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mybac-my.sharepoint.com/personal/bida22-068_thuto_bac_ac_bw/Documents/"/>
    </mc:Choice>
  </mc:AlternateContent>
  <xr:revisionPtr revIDLastSave="4319" documentId="6_{A41DC67E-19C5-49D0-835B-7B90F82D3BB4}" xr6:coauthVersionLast="47" xr6:coauthVersionMax="47" xr10:uidLastSave="{06524631-7645-420F-9859-66B04400F277}"/>
  <bookViews>
    <workbookView xWindow="-96" yWindow="0" windowWidth="14016" windowHeight="12336" firstSheet="1" activeTab="2" xr2:uid="{00000000-000D-0000-FFFF-FFFF00000000}"/>
  </bookViews>
  <sheets>
    <sheet name="Sheet23" sheetId="54" r:id="rId1"/>
    <sheet name="Sheet31" sheetId="62" r:id="rId2"/>
    <sheet name="Sheet34" sheetId="65" r:id="rId3"/>
    <sheet name="world-data-2023 2" sheetId="1" r:id="rId4"/>
    <sheet name="Copy of global_regions_dictiona" sheetId="8" r:id="rId5"/>
  </sheets>
  <externalReferences>
    <externalReference r:id="rId6"/>
  </externalReferences>
  <definedNames>
    <definedName name="_xlnm._FilterDatabase" localSheetId="3" hidden="1">'world-data-2023 2'!$A$1:$A$190</definedName>
    <definedName name="_xlchart.v1.0" hidden="1">'world-data-2023 2'!$AK$2:$AK$138</definedName>
    <definedName name="_xlchart.v1.1" hidden="1">'world-data-2023 2'!$AL$1</definedName>
    <definedName name="_xlchart.v1.2" hidden="1">'world-data-2023 2'!$AL$2:$AL$138</definedName>
    <definedName name="_xlcn.WorksheetConnection_worlddata20232.xlsxRegions_1121" hidden="1">Regions_112[]</definedName>
    <definedName name="dataset">'world-data-2023 2'!$1:$1048576</definedName>
    <definedName name="ExternalData_1" localSheetId="4" hidden="1">'Copy of global_regions_dictiona'!$A$1:$A$197</definedName>
    <definedName name="ExternalData_2" localSheetId="3" hidden="1">'world-data-2023 2'!#REF!</definedName>
    <definedName name="ExternalData_3" localSheetId="3" hidden="1">'world-data-2023 2'!#REF!</definedName>
    <definedName name="Regions">Regions_1[]</definedName>
  </definedNames>
  <calcPr calcId="191029"/>
  <pivotCaches>
    <pivotCache cacheId="176" r:id="rId7"/>
    <pivotCache cacheId="219" r:id="rId8"/>
  </pivotCaches>
  <fileRecoveryPr repairLoad="1"/>
  <extLst>
    <ext xmlns:x15="http://schemas.microsoft.com/office/spreadsheetml/2010/11/main" uri="{FCE2AD5D-F65C-4FA6-A056-5C36A1767C68}">
      <x15:dataModel>
        <x15:modelTables>
          <x15:modelTable id="Regions_112" name="Regions_112" connection="WorksheetConnection_world-data-2023 2.xlsx!Regions_11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K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R11" i="1"/>
  <c r="AR2" i="1"/>
  <c r="AR3" i="1"/>
  <c r="AR4" i="1"/>
  <c r="AR5" i="1"/>
  <c r="AR6" i="1"/>
  <c r="AR7" i="1"/>
  <c r="AR8" i="1"/>
  <c r="AR9" i="1"/>
  <c r="AR10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G2" i="1"/>
  <c r="AJ2" i="1"/>
  <c r="AI2" i="1" s="1"/>
  <c r="AH2" i="1" s="1"/>
  <c r="AL2" i="1"/>
  <c r="AO2" i="1"/>
  <c r="AG3" i="1"/>
  <c r="AJ3" i="1"/>
  <c r="AI3" i="1" s="1"/>
  <c r="AH3" i="1" s="1"/>
  <c r="AL3" i="1"/>
  <c r="AO3" i="1"/>
  <c r="AG4" i="1"/>
  <c r="AJ4" i="1"/>
  <c r="AI4" i="1" s="1"/>
  <c r="AH4" i="1" s="1"/>
  <c r="AL4" i="1"/>
  <c r="AO4" i="1"/>
  <c r="AG5" i="1"/>
  <c r="AJ5" i="1"/>
  <c r="AI5" i="1" s="1"/>
  <c r="AH5" i="1" s="1"/>
  <c r="AL5" i="1"/>
  <c r="AO5" i="1"/>
  <c r="AN5" i="1" s="1"/>
  <c r="AG6" i="1"/>
  <c r="AJ6" i="1"/>
  <c r="AI6" i="1" s="1"/>
  <c r="AH6" i="1" s="1"/>
  <c r="AL6" i="1"/>
  <c r="AO6" i="1"/>
  <c r="AG7" i="1"/>
  <c r="AJ7" i="1"/>
  <c r="AI7" i="1" s="1"/>
  <c r="AH7" i="1" s="1"/>
  <c r="AL7" i="1"/>
  <c r="AO7" i="1"/>
  <c r="AN7" i="1" s="1"/>
  <c r="AG8" i="1"/>
  <c r="AJ8" i="1"/>
  <c r="AI8" i="1" s="1"/>
  <c r="AH8" i="1" s="1"/>
  <c r="AL8" i="1"/>
  <c r="AO8" i="1"/>
  <c r="AN8" i="1" s="1"/>
  <c r="AG9" i="1"/>
  <c r="AJ9" i="1"/>
  <c r="AI9" i="1" s="1"/>
  <c r="AH9" i="1" s="1"/>
  <c r="AL9" i="1"/>
  <c r="AO9" i="1"/>
  <c r="AN9" i="1" s="1"/>
  <c r="AG10" i="1"/>
  <c r="AJ10" i="1"/>
  <c r="AI10" i="1" s="1"/>
  <c r="AH10" i="1" s="1"/>
  <c r="AL10" i="1"/>
  <c r="AO10" i="1"/>
  <c r="AG11" i="1"/>
  <c r="AJ11" i="1"/>
  <c r="AI11" i="1" s="1"/>
  <c r="AH11" i="1" s="1"/>
  <c r="AL11" i="1"/>
  <c r="AO11" i="1"/>
  <c r="AG12" i="1"/>
  <c r="AJ12" i="1"/>
  <c r="AI12" i="1" s="1"/>
  <c r="AH12" i="1" s="1"/>
  <c r="AL12" i="1"/>
  <c r="AO12" i="1"/>
  <c r="AG13" i="1"/>
  <c r="AJ13" i="1"/>
  <c r="AI13" i="1" s="1"/>
  <c r="AH13" i="1" s="1"/>
  <c r="AL13" i="1"/>
  <c r="AO13" i="1"/>
  <c r="AN13" i="1" s="1"/>
  <c r="AG14" i="1"/>
  <c r="AJ14" i="1"/>
  <c r="AI14" i="1" s="1"/>
  <c r="AH14" i="1" s="1"/>
  <c r="AL14" i="1"/>
  <c r="AO14" i="1"/>
  <c r="AG15" i="1"/>
  <c r="AJ15" i="1"/>
  <c r="AI15" i="1" s="1"/>
  <c r="AH15" i="1" s="1"/>
  <c r="AL15" i="1"/>
  <c r="AO15" i="1"/>
  <c r="AN15" i="1" s="1"/>
  <c r="AG16" i="1"/>
  <c r="AJ16" i="1"/>
  <c r="AI16" i="1" s="1"/>
  <c r="AH16" i="1" s="1"/>
  <c r="AL16" i="1"/>
  <c r="AO16" i="1"/>
  <c r="AN16" i="1" s="1"/>
  <c r="AG17" i="1"/>
  <c r="AJ17" i="1"/>
  <c r="AI17" i="1" s="1"/>
  <c r="AH17" i="1" s="1"/>
  <c r="AL17" i="1"/>
  <c r="AO17" i="1"/>
  <c r="AG18" i="1"/>
  <c r="AJ18" i="1"/>
  <c r="AI18" i="1" s="1"/>
  <c r="AH18" i="1" s="1"/>
  <c r="AL18" i="1"/>
  <c r="AO18" i="1"/>
  <c r="AG19" i="1"/>
  <c r="AJ19" i="1"/>
  <c r="AI19" i="1" s="1"/>
  <c r="AH19" i="1" s="1"/>
  <c r="AL19" i="1"/>
  <c r="AO19" i="1"/>
  <c r="AN19" i="1" s="1"/>
  <c r="AG20" i="1"/>
  <c r="AJ20" i="1"/>
  <c r="AI20" i="1" s="1"/>
  <c r="AH20" i="1" s="1"/>
  <c r="AL20" i="1"/>
  <c r="AO20" i="1"/>
  <c r="AG21" i="1"/>
  <c r="AJ21" i="1"/>
  <c r="AI21" i="1" s="1"/>
  <c r="AH21" i="1" s="1"/>
  <c r="AL21" i="1"/>
  <c r="AO21" i="1"/>
  <c r="AN21" i="1" s="1"/>
  <c r="AG22" i="1"/>
  <c r="AJ22" i="1"/>
  <c r="AI22" i="1" s="1"/>
  <c r="AH22" i="1" s="1"/>
  <c r="AL22" i="1"/>
  <c r="AO22" i="1"/>
  <c r="AN22" i="1" s="1"/>
  <c r="AG23" i="1"/>
  <c r="AJ23" i="1"/>
  <c r="AI23" i="1" s="1"/>
  <c r="AH23" i="1" s="1"/>
  <c r="AL23" i="1"/>
  <c r="AO23" i="1"/>
  <c r="AN23" i="1" s="1"/>
  <c r="AG24" i="1"/>
  <c r="AJ24" i="1"/>
  <c r="AI24" i="1" s="1"/>
  <c r="AH24" i="1" s="1"/>
  <c r="AL24" i="1"/>
  <c r="AO24" i="1"/>
  <c r="AG25" i="1"/>
  <c r="AJ25" i="1"/>
  <c r="AI25" i="1" s="1"/>
  <c r="AH25" i="1" s="1"/>
  <c r="AL25" i="1"/>
  <c r="AO25" i="1"/>
  <c r="AG26" i="1"/>
  <c r="AJ26" i="1"/>
  <c r="AI26" i="1" s="1"/>
  <c r="AH26" i="1" s="1"/>
  <c r="AL26" i="1"/>
  <c r="AO26" i="1"/>
  <c r="AG27" i="1"/>
  <c r="AJ27" i="1"/>
  <c r="AI27" i="1" s="1"/>
  <c r="AH27" i="1" s="1"/>
  <c r="AL27" i="1"/>
  <c r="AO27" i="1"/>
  <c r="AN27" i="1" s="1"/>
  <c r="AG28" i="1"/>
  <c r="AJ28" i="1"/>
  <c r="AI28" i="1" s="1"/>
  <c r="AH28" i="1" s="1"/>
  <c r="AL28" i="1"/>
  <c r="AO28" i="1"/>
  <c r="AG29" i="1"/>
  <c r="AJ29" i="1"/>
  <c r="AI29" i="1" s="1"/>
  <c r="AH29" i="1" s="1"/>
  <c r="AL29" i="1"/>
  <c r="AO29" i="1"/>
  <c r="AN29" i="1" s="1"/>
  <c r="AG30" i="1"/>
  <c r="AJ30" i="1"/>
  <c r="AI30" i="1" s="1"/>
  <c r="AH30" i="1" s="1"/>
  <c r="AL30" i="1"/>
  <c r="AO30" i="1"/>
  <c r="AG31" i="1"/>
  <c r="AJ31" i="1"/>
  <c r="AI31" i="1" s="1"/>
  <c r="AH31" i="1" s="1"/>
  <c r="AL31" i="1"/>
  <c r="AO31" i="1"/>
  <c r="AN31" i="1" s="1"/>
  <c r="AG32" i="1"/>
  <c r="AJ32" i="1"/>
  <c r="AI32" i="1" s="1"/>
  <c r="AH32" i="1" s="1"/>
  <c r="AL32" i="1"/>
  <c r="AO32" i="1"/>
  <c r="AG33" i="1"/>
  <c r="AJ33" i="1"/>
  <c r="AI33" i="1" s="1"/>
  <c r="AH33" i="1" s="1"/>
  <c r="AL33" i="1"/>
  <c r="AO33" i="1"/>
  <c r="AG34" i="1"/>
  <c r="AJ34" i="1"/>
  <c r="AI34" i="1" s="1"/>
  <c r="AH34" i="1" s="1"/>
  <c r="AL34" i="1"/>
  <c r="AO34" i="1"/>
  <c r="AG35" i="1"/>
  <c r="AJ35" i="1"/>
  <c r="AI35" i="1" s="1"/>
  <c r="AH35" i="1" s="1"/>
  <c r="AL35" i="1"/>
  <c r="AO35" i="1"/>
  <c r="AN35" i="1" s="1"/>
  <c r="AG36" i="1"/>
  <c r="AJ36" i="1"/>
  <c r="AI36" i="1" s="1"/>
  <c r="AH36" i="1" s="1"/>
  <c r="AL36" i="1"/>
  <c r="AO36" i="1"/>
  <c r="AG37" i="1"/>
  <c r="AJ37" i="1"/>
  <c r="AI37" i="1" s="1"/>
  <c r="AH37" i="1" s="1"/>
  <c r="AL37" i="1"/>
  <c r="AO37" i="1"/>
  <c r="AN37" i="1" s="1"/>
  <c r="AG38" i="1"/>
  <c r="AJ38" i="1"/>
  <c r="AI38" i="1" s="1"/>
  <c r="AH38" i="1" s="1"/>
  <c r="AL38" i="1"/>
  <c r="AO38" i="1"/>
  <c r="AN38" i="1" s="1"/>
  <c r="AG39" i="1"/>
  <c r="AJ39" i="1"/>
  <c r="AI39" i="1" s="1"/>
  <c r="AH39" i="1" s="1"/>
  <c r="AL39" i="1"/>
  <c r="AO39" i="1"/>
  <c r="AN39" i="1" s="1"/>
  <c r="AG40" i="1"/>
  <c r="AJ40" i="1"/>
  <c r="AI40" i="1" s="1"/>
  <c r="AH40" i="1" s="1"/>
  <c r="AL40" i="1"/>
  <c r="AO40" i="1"/>
  <c r="AG41" i="1"/>
  <c r="AJ41" i="1"/>
  <c r="AI41" i="1" s="1"/>
  <c r="AH41" i="1" s="1"/>
  <c r="AL41" i="1"/>
  <c r="AO41" i="1"/>
  <c r="AN41" i="1" s="1"/>
  <c r="AG42" i="1"/>
  <c r="AJ42" i="1"/>
  <c r="AI42" i="1" s="1"/>
  <c r="AH42" i="1" s="1"/>
  <c r="AL42" i="1"/>
  <c r="AO42" i="1"/>
  <c r="AG43" i="1"/>
  <c r="AJ43" i="1"/>
  <c r="AI43" i="1" s="1"/>
  <c r="AH43" i="1" s="1"/>
  <c r="AL43" i="1"/>
  <c r="AO43" i="1"/>
  <c r="AN43" i="1" s="1"/>
  <c r="AG44" i="1"/>
  <c r="AJ44" i="1"/>
  <c r="AI44" i="1" s="1"/>
  <c r="AH44" i="1" s="1"/>
  <c r="AL44" i="1"/>
  <c r="AO44" i="1"/>
  <c r="AN44" i="1" s="1"/>
  <c r="AG45" i="1"/>
  <c r="AJ45" i="1"/>
  <c r="AI45" i="1" s="1"/>
  <c r="AH45" i="1" s="1"/>
  <c r="AL45" i="1"/>
  <c r="AO45" i="1"/>
  <c r="AN45" i="1" s="1"/>
  <c r="AG46" i="1"/>
  <c r="AJ46" i="1"/>
  <c r="AI46" i="1" s="1"/>
  <c r="AH46" i="1" s="1"/>
  <c r="AL46" i="1"/>
  <c r="AO46" i="1"/>
  <c r="AG47" i="1"/>
  <c r="AJ47" i="1"/>
  <c r="AI47" i="1" s="1"/>
  <c r="AH47" i="1" s="1"/>
  <c r="AL47" i="1"/>
  <c r="AO47" i="1"/>
  <c r="AG48" i="1"/>
  <c r="AJ48" i="1"/>
  <c r="AI48" i="1" s="1"/>
  <c r="AH48" i="1" s="1"/>
  <c r="AL48" i="1"/>
  <c r="AO48" i="1"/>
  <c r="AN48" i="1" s="1"/>
  <c r="AG49" i="1"/>
  <c r="AJ49" i="1"/>
  <c r="AI49" i="1" s="1"/>
  <c r="AH49" i="1" s="1"/>
  <c r="AL49" i="1"/>
  <c r="AO49" i="1"/>
  <c r="AN49" i="1" s="1"/>
  <c r="AG50" i="1"/>
  <c r="AJ50" i="1"/>
  <c r="AI50" i="1" s="1"/>
  <c r="AH50" i="1" s="1"/>
  <c r="AL50" i="1"/>
  <c r="AO50" i="1"/>
  <c r="AN50" i="1" s="1"/>
  <c r="AG51" i="1"/>
  <c r="AJ51" i="1"/>
  <c r="AI51" i="1" s="1"/>
  <c r="AH51" i="1" s="1"/>
  <c r="AL51" i="1"/>
  <c r="AO51" i="1"/>
  <c r="AG52" i="1"/>
  <c r="AJ52" i="1"/>
  <c r="AI52" i="1" s="1"/>
  <c r="AH52" i="1" s="1"/>
  <c r="AL52" i="1"/>
  <c r="AO52" i="1"/>
  <c r="AG53" i="1"/>
  <c r="AJ53" i="1"/>
  <c r="AI53" i="1" s="1"/>
  <c r="AH53" i="1" s="1"/>
  <c r="AL53" i="1"/>
  <c r="AO53" i="1"/>
  <c r="AG54" i="1"/>
  <c r="AJ54" i="1"/>
  <c r="AI54" i="1" s="1"/>
  <c r="AH54" i="1" s="1"/>
  <c r="AL54" i="1"/>
  <c r="AO54" i="1"/>
  <c r="AN54" i="1" s="1"/>
  <c r="AG55" i="1"/>
  <c r="AJ55" i="1"/>
  <c r="AI55" i="1" s="1"/>
  <c r="AH55" i="1" s="1"/>
  <c r="AL55" i="1"/>
  <c r="AO55" i="1"/>
  <c r="AG56" i="1"/>
  <c r="AJ56" i="1"/>
  <c r="AI56" i="1" s="1"/>
  <c r="AH56" i="1" s="1"/>
  <c r="AL56" i="1"/>
  <c r="AO56" i="1"/>
  <c r="AN56" i="1" s="1"/>
  <c r="AG57" i="1"/>
  <c r="AJ57" i="1"/>
  <c r="AI57" i="1" s="1"/>
  <c r="AH57" i="1" s="1"/>
  <c r="AL57" i="1"/>
  <c r="AO57" i="1"/>
  <c r="AN57" i="1" s="1"/>
  <c r="AG58" i="1"/>
  <c r="AJ58" i="1"/>
  <c r="AI58" i="1" s="1"/>
  <c r="AH58" i="1" s="1"/>
  <c r="AL58" i="1"/>
  <c r="AO58" i="1"/>
  <c r="AN58" i="1" s="1"/>
  <c r="AG59" i="1"/>
  <c r="AJ59" i="1"/>
  <c r="AI59" i="1" s="1"/>
  <c r="AH59" i="1" s="1"/>
  <c r="AL59" i="1"/>
  <c r="AO59" i="1"/>
  <c r="AG60" i="1"/>
  <c r="AJ60" i="1"/>
  <c r="AI60" i="1" s="1"/>
  <c r="AH60" i="1" s="1"/>
  <c r="AL60" i="1"/>
  <c r="AO60" i="1"/>
  <c r="AG61" i="1"/>
  <c r="AJ61" i="1"/>
  <c r="AI61" i="1" s="1"/>
  <c r="AH61" i="1" s="1"/>
  <c r="AL61" i="1"/>
  <c r="AO61" i="1"/>
  <c r="AG62" i="1"/>
  <c r="AJ62" i="1"/>
  <c r="AI62" i="1" s="1"/>
  <c r="AH62" i="1" s="1"/>
  <c r="AL62" i="1"/>
  <c r="AO62" i="1"/>
  <c r="AN62" i="1" s="1"/>
  <c r="AG63" i="1"/>
  <c r="AJ63" i="1"/>
  <c r="AI63" i="1" s="1"/>
  <c r="AH63" i="1" s="1"/>
  <c r="AL63" i="1"/>
  <c r="AO63" i="1"/>
  <c r="AG64" i="1"/>
  <c r="AJ64" i="1"/>
  <c r="AI64" i="1" s="1"/>
  <c r="AH64" i="1" s="1"/>
  <c r="AL64" i="1"/>
  <c r="AO64" i="1"/>
  <c r="AN64" i="1" s="1"/>
  <c r="AG65" i="1"/>
  <c r="AJ65" i="1"/>
  <c r="AI65" i="1" s="1"/>
  <c r="AH65" i="1" s="1"/>
  <c r="AL65" i="1"/>
  <c r="AO65" i="1"/>
  <c r="AN65" i="1" s="1"/>
  <c r="AG66" i="1"/>
  <c r="AJ66" i="1"/>
  <c r="AI66" i="1" s="1"/>
  <c r="AH66" i="1" s="1"/>
  <c r="AL66" i="1"/>
  <c r="AO66" i="1"/>
  <c r="AN66" i="1" s="1"/>
  <c r="AG67" i="1"/>
  <c r="AJ67" i="1"/>
  <c r="AI67" i="1" s="1"/>
  <c r="AH67" i="1" s="1"/>
  <c r="AL67" i="1"/>
  <c r="AO67" i="1"/>
  <c r="AG68" i="1"/>
  <c r="AJ68" i="1"/>
  <c r="AI68" i="1" s="1"/>
  <c r="AH68" i="1" s="1"/>
  <c r="AL68" i="1"/>
  <c r="AO68" i="1"/>
  <c r="AG69" i="1"/>
  <c r="AJ69" i="1"/>
  <c r="AI69" i="1" s="1"/>
  <c r="AH69" i="1" s="1"/>
  <c r="AL69" i="1"/>
  <c r="AO69" i="1"/>
  <c r="AG70" i="1"/>
  <c r="AJ70" i="1"/>
  <c r="AI70" i="1" s="1"/>
  <c r="AH70" i="1" s="1"/>
  <c r="AL70" i="1"/>
  <c r="AO70" i="1"/>
  <c r="AN70" i="1" s="1"/>
  <c r="AG71" i="1"/>
  <c r="AJ71" i="1"/>
  <c r="AI71" i="1" s="1"/>
  <c r="AH71" i="1" s="1"/>
  <c r="AL71" i="1"/>
  <c r="AO71" i="1"/>
  <c r="AG72" i="1"/>
  <c r="AJ72" i="1"/>
  <c r="AI72" i="1" s="1"/>
  <c r="AH72" i="1" s="1"/>
  <c r="AL72" i="1"/>
  <c r="AO72" i="1"/>
  <c r="AN72" i="1" s="1"/>
  <c r="AG73" i="1"/>
  <c r="AJ73" i="1"/>
  <c r="AI73" i="1" s="1"/>
  <c r="AH73" i="1" s="1"/>
  <c r="AL73" i="1"/>
  <c r="AO73" i="1"/>
  <c r="AN73" i="1" s="1"/>
  <c r="AG74" i="1"/>
  <c r="AJ74" i="1"/>
  <c r="AI74" i="1" s="1"/>
  <c r="AH74" i="1" s="1"/>
  <c r="AL74" i="1"/>
  <c r="AO74" i="1"/>
  <c r="AN74" i="1" s="1"/>
  <c r="AG75" i="1"/>
  <c r="AJ75" i="1"/>
  <c r="AI75" i="1" s="1"/>
  <c r="AH75" i="1" s="1"/>
  <c r="AL75" i="1"/>
  <c r="AO75" i="1"/>
  <c r="AG76" i="1"/>
  <c r="AJ76" i="1"/>
  <c r="AI76" i="1" s="1"/>
  <c r="AH76" i="1" s="1"/>
  <c r="AL76" i="1"/>
  <c r="AO76" i="1"/>
  <c r="AG77" i="1"/>
  <c r="AJ77" i="1"/>
  <c r="AI77" i="1" s="1"/>
  <c r="AH77" i="1" s="1"/>
  <c r="AL77" i="1"/>
  <c r="AO77" i="1"/>
  <c r="AG78" i="1"/>
  <c r="AJ78" i="1"/>
  <c r="AI78" i="1" s="1"/>
  <c r="AH78" i="1" s="1"/>
  <c r="AL78" i="1"/>
  <c r="AO78" i="1"/>
  <c r="AN78" i="1" s="1"/>
  <c r="AG79" i="1"/>
  <c r="AJ79" i="1"/>
  <c r="AI79" i="1" s="1"/>
  <c r="AH79" i="1" s="1"/>
  <c r="AL79" i="1"/>
  <c r="AO79" i="1"/>
  <c r="AG80" i="1"/>
  <c r="AJ80" i="1"/>
  <c r="AI80" i="1" s="1"/>
  <c r="AH80" i="1" s="1"/>
  <c r="AL80" i="1"/>
  <c r="AO80" i="1"/>
  <c r="AN80" i="1" s="1"/>
  <c r="AG81" i="1"/>
  <c r="AJ81" i="1"/>
  <c r="AI81" i="1" s="1"/>
  <c r="AH81" i="1" s="1"/>
  <c r="AL81" i="1"/>
  <c r="AO81" i="1"/>
  <c r="AN81" i="1" s="1"/>
  <c r="AG82" i="1"/>
  <c r="AJ82" i="1"/>
  <c r="AI82" i="1" s="1"/>
  <c r="AH82" i="1" s="1"/>
  <c r="AL82" i="1"/>
  <c r="AO82" i="1"/>
  <c r="AN82" i="1" s="1"/>
  <c r="AG83" i="1"/>
  <c r="AJ83" i="1"/>
  <c r="AI83" i="1" s="1"/>
  <c r="AH83" i="1" s="1"/>
  <c r="AL83" i="1"/>
  <c r="AO83" i="1"/>
  <c r="AG84" i="1"/>
  <c r="AJ84" i="1"/>
  <c r="AI84" i="1" s="1"/>
  <c r="AH84" i="1" s="1"/>
  <c r="AL84" i="1"/>
  <c r="AO84" i="1"/>
  <c r="AG85" i="1"/>
  <c r="AJ85" i="1"/>
  <c r="AI85" i="1" s="1"/>
  <c r="AH85" i="1" s="1"/>
  <c r="AL85" i="1"/>
  <c r="AO85" i="1"/>
  <c r="AG86" i="1"/>
  <c r="AJ86" i="1"/>
  <c r="AI86" i="1" s="1"/>
  <c r="AH86" i="1" s="1"/>
  <c r="AL86" i="1"/>
  <c r="AO86" i="1"/>
  <c r="AN86" i="1" s="1"/>
  <c r="AG87" i="1"/>
  <c r="AJ87" i="1"/>
  <c r="AI87" i="1" s="1"/>
  <c r="AH87" i="1" s="1"/>
  <c r="AL87" i="1"/>
  <c r="AO87" i="1"/>
  <c r="AG88" i="1"/>
  <c r="AJ88" i="1"/>
  <c r="AI88" i="1" s="1"/>
  <c r="AH88" i="1" s="1"/>
  <c r="AL88" i="1"/>
  <c r="AO88" i="1"/>
  <c r="AN88" i="1" s="1"/>
  <c r="AG89" i="1"/>
  <c r="AJ89" i="1"/>
  <c r="AI89" i="1" s="1"/>
  <c r="AH89" i="1" s="1"/>
  <c r="AL89" i="1"/>
  <c r="AO89" i="1"/>
  <c r="AG90" i="1"/>
  <c r="AJ90" i="1"/>
  <c r="AI90" i="1" s="1"/>
  <c r="AH90" i="1" s="1"/>
  <c r="AL90" i="1"/>
  <c r="AO90" i="1"/>
  <c r="AN90" i="1" s="1"/>
  <c r="AG91" i="1"/>
  <c r="AJ91" i="1"/>
  <c r="AI91" i="1" s="1"/>
  <c r="AH91" i="1" s="1"/>
  <c r="AL91" i="1"/>
  <c r="AO91" i="1"/>
  <c r="AG92" i="1"/>
  <c r="AJ92" i="1"/>
  <c r="AI92" i="1" s="1"/>
  <c r="AH92" i="1" s="1"/>
  <c r="AL92" i="1"/>
  <c r="AO92" i="1"/>
  <c r="AG93" i="1"/>
  <c r="AJ93" i="1"/>
  <c r="AI93" i="1" s="1"/>
  <c r="AH93" i="1" s="1"/>
  <c r="AL93" i="1"/>
  <c r="AO93" i="1"/>
  <c r="AN93" i="1" s="1"/>
  <c r="AG94" i="1"/>
  <c r="AJ94" i="1"/>
  <c r="AI94" i="1" s="1"/>
  <c r="AH94" i="1" s="1"/>
  <c r="AL94" i="1"/>
  <c r="AO94" i="1"/>
  <c r="AG95" i="1"/>
  <c r="AJ95" i="1"/>
  <c r="AI95" i="1" s="1"/>
  <c r="AH95" i="1" s="1"/>
  <c r="AL95" i="1"/>
  <c r="AO95" i="1"/>
  <c r="AN95" i="1" s="1"/>
  <c r="AG96" i="1"/>
  <c r="AJ96" i="1"/>
  <c r="AI96" i="1" s="1"/>
  <c r="AH96" i="1" s="1"/>
  <c r="AL96" i="1"/>
  <c r="AO96" i="1"/>
  <c r="AN96" i="1" s="1"/>
  <c r="AG97" i="1"/>
  <c r="AJ97" i="1"/>
  <c r="AI97" i="1" s="1"/>
  <c r="AH97" i="1" s="1"/>
  <c r="AL97" i="1"/>
  <c r="AO97" i="1"/>
  <c r="AN97" i="1" s="1"/>
  <c r="AG98" i="1"/>
  <c r="AJ98" i="1"/>
  <c r="AI98" i="1" s="1"/>
  <c r="AH98" i="1" s="1"/>
  <c r="AL98" i="1"/>
  <c r="AO98" i="1"/>
  <c r="AG99" i="1"/>
  <c r="AJ99" i="1"/>
  <c r="AI99" i="1" s="1"/>
  <c r="AH99" i="1" s="1"/>
  <c r="AL99" i="1"/>
  <c r="AO99" i="1"/>
  <c r="AG100" i="1"/>
  <c r="AJ100" i="1"/>
  <c r="AI100" i="1" s="1"/>
  <c r="AH100" i="1" s="1"/>
  <c r="AL100" i="1"/>
  <c r="AO100" i="1"/>
  <c r="AG101" i="1"/>
  <c r="AJ101" i="1"/>
  <c r="AI101" i="1" s="1"/>
  <c r="AH101" i="1" s="1"/>
  <c r="AL101" i="1"/>
  <c r="AO101" i="1"/>
  <c r="AN101" i="1" s="1"/>
  <c r="AG102" i="1"/>
  <c r="AJ102" i="1"/>
  <c r="AI102" i="1" s="1"/>
  <c r="AH102" i="1" s="1"/>
  <c r="AL102" i="1"/>
  <c r="AO102" i="1"/>
  <c r="AG103" i="1"/>
  <c r="AJ103" i="1"/>
  <c r="AI103" i="1" s="1"/>
  <c r="AH103" i="1" s="1"/>
  <c r="AL103" i="1"/>
  <c r="AO103" i="1"/>
  <c r="AN103" i="1" s="1"/>
  <c r="AG104" i="1"/>
  <c r="AJ104" i="1"/>
  <c r="AI104" i="1" s="1"/>
  <c r="AH104" i="1" s="1"/>
  <c r="AL104" i="1"/>
  <c r="AO104" i="1"/>
  <c r="AN104" i="1" s="1"/>
  <c r="AG105" i="1"/>
  <c r="AJ105" i="1"/>
  <c r="AI105" i="1" s="1"/>
  <c r="AH105" i="1" s="1"/>
  <c r="AL105" i="1"/>
  <c r="AO105" i="1"/>
  <c r="AN105" i="1" s="1"/>
  <c r="AG106" i="1"/>
  <c r="AJ106" i="1"/>
  <c r="AI106" i="1" s="1"/>
  <c r="AH106" i="1" s="1"/>
  <c r="AL106" i="1"/>
  <c r="AO106" i="1"/>
  <c r="AG107" i="1"/>
  <c r="AJ107" i="1"/>
  <c r="AI107" i="1" s="1"/>
  <c r="AH107" i="1" s="1"/>
  <c r="AL107" i="1"/>
  <c r="AO107" i="1"/>
  <c r="AG108" i="1"/>
  <c r="AJ108" i="1"/>
  <c r="AI108" i="1" s="1"/>
  <c r="AH108" i="1" s="1"/>
  <c r="AL108" i="1"/>
  <c r="AO108" i="1"/>
  <c r="AG109" i="1"/>
  <c r="AJ109" i="1"/>
  <c r="AI109" i="1" s="1"/>
  <c r="AH109" i="1" s="1"/>
  <c r="AL109" i="1"/>
  <c r="AO109" i="1"/>
  <c r="AN109" i="1" s="1"/>
  <c r="AG110" i="1"/>
  <c r="AJ110" i="1"/>
  <c r="AI110" i="1" s="1"/>
  <c r="AH110" i="1" s="1"/>
  <c r="AL110" i="1"/>
  <c r="AO110" i="1"/>
  <c r="AG111" i="1"/>
  <c r="AJ111" i="1"/>
  <c r="AI111" i="1" s="1"/>
  <c r="AH111" i="1" s="1"/>
  <c r="AL111" i="1"/>
  <c r="AO111" i="1"/>
  <c r="AN111" i="1" s="1"/>
  <c r="AG112" i="1"/>
  <c r="AJ112" i="1"/>
  <c r="AI112" i="1" s="1"/>
  <c r="AH112" i="1" s="1"/>
  <c r="AL112" i="1"/>
  <c r="AO112" i="1"/>
  <c r="AN112" i="1" s="1"/>
  <c r="AG113" i="1"/>
  <c r="AJ113" i="1"/>
  <c r="AI113" i="1" s="1"/>
  <c r="AH113" i="1" s="1"/>
  <c r="AL113" i="1"/>
  <c r="AO113" i="1"/>
  <c r="AN113" i="1" s="1"/>
  <c r="AG114" i="1"/>
  <c r="AJ114" i="1"/>
  <c r="AI114" i="1" s="1"/>
  <c r="AH114" i="1" s="1"/>
  <c r="AL114" i="1"/>
  <c r="AO114" i="1"/>
  <c r="AG115" i="1"/>
  <c r="AJ115" i="1"/>
  <c r="AI115" i="1" s="1"/>
  <c r="AH115" i="1" s="1"/>
  <c r="AL115" i="1"/>
  <c r="AO115" i="1"/>
  <c r="AG116" i="1"/>
  <c r="AJ116" i="1"/>
  <c r="AI116" i="1" s="1"/>
  <c r="AH116" i="1" s="1"/>
  <c r="AL116" i="1"/>
  <c r="AO116" i="1"/>
  <c r="AG117" i="1"/>
  <c r="AJ117" i="1"/>
  <c r="AI117" i="1" s="1"/>
  <c r="AH117" i="1" s="1"/>
  <c r="AL117" i="1"/>
  <c r="AO117" i="1"/>
  <c r="AG118" i="1"/>
  <c r="AJ118" i="1"/>
  <c r="AI118" i="1" s="1"/>
  <c r="AH118" i="1" s="1"/>
  <c r="AL118" i="1"/>
  <c r="AO118" i="1"/>
  <c r="AN118" i="1" s="1"/>
  <c r="AG119" i="1"/>
  <c r="AJ119" i="1"/>
  <c r="AI119" i="1" s="1"/>
  <c r="AH119" i="1" s="1"/>
  <c r="AL119" i="1"/>
  <c r="AO119" i="1"/>
  <c r="AN119" i="1" s="1"/>
  <c r="AG120" i="1"/>
  <c r="AJ120" i="1"/>
  <c r="AI120" i="1" s="1"/>
  <c r="AH120" i="1" s="1"/>
  <c r="AL120" i="1"/>
  <c r="AO120" i="1"/>
  <c r="AN120" i="1" s="1"/>
  <c r="AG121" i="1"/>
  <c r="AJ121" i="1"/>
  <c r="AI121" i="1" s="1"/>
  <c r="AH121" i="1" s="1"/>
  <c r="AL121" i="1"/>
  <c r="AO121" i="1"/>
  <c r="AG122" i="1"/>
  <c r="AJ122" i="1"/>
  <c r="AI122" i="1" s="1"/>
  <c r="AH122" i="1" s="1"/>
  <c r="AL122" i="1"/>
  <c r="AO122" i="1"/>
  <c r="AG123" i="1"/>
  <c r="AJ123" i="1"/>
  <c r="AI123" i="1" s="1"/>
  <c r="AH123" i="1" s="1"/>
  <c r="AL123" i="1"/>
  <c r="AO123" i="1"/>
  <c r="AG124" i="1"/>
  <c r="AJ124" i="1"/>
  <c r="AI124" i="1" s="1"/>
  <c r="AH124" i="1" s="1"/>
  <c r="AL124" i="1"/>
  <c r="AO124" i="1"/>
  <c r="AN124" i="1" s="1"/>
  <c r="AG125" i="1"/>
  <c r="AJ125" i="1"/>
  <c r="AI125" i="1" s="1"/>
  <c r="AH125" i="1" s="1"/>
  <c r="AL125" i="1"/>
  <c r="AO125" i="1"/>
  <c r="AG126" i="1"/>
  <c r="AJ126" i="1"/>
  <c r="AI126" i="1" s="1"/>
  <c r="AH126" i="1" s="1"/>
  <c r="AL126" i="1"/>
  <c r="AO126" i="1"/>
  <c r="AN126" i="1" s="1"/>
  <c r="AG127" i="1"/>
  <c r="AJ127" i="1"/>
  <c r="AI127" i="1" s="1"/>
  <c r="AH127" i="1" s="1"/>
  <c r="AL127" i="1"/>
  <c r="AO127" i="1"/>
  <c r="AG128" i="1"/>
  <c r="AJ128" i="1"/>
  <c r="AI128" i="1" s="1"/>
  <c r="AH128" i="1" s="1"/>
  <c r="AL128" i="1"/>
  <c r="AO128" i="1"/>
  <c r="AN128" i="1" s="1"/>
  <c r="AG129" i="1"/>
  <c r="AJ129" i="1"/>
  <c r="AI129" i="1" s="1"/>
  <c r="AH129" i="1" s="1"/>
  <c r="AL129" i="1"/>
  <c r="AO129" i="1"/>
  <c r="AG130" i="1"/>
  <c r="AJ130" i="1"/>
  <c r="AI130" i="1" s="1"/>
  <c r="AH130" i="1" s="1"/>
  <c r="AL130" i="1"/>
  <c r="AO130" i="1"/>
  <c r="AG131" i="1"/>
  <c r="AJ131" i="1"/>
  <c r="AI131" i="1" s="1"/>
  <c r="AH131" i="1" s="1"/>
  <c r="AL131" i="1"/>
  <c r="AO131" i="1"/>
  <c r="AG132" i="1"/>
  <c r="AJ132" i="1"/>
  <c r="AI132" i="1" s="1"/>
  <c r="AH132" i="1" s="1"/>
  <c r="AL132" i="1"/>
  <c r="AO132" i="1"/>
  <c r="AN132" i="1" s="1"/>
  <c r="AG133" i="1"/>
  <c r="AJ133" i="1"/>
  <c r="AI133" i="1" s="1"/>
  <c r="AH133" i="1" s="1"/>
  <c r="AL133" i="1"/>
  <c r="AO133" i="1"/>
  <c r="AN133" i="1" s="1"/>
  <c r="AG134" i="1"/>
  <c r="AJ134" i="1"/>
  <c r="AI134" i="1" s="1"/>
  <c r="AH134" i="1" s="1"/>
  <c r="AL134" i="1"/>
  <c r="AO134" i="1"/>
  <c r="AN134" i="1" s="1"/>
  <c r="AG135" i="1"/>
  <c r="AJ135" i="1"/>
  <c r="AI135" i="1" s="1"/>
  <c r="AH135" i="1" s="1"/>
  <c r="AL135" i="1"/>
  <c r="AO135" i="1"/>
  <c r="AN135" i="1" s="1"/>
  <c r="AG136" i="1"/>
  <c r="AJ136" i="1"/>
  <c r="AI136" i="1" s="1"/>
  <c r="AH136" i="1" s="1"/>
  <c r="AL136" i="1"/>
  <c r="AO136" i="1"/>
  <c r="AN136" i="1" s="1"/>
  <c r="AG137" i="1"/>
  <c r="AJ137" i="1"/>
  <c r="AI137" i="1" s="1"/>
  <c r="AH137" i="1" s="1"/>
  <c r="AL137" i="1"/>
  <c r="AO137" i="1"/>
  <c r="AG138" i="1"/>
  <c r="AJ138" i="1"/>
  <c r="AI138" i="1" s="1"/>
  <c r="AH138" i="1" s="1"/>
  <c r="AL138" i="1"/>
  <c r="AO138" i="1"/>
  <c r="AN127" i="1" l="1"/>
  <c r="AM127" i="1" s="1"/>
  <c r="AN89" i="1"/>
  <c r="AM89" i="1" s="1"/>
  <c r="AN30" i="1"/>
  <c r="AM30" i="1" s="1"/>
  <c r="AM112" i="1"/>
  <c r="AM96" i="1"/>
  <c r="AM73" i="1"/>
  <c r="AM57" i="1"/>
  <c r="AM44" i="1"/>
  <c r="AM8" i="1"/>
  <c r="AM119" i="1"/>
  <c r="AM104" i="1"/>
  <c r="AM81" i="1"/>
  <c r="AM65" i="1"/>
  <c r="AM49" i="1"/>
  <c r="AM38" i="1"/>
  <c r="AM22" i="1"/>
  <c r="AN125" i="1"/>
  <c r="AM125" i="1" s="1"/>
  <c r="AN117" i="1"/>
  <c r="AM117" i="1" s="1"/>
  <c r="AN110" i="1"/>
  <c r="AM110" i="1" s="1"/>
  <c r="AN102" i="1"/>
  <c r="AM102" i="1" s="1"/>
  <c r="AN94" i="1"/>
  <c r="AM94" i="1" s="1"/>
  <c r="AN87" i="1"/>
  <c r="AM87" i="1" s="1"/>
  <c r="AN79" i="1"/>
  <c r="AM79" i="1" s="1"/>
  <c r="AN71" i="1"/>
  <c r="AM71" i="1" s="1"/>
  <c r="AN63" i="1"/>
  <c r="AM63" i="1" s="1"/>
  <c r="AN55" i="1"/>
  <c r="AM55" i="1" s="1"/>
  <c r="AN42" i="1"/>
  <c r="AM42" i="1" s="1"/>
  <c r="AN36" i="1"/>
  <c r="AM36" i="1" s="1"/>
  <c r="AN28" i="1"/>
  <c r="AM28" i="1" s="1"/>
  <c r="AN20" i="1"/>
  <c r="AM20" i="1" s="1"/>
  <c r="AN14" i="1"/>
  <c r="AM14" i="1" s="1"/>
  <c r="AN6" i="1"/>
  <c r="AM6" i="1" s="1"/>
  <c r="AM133" i="1"/>
  <c r="AM134" i="1"/>
  <c r="AM126" i="1"/>
  <c r="AM118" i="1"/>
  <c r="AM113" i="1"/>
  <c r="AM93" i="1"/>
  <c r="AM88" i="1"/>
  <c r="AM80" i="1"/>
  <c r="AM72" i="1"/>
  <c r="AM66" i="1"/>
  <c r="AM54" i="1"/>
  <c r="AM45" i="1"/>
  <c r="AM41" i="1"/>
  <c r="AM37" i="1"/>
  <c r="AM31" i="1"/>
  <c r="AM19" i="1"/>
  <c r="AN131" i="1"/>
  <c r="AM131" i="1" s="1"/>
  <c r="AN123" i="1"/>
  <c r="AM123" i="1" s="1"/>
  <c r="AN116" i="1"/>
  <c r="AM116" i="1" s="1"/>
  <c r="AN108" i="1"/>
  <c r="AM108" i="1" s="1"/>
  <c r="AN100" i="1"/>
  <c r="AM100" i="1" s="1"/>
  <c r="AN92" i="1"/>
  <c r="AM92" i="1" s="1"/>
  <c r="AN85" i="1"/>
  <c r="AM85" i="1" s="1"/>
  <c r="AN77" i="1"/>
  <c r="AM77" i="1" s="1"/>
  <c r="AN69" i="1"/>
  <c r="AM69" i="1" s="1"/>
  <c r="AN61" i="1"/>
  <c r="AM61" i="1" s="1"/>
  <c r="AN53" i="1"/>
  <c r="AM53" i="1" s="1"/>
  <c r="AN40" i="1"/>
  <c r="AM40" i="1" s="1"/>
  <c r="AN34" i="1"/>
  <c r="AM34" i="1" s="1"/>
  <c r="AN26" i="1"/>
  <c r="AM26" i="1" s="1"/>
  <c r="AN18" i="1"/>
  <c r="AM18" i="1" s="1"/>
  <c r="AN12" i="1"/>
  <c r="AM12" i="1" s="1"/>
  <c r="AN4" i="1"/>
  <c r="AM4" i="1" s="1"/>
  <c r="AM135" i="1"/>
  <c r="AM136" i="1"/>
  <c r="AM124" i="1"/>
  <c r="AM120" i="1"/>
  <c r="AM109" i="1"/>
  <c r="AM103" i="1"/>
  <c r="AM97" i="1"/>
  <c r="AM86" i="1"/>
  <c r="AM82" i="1"/>
  <c r="AM70" i="1"/>
  <c r="AM64" i="1"/>
  <c r="AM56" i="1"/>
  <c r="AM50" i="1"/>
  <c r="AM35" i="1"/>
  <c r="AM29" i="1"/>
  <c r="AM23" i="1"/>
  <c r="AM15" i="1"/>
  <c r="AM9" i="1"/>
  <c r="AM7" i="1"/>
  <c r="AN3" i="1"/>
  <c r="AM3" i="1" s="1"/>
  <c r="AM132" i="1"/>
  <c r="AM128" i="1"/>
  <c r="AM111" i="1"/>
  <c r="AM105" i="1"/>
  <c r="AM101" i="1"/>
  <c r="AM95" i="1"/>
  <c r="AM90" i="1"/>
  <c r="AM78" i="1"/>
  <c r="AM74" i="1"/>
  <c r="AM62" i="1"/>
  <c r="AM58" i="1"/>
  <c r="AM48" i="1"/>
  <c r="AM43" i="1"/>
  <c r="AM39" i="1"/>
  <c r="AM27" i="1"/>
  <c r="AM21" i="1"/>
  <c r="AM16" i="1"/>
  <c r="AM13" i="1"/>
  <c r="AM5" i="1"/>
  <c r="AN138" i="1"/>
  <c r="AM138" i="1" s="1"/>
  <c r="AN130" i="1"/>
  <c r="AM130" i="1" s="1"/>
  <c r="AN122" i="1"/>
  <c r="AM122" i="1" s="1"/>
  <c r="AN115" i="1"/>
  <c r="AM115" i="1" s="1"/>
  <c r="AN107" i="1"/>
  <c r="AM107" i="1" s="1"/>
  <c r="AN99" i="1"/>
  <c r="AM99" i="1" s="1"/>
  <c r="AN84" i="1"/>
  <c r="AM84" i="1" s="1"/>
  <c r="AN76" i="1"/>
  <c r="AM76" i="1" s="1"/>
  <c r="AN68" i="1"/>
  <c r="AM68" i="1" s="1"/>
  <c r="AN60" i="1"/>
  <c r="AM60" i="1" s="1"/>
  <c r="AN52" i="1"/>
  <c r="AM52" i="1" s="1"/>
  <c r="AN47" i="1"/>
  <c r="AM47" i="1" s="1"/>
  <c r="AN33" i="1"/>
  <c r="AM33" i="1" s="1"/>
  <c r="AN25" i="1"/>
  <c r="AM25" i="1" s="1"/>
  <c r="AN11" i="1"/>
  <c r="AM11" i="1" s="1"/>
  <c r="AN137" i="1"/>
  <c r="AM137" i="1" s="1"/>
  <c r="AN129" i="1"/>
  <c r="AM129" i="1" s="1"/>
  <c r="AN121" i="1"/>
  <c r="AM121" i="1" s="1"/>
  <c r="AN114" i="1"/>
  <c r="AM114" i="1" s="1"/>
  <c r="AN106" i="1"/>
  <c r="AM106" i="1" s="1"/>
  <c r="AN98" i="1"/>
  <c r="AM98" i="1" s="1"/>
  <c r="AN91" i="1"/>
  <c r="AM91" i="1" s="1"/>
  <c r="AN83" i="1"/>
  <c r="AM83" i="1" s="1"/>
  <c r="AN75" i="1"/>
  <c r="AM75" i="1" s="1"/>
  <c r="AN67" i="1"/>
  <c r="AM67" i="1" s="1"/>
  <c r="AN59" i="1"/>
  <c r="AM59" i="1" s="1"/>
  <c r="AN51" i="1"/>
  <c r="AM51" i="1" s="1"/>
  <c r="AN46" i="1"/>
  <c r="AM46" i="1" s="1"/>
  <c r="AN32" i="1"/>
  <c r="AM32" i="1" s="1"/>
  <c r="AN24" i="1"/>
  <c r="AM24" i="1" s="1"/>
  <c r="AN17" i="1"/>
  <c r="AM17" i="1" s="1"/>
  <c r="AN10" i="1"/>
  <c r="AM10" i="1" s="1"/>
  <c r="AN2" i="1"/>
  <c r="AM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0A4489-B41D-4A3C-AA95-04526C9EA789}" keepAlive="1" name="Query - Regions" description="Connection to the 'Regions' query in the workbook." type="5" refreshedVersion="8" background="1" saveData="1">
    <dbPr connection="Provider=Microsoft.Mashup.OleDb.1;Data Source=$Workbook$;Location=Regions;Extended Properties=&quot;&quot;" command="SELECT * FROM [Regions]"/>
  </connection>
  <connection id="2" xr16:uid="{7DAAF3C8-5E46-4F90-840F-EA3245FC4693}" keepAlive="1" name="Query - Regions (2)" description="Connection to the 'Regions (2)' query in the workbook." type="5" refreshedVersion="8" background="1" saveData="1">
    <dbPr connection="Provider=Microsoft.Mashup.OleDb.1;Data Source=$Workbook$;Location=&quot;Regions (2)&quot;;Extended Properties=&quot;&quot;" command="SELECT * FROM [Regions (2)]"/>
  </connection>
  <connection id="3" xr16:uid="{28660728-B8B6-4194-9C5A-98F226C4D913}" keepAlive="1" name="Query - Regions (3)" description="Connection to the 'Regions (3)' query in the workbook." type="5" refreshedVersion="8" background="1" saveData="1">
    <dbPr connection="Provider=Microsoft.Mashup.OleDb.1;Data Source=$Workbook$;Location=&quot;Regions (3)&quot;;Extended Properties=&quot;&quot;" command="SELECT * FROM [Regions (3)]"/>
  </connection>
  <connection id="4" xr16:uid="{1909EBDB-9947-407A-981F-506370A3A76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5273C83E-7E72-4A4E-994A-7C66BC706BF7}" name="WorksheetConnection_world-data-2023 2.xlsx!Regions_112" type="102" refreshedVersion="8" minRefreshableVersion="5">
    <extLst>
      <ext xmlns:x15="http://schemas.microsoft.com/office/spreadsheetml/2010/11/main" uri="{DE250136-89BD-433C-8126-D09CA5730AF9}">
        <x15:connection id="Regions_112" autoDelete="1">
          <x15:rangePr sourceName="_xlcn.WorksheetConnection_worlddata20232.xlsxRegions_1121"/>
        </x15:connection>
      </ext>
    </extLst>
  </connection>
</connections>
</file>

<file path=xl/sharedStrings.xml><?xml version="1.0" encoding="utf-8"?>
<sst xmlns="http://schemas.openxmlformats.org/spreadsheetml/2006/main" count="1919" uniqueCount="722">
  <si>
    <t>Country</t>
  </si>
  <si>
    <t>Density
(P/Km2)</t>
  </si>
  <si>
    <t>Agricultural Land( %)</t>
  </si>
  <si>
    <t>Armed Forces size</t>
  </si>
  <si>
    <t>Birth Rate</t>
  </si>
  <si>
    <t>Co2-Emissions</t>
  </si>
  <si>
    <t>CPI</t>
  </si>
  <si>
    <t>CPI Change (%)</t>
  </si>
  <si>
    <t>Fertility Rate</t>
  </si>
  <si>
    <t>Gasoline Price</t>
  </si>
  <si>
    <t>GDP</t>
  </si>
  <si>
    <t>Gross primary education enrollment (%)</t>
  </si>
  <si>
    <t>Gross tertiary education enrollment (%)</t>
  </si>
  <si>
    <t>Infant mortality</t>
  </si>
  <si>
    <t>Life expectancy</t>
  </si>
  <si>
    <t>Maternal mortality ratio</t>
  </si>
  <si>
    <t>Minimum wage</t>
  </si>
  <si>
    <t>Out of pocket health expenditure</t>
  </si>
  <si>
    <t>Physicians per thousand</t>
  </si>
  <si>
    <t>Population</t>
  </si>
  <si>
    <t>Population: Labor force participation (%)</t>
  </si>
  <si>
    <t>Tax revenue (%)</t>
  </si>
  <si>
    <t>Total tax rate</t>
  </si>
  <si>
    <t>Unemployment rate</t>
  </si>
  <si>
    <t>Urban_population</t>
  </si>
  <si>
    <t xml:space="preserve">$0.70 </t>
  </si>
  <si>
    <t xml:space="preserve">$19,101,353,833 </t>
  </si>
  <si>
    <t xml:space="preserve">$0.43 </t>
  </si>
  <si>
    <t>Pashto</t>
  </si>
  <si>
    <t xml:space="preserve">$1.36 </t>
  </si>
  <si>
    <t xml:space="preserve">$15,278,077,447 </t>
  </si>
  <si>
    <t xml:space="preserve">$1.12 </t>
  </si>
  <si>
    <t>Albanian</t>
  </si>
  <si>
    <t xml:space="preserve">$0.28 </t>
  </si>
  <si>
    <t xml:space="preserve">$169,988,236,398 </t>
  </si>
  <si>
    <t xml:space="preserve">$0.95 </t>
  </si>
  <si>
    <t>Arabic</t>
  </si>
  <si>
    <t xml:space="preserve">$1.51 </t>
  </si>
  <si>
    <t xml:space="preserve">$3,154,057,987 </t>
  </si>
  <si>
    <t xml:space="preserve">$6.63 </t>
  </si>
  <si>
    <t>Catalan</t>
  </si>
  <si>
    <t xml:space="preserve">$0.97 </t>
  </si>
  <si>
    <t xml:space="preserve">$94,635,415,870 </t>
  </si>
  <si>
    <t xml:space="preserve">$0.71 </t>
  </si>
  <si>
    <t>Portuguese</t>
  </si>
  <si>
    <t xml:space="preserve">$0.99 </t>
  </si>
  <si>
    <t xml:space="preserve">$1,727,759,259 </t>
  </si>
  <si>
    <t xml:space="preserve">$3.04 </t>
  </si>
  <si>
    <t>English</t>
  </si>
  <si>
    <t xml:space="preserve">$1.10 </t>
  </si>
  <si>
    <t xml:space="preserve">$449,663,446,954 </t>
  </si>
  <si>
    <t xml:space="preserve">$3.35 </t>
  </si>
  <si>
    <t>Spanish</t>
  </si>
  <si>
    <t xml:space="preserve">$0.77 </t>
  </si>
  <si>
    <t xml:space="preserve">$13,672,802,158 </t>
  </si>
  <si>
    <t xml:space="preserve">$0.66 </t>
  </si>
  <si>
    <t>Armenian</t>
  </si>
  <si>
    <t xml:space="preserve">$0.93 </t>
  </si>
  <si>
    <t xml:space="preserve">$1,392,680,589,329 </t>
  </si>
  <si>
    <t xml:space="preserve">$13.59 </t>
  </si>
  <si>
    <t>None</t>
  </si>
  <si>
    <t xml:space="preserve">$1.20 </t>
  </si>
  <si>
    <t xml:space="preserve">$446,314,739,528 </t>
  </si>
  <si>
    <t>German</t>
  </si>
  <si>
    <t xml:space="preserve">$0.56 </t>
  </si>
  <si>
    <t xml:space="preserve">$39,207,000,000 </t>
  </si>
  <si>
    <t xml:space="preserve">$0.47 </t>
  </si>
  <si>
    <t xml:space="preserve">$0.92 </t>
  </si>
  <si>
    <t xml:space="preserve">$12,827,000,000 </t>
  </si>
  <si>
    <t xml:space="preserve">$5.25 </t>
  </si>
  <si>
    <t xml:space="preserve">$38,574,069,149 </t>
  </si>
  <si>
    <t xml:space="preserve">$302,571,254,131 </t>
  </si>
  <si>
    <t xml:space="preserve">$0.51 </t>
  </si>
  <si>
    <t>Bengali</t>
  </si>
  <si>
    <t xml:space="preserve">$1.81 </t>
  </si>
  <si>
    <t xml:space="preserve">$5,209,000,000 </t>
  </si>
  <si>
    <t xml:space="preserve">$3.13 </t>
  </si>
  <si>
    <t xml:space="preserve">$0.60 </t>
  </si>
  <si>
    <t xml:space="preserve">$63,080,457,023 </t>
  </si>
  <si>
    <t xml:space="preserve">$1.49 </t>
  </si>
  <si>
    <t>Russian</t>
  </si>
  <si>
    <t xml:space="preserve">$1.43 </t>
  </si>
  <si>
    <t xml:space="preserve">$529,606,710,418 </t>
  </si>
  <si>
    <t xml:space="preserve">$10.31 </t>
  </si>
  <si>
    <t>French</t>
  </si>
  <si>
    <t xml:space="preserve">$1.13 </t>
  </si>
  <si>
    <t xml:space="preserve">$0.72 </t>
  </si>
  <si>
    <t xml:space="preserve">$14,390,709,095 </t>
  </si>
  <si>
    <t xml:space="preserve">$0.39 </t>
  </si>
  <si>
    <t xml:space="preserve">$0.98 </t>
  </si>
  <si>
    <t xml:space="preserve">$2,446,674,101 </t>
  </si>
  <si>
    <t xml:space="preserve">$0.32 </t>
  </si>
  <si>
    <t>Dzongkha</t>
  </si>
  <si>
    <t xml:space="preserve">$40,895,322,865 </t>
  </si>
  <si>
    <t xml:space="preserve">$1.05 </t>
  </si>
  <si>
    <t xml:space="preserve">$20,047,848,435 </t>
  </si>
  <si>
    <t xml:space="preserve">$1.04 </t>
  </si>
  <si>
    <t>Bosnian</t>
  </si>
  <si>
    <t xml:space="preserve">$18,340,510,789 </t>
  </si>
  <si>
    <t xml:space="preserve">$0.29 </t>
  </si>
  <si>
    <t xml:space="preserve">$1.02 </t>
  </si>
  <si>
    <t xml:space="preserve">$1,839,758,040,766 </t>
  </si>
  <si>
    <t xml:space="preserve">$1.53 </t>
  </si>
  <si>
    <t xml:space="preserve">$0.37 </t>
  </si>
  <si>
    <t xml:space="preserve">$13,469,422,941 </t>
  </si>
  <si>
    <t>Malay</t>
  </si>
  <si>
    <t xml:space="preserve">$1.11 </t>
  </si>
  <si>
    <t xml:space="preserve">$86,000,000,000 </t>
  </si>
  <si>
    <t xml:space="preserve">$1.57 </t>
  </si>
  <si>
    <t>Bulgarian</t>
  </si>
  <si>
    <t xml:space="preserve">$15,745,810,235 </t>
  </si>
  <si>
    <t xml:space="preserve">$0.34 </t>
  </si>
  <si>
    <t xml:space="preserve">$1.21 </t>
  </si>
  <si>
    <t xml:space="preserve">$3,012,334,882 </t>
  </si>
  <si>
    <t>Kirundi</t>
  </si>
  <si>
    <t xml:space="preserve">$58,792,205,642 </t>
  </si>
  <si>
    <t xml:space="preserve">$0.36 </t>
  </si>
  <si>
    <t xml:space="preserve">$1,981,845,741 </t>
  </si>
  <si>
    <t xml:space="preserve">$0.68 </t>
  </si>
  <si>
    <t xml:space="preserve">$0.90 </t>
  </si>
  <si>
    <t xml:space="preserve">$27,089,389,787 </t>
  </si>
  <si>
    <t xml:space="preserve">$1.03 </t>
  </si>
  <si>
    <t xml:space="preserve">$38,760,467,033 </t>
  </si>
  <si>
    <t xml:space="preserve">$0.35 </t>
  </si>
  <si>
    <t xml:space="preserve">$0.81 </t>
  </si>
  <si>
    <t xml:space="preserve">$1,736,425,629,520 </t>
  </si>
  <si>
    <t xml:space="preserve">$9.51 </t>
  </si>
  <si>
    <t xml:space="preserve">$1.41 </t>
  </si>
  <si>
    <t xml:space="preserve">$2,220,307,369 </t>
  </si>
  <si>
    <t xml:space="preserve">$0.78 </t>
  </si>
  <si>
    <t xml:space="preserve">$11,314,951,343 </t>
  </si>
  <si>
    <t xml:space="preserve">$282,318,159,745 </t>
  </si>
  <si>
    <t xml:space="preserve">$2.00 </t>
  </si>
  <si>
    <t xml:space="preserve">$0.96 </t>
  </si>
  <si>
    <t xml:space="preserve">$19,910,000,000,000 </t>
  </si>
  <si>
    <t xml:space="preserve">$0.87 </t>
  </si>
  <si>
    <t>Standard Chinese</t>
  </si>
  <si>
    <t xml:space="preserve">$323,802,808,108 </t>
  </si>
  <si>
    <t xml:space="preserve">$1.23 </t>
  </si>
  <si>
    <t xml:space="preserve">$1,185,728,677 </t>
  </si>
  <si>
    <t xml:space="preserve">$10,820,591,131 </t>
  </si>
  <si>
    <t xml:space="preserve">$0.88 </t>
  </si>
  <si>
    <t xml:space="preserve">$61,773,944,174 </t>
  </si>
  <si>
    <t xml:space="preserve">$1.84 </t>
  </si>
  <si>
    <t xml:space="preserve">$1.26 </t>
  </si>
  <si>
    <t xml:space="preserve">$60,415,553,039 </t>
  </si>
  <si>
    <t xml:space="preserve">$2.92 </t>
  </si>
  <si>
    <t>Croatian</t>
  </si>
  <si>
    <t xml:space="preserve">$1.40 </t>
  </si>
  <si>
    <t xml:space="preserve">$100,023,000,000 </t>
  </si>
  <si>
    <t xml:space="preserve">$0.05 </t>
  </si>
  <si>
    <t xml:space="preserve">$24,564,647,935 </t>
  </si>
  <si>
    <t>Greek</t>
  </si>
  <si>
    <t xml:space="preserve">$1.17 </t>
  </si>
  <si>
    <t xml:space="preserve">$246,489,245,495 </t>
  </si>
  <si>
    <t xml:space="preserve">$3.00 </t>
  </si>
  <si>
    <t>Czech</t>
  </si>
  <si>
    <t xml:space="preserve">$47,319,624,204 </t>
  </si>
  <si>
    <t xml:space="preserve">$0.18 </t>
  </si>
  <si>
    <t xml:space="preserve">$1.55 </t>
  </si>
  <si>
    <t xml:space="preserve">$348,078,018,464 </t>
  </si>
  <si>
    <t>Danish</t>
  </si>
  <si>
    <t xml:space="preserve">$1.32 </t>
  </si>
  <si>
    <t xml:space="preserve">$3,318,716,359 </t>
  </si>
  <si>
    <t xml:space="preserve">$596,033,333 </t>
  </si>
  <si>
    <t xml:space="preserve">$1.48 </t>
  </si>
  <si>
    <t xml:space="preserve">$1.07 </t>
  </si>
  <si>
    <t xml:space="preserve">$88,941,298,258 </t>
  </si>
  <si>
    <t xml:space="preserve">$0.40 </t>
  </si>
  <si>
    <t xml:space="preserve">$0.61 </t>
  </si>
  <si>
    <t>Modern Standard Arabic</t>
  </si>
  <si>
    <t xml:space="preserve">$0.83 </t>
  </si>
  <si>
    <t xml:space="preserve">$11,026,774,945 </t>
  </si>
  <si>
    <t xml:space="preserve">$2,065,001,626 </t>
  </si>
  <si>
    <t>Tigrinya</t>
  </si>
  <si>
    <t xml:space="preserve">$1.14 </t>
  </si>
  <si>
    <t xml:space="preserve">$31,386,949,981 </t>
  </si>
  <si>
    <t xml:space="preserve">$3.14 </t>
  </si>
  <si>
    <t>Estonian</t>
  </si>
  <si>
    <t xml:space="preserve">$3,791,304,348 </t>
  </si>
  <si>
    <t xml:space="preserve">$0.75 </t>
  </si>
  <si>
    <t xml:space="preserve">$96,107,662,398 </t>
  </si>
  <si>
    <t>Amharic</t>
  </si>
  <si>
    <t xml:space="preserve">$0.82 </t>
  </si>
  <si>
    <t xml:space="preserve">$5,535,548,972 </t>
  </si>
  <si>
    <t xml:space="preserve">$1.28 </t>
  </si>
  <si>
    <t>Fiji Hindi</t>
  </si>
  <si>
    <t xml:space="preserve">$1.45 </t>
  </si>
  <si>
    <t xml:space="preserve">$268,761,201,365 </t>
  </si>
  <si>
    <t>Swedish</t>
  </si>
  <si>
    <t xml:space="preserve">$1.39 </t>
  </si>
  <si>
    <t xml:space="preserve">$2,715,518,274,227 </t>
  </si>
  <si>
    <t xml:space="preserve">$11.16 </t>
  </si>
  <si>
    <t xml:space="preserve">$16,657,960,228 </t>
  </si>
  <si>
    <t xml:space="preserve">$1.46 </t>
  </si>
  <si>
    <t xml:space="preserve">$1.18 </t>
  </si>
  <si>
    <t xml:space="preserve">$1,763,819,048 </t>
  </si>
  <si>
    <t xml:space="preserve">$0.13 </t>
  </si>
  <si>
    <t xml:space="preserve">$0.76 </t>
  </si>
  <si>
    <t xml:space="preserve">$17,743,195,770 </t>
  </si>
  <si>
    <t>Georgian</t>
  </si>
  <si>
    <t xml:space="preserve">$3,845,630,030,824 </t>
  </si>
  <si>
    <t xml:space="preserve">$9.99 </t>
  </si>
  <si>
    <t xml:space="preserve">$66,983,634,224 </t>
  </si>
  <si>
    <t xml:space="preserve">$0.27 </t>
  </si>
  <si>
    <t xml:space="preserve">$1.54 </t>
  </si>
  <si>
    <t xml:space="preserve">$209,852,761,469 </t>
  </si>
  <si>
    <t xml:space="preserve">$4.46 </t>
  </si>
  <si>
    <t xml:space="preserve">$1,228,170,370 </t>
  </si>
  <si>
    <t xml:space="preserve">$0.79 </t>
  </si>
  <si>
    <t xml:space="preserve">$76,710,385,880 </t>
  </si>
  <si>
    <t xml:space="preserve">$1.60 </t>
  </si>
  <si>
    <t xml:space="preserve">$13,590,281,809 </t>
  </si>
  <si>
    <t xml:space="preserve">$1,340,389,411 </t>
  </si>
  <si>
    <t xml:space="preserve">$0.16 </t>
  </si>
  <si>
    <t xml:space="preserve">$4,280,443,645 </t>
  </si>
  <si>
    <t xml:space="preserve">$8,498,981,821 </t>
  </si>
  <si>
    <t xml:space="preserve">$0.25 </t>
  </si>
  <si>
    <t>Italian</t>
  </si>
  <si>
    <t xml:space="preserve">$25,095,395,475 </t>
  </si>
  <si>
    <t xml:space="preserve">$1.01 </t>
  </si>
  <si>
    <t xml:space="preserve">$160,967,157,504 </t>
  </si>
  <si>
    <t xml:space="preserve">$2.62 </t>
  </si>
  <si>
    <t>Hungarian</t>
  </si>
  <si>
    <t xml:space="preserve">$1.69 </t>
  </si>
  <si>
    <t xml:space="preserve">$24,188,035,739 </t>
  </si>
  <si>
    <t>Icelandic</t>
  </si>
  <si>
    <t xml:space="preserve">$2,611,000,000,000 </t>
  </si>
  <si>
    <t xml:space="preserve">$0.30 </t>
  </si>
  <si>
    <t>Hindi</t>
  </si>
  <si>
    <t xml:space="preserve">$0.63 </t>
  </si>
  <si>
    <t xml:space="preserve">$1,119,190,780,753 </t>
  </si>
  <si>
    <t xml:space="preserve">$0.48 </t>
  </si>
  <si>
    <t>Indonesian</t>
  </si>
  <si>
    <t xml:space="preserve">$445,345,282,123 </t>
  </si>
  <si>
    <t xml:space="preserve">$1.58 </t>
  </si>
  <si>
    <t>Persian</t>
  </si>
  <si>
    <t xml:space="preserve">$234,094,042,939 </t>
  </si>
  <si>
    <t xml:space="preserve">$1.24 </t>
  </si>
  <si>
    <t xml:space="preserve">$1.37 </t>
  </si>
  <si>
    <t xml:space="preserve">$388,698,711,348 </t>
  </si>
  <si>
    <t xml:space="preserve">$10.79 </t>
  </si>
  <si>
    <t>Irish</t>
  </si>
  <si>
    <t xml:space="preserve">$395,098,666,122 </t>
  </si>
  <si>
    <t xml:space="preserve">$7.58 </t>
  </si>
  <si>
    <t>Hebrew</t>
  </si>
  <si>
    <t xml:space="preserve">$1.61 </t>
  </si>
  <si>
    <t xml:space="preserve">$2,001,244,392,042 </t>
  </si>
  <si>
    <t xml:space="preserve">$16,458,071,068 </t>
  </si>
  <si>
    <t xml:space="preserve">$1.33 </t>
  </si>
  <si>
    <t>Jamaican English</t>
  </si>
  <si>
    <t xml:space="preserve">$1.06 </t>
  </si>
  <si>
    <t xml:space="preserve">$5,081,769,542,380 </t>
  </si>
  <si>
    <t xml:space="preserve">$6.77 </t>
  </si>
  <si>
    <t xml:space="preserve">$43,743,661,972 </t>
  </si>
  <si>
    <t xml:space="preserve">$0.42 </t>
  </si>
  <si>
    <t xml:space="preserve">$180,161,741,180 </t>
  </si>
  <si>
    <t xml:space="preserve">$0.41 </t>
  </si>
  <si>
    <t xml:space="preserve">$95,503,088,538 </t>
  </si>
  <si>
    <t>Swahili</t>
  </si>
  <si>
    <t xml:space="preserve">$194,647,202 </t>
  </si>
  <si>
    <t xml:space="preserve">$134,761,198,946 </t>
  </si>
  <si>
    <t xml:space="preserve">$8,454,619,608 </t>
  </si>
  <si>
    <t xml:space="preserve">$0.09 </t>
  </si>
  <si>
    <t xml:space="preserve">$18,173,839,128 </t>
  </si>
  <si>
    <t>Lao</t>
  </si>
  <si>
    <t xml:space="preserve">$1.16 </t>
  </si>
  <si>
    <t xml:space="preserve">$34,117,202,555 </t>
  </si>
  <si>
    <t xml:space="preserve">$2.80 </t>
  </si>
  <si>
    <t>Latvian</t>
  </si>
  <si>
    <t xml:space="preserve">$0.74 </t>
  </si>
  <si>
    <t xml:space="preserve">$53,367,042,272 </t>
  </si>
  <si>
    <t xml:space="preserve">$2.15 </t>
  </si>
  <si>
    <t xml:space="preserve">$2,460,072,444 </t>
  </si>
  <si>
    <t xml:space="preserve">$0.80 </t>
  </si>
  <si>
    <t xml:space="preserve">$3,070,518,100 </t>
  </si>
  <si>
    <t xml:space="preserve">$0.17 </t>
  </si>
  <si>
    <t xml:space="preserve">$0.11 </t>
  </si>
  <si>
    <t xml:space="preserve">$52,076,250,948 </t>
  </si>
  <si>
    <t xml:space="preserve">$1.88 </t>
  </si>
  <si>
    <t xml:space="preserve">$1.74 </t>
  </si>
  <si>
    <t xml:space="preserve">$6,552,858,739 </t>
  </si>
  <si>
    <t xml:space="preserve">$54,219,315,600 </t>
  </si>
  <si>
    <t xml:space="preserve">$2.41 </t>
  </si>
  <si>
    <t>Lithuanian</t>
  </si>
  <si>
    <t xml:space="preserve">$1.19 </t>
  </si>
  <si>
    <t xml:space="preserve">$71,104,919,108 </t>
  </si>
  <si>
    <t xml:space="preserve">$13.05 </t>
  </si>
  <si>
    <t>Luxembourgish</t>
  </si>
  <si>
    <t xml:space="preserve">$14,083,906,357 </t>
  </si>
  <si>
    <t xml:space="preserve">$0.21 </t>
  </si>
  <si>
    <t xml:space="preserve">$1.15 </t>
  </si>
  <si>
    <t xml:space="preserve">$7,666,704,427 </t>
  </si>
  <si>
    <t xml:space="preserve">$0.12 </t>
  </si>
  <si>
    <t xml:space="preserve">$0.45 </t>
  </si>
  <si>
    <t xml:space="preserve">$364,701,517,788 </t>
  </si>
  <si>
    <t xml:space="preserve">$1.63 </t>
  </si>
  <si>
    <t xml:space="preserve">$5,729,248,472 </t>
  </si>
  <si>
    <t>Divehi</t>
  </si>
  <si>
    <t xml:space="preserve">$17,510,141,171 </t>
  </si>
  <si>
    <t xml:space="preserve">$0.23 </t>
  </si>
  <si>
    <t xml:space="preserve">$14,786,156,563 </t>
  </si>
  <si>
    <t xml:space="preserve">$5.07 </t>
  </si>
  <si>
    <t>Maltese</t>
  </si>
  <si>
    <t xml:space="preserve">$1.44 </t>
  </si>
  <si>
    <t xml:space="preserve">$221,278,000 </t>
  </si>
  <si>
    <t>Marshallese</t>
  </si>
  <si>
    <t xml:space="preserve">$7,593,752,450 </t>
  </si>
  <si>
    <t xml:space="preserve">$0.53 </t>
  </si>
  <si>
    <t xml:space="preserve">$14,180,444,557 </t>
  </si>
  <si>
    <t xml:space="preserve">$0.38 </t>
  </si>
  <si>
    <t xml:space="preserve">$0.73 </t>
  </si>
  <si>
    <t xml:space="preserve">$1,258,286,717,125 </t>
  </si>
  <si>
    <t xml:space="preserve">$0.49 </t>
  </si>
  <si>
    <t xml:space="preserve">$401,932,279 </t>
  </si>
  <si>
    <t xml:space="preserve">$11,955,435,457 </t>
  </si>
  <si>
    <t xml:space="preserve">$0.31 </t>
  </si>
  <si>
    <t>Romanian</t>
  </si>
  <si>
    <t xml:space="preserve">$7,184,844,193 </t>
  </si>
  <si>
    <t xml:space="preserve">$11.72 </t>
  </si>
  <si>
    <t xml:space="preserve">$13,852,850,259 </t>
  </si>
  <si>
    <t xml:space="preserve">$0.65 </t>
  </si>
  <si>
    <t>Mongolian</t>
  </si>
  <si>
    <t xml:space="preserve">$5,494,736,901 </t>
  </si>
  <si>
    <t xml:space="preserve">$118,725,279,596 </t>
  </si>
  <si>
    <t xml:space="preserve">$14,934,159,926 </t>
  </si>
  <si>
    <t xml:space="preserve">$0.54 </t>
  </si>
  <si>
    <t xml:space="preserve">$76,085,852,617 </t>
  </si>
  <si>
    <t>Burmese</t>
  </si>
  <si>
    <t xml:space="preserve">$12,366,527,719 </t>
  </si>
  <si>
    <t xml:space="preserve">$133,000,000 </t>
  </si>
  <si>
    <t xml:space="preserve">$0.91 </t>
  </si>
  <si>
    <t xml:space="preserve">$30,641,380,604 </t>
  </si>
  <si>
    <t>Nepali</t>
  </si>
  <si>
    <t xml:space="preserve">$1.68 </t>
  </si>
  <si>
    <t xml:space="preserve">$909,070,395,161 </t>
  </si>
  <si>
    <t xml:space="preserve">$10.29 </t>
  </si>
  <si>
    <t>Dutch</t>
  </si>
  <si>
    <t xml:space="preserve">$206,928,765,544 </t>
  </si>
  <si>
    <t xml:space="preserve">$11.49 </t>
  </si>
  <si>
    <t xml:space="preserve">$12,520,915,291 </t>
  </si>
  <si>
    <t xml:space="preserve">$0.46 </t>
  </si>
  <si>
    <t xml:space="preserve">$448,120,428,859 </t>
  </si>
  <si>
    <t xml:space="preserve">$0.58 </t>
  </si>
  <si>
    <t xml:space="preserve">$32,100,000,000 </t>
  </si>
  <si>
    <t>Korean</t>
  </si>
  <si>
    <t xml:space="preserve">$10,220,781,069 </t>
  </si>
  <si>
    <t>Macedonian</t>
  </si>
  <si>
    <t xml:space="preserve">$1.78 </t>
  </si>
  <si>
    <t xml:space="preserve">$403,336,363,636 </t>
  </si>
  <si>
    <t>Norwegian</t>
  </si>
  <si>
    <t xml:space="preserve">$76,983,094,928 </t>
  </si>
  <si>
    <t xml:space="preserve">$4.33 </t>
  </si>
  <si>
    <t xml:space="preserve">$304,400,000,000 </t>
  </si>
  <si>
    <t xml:space="preserve">$0.69 </t>
  </si>
  <si>
    <t>Urdu</t>
  </si>
  <si>
    <t xml:space="preserve">$283,994,900 </t>
  </si>
  <si>
    <t xml:space="preserve">$66,800,800,000 </t>
  </si>
  <si>
    <t xml:space="preserve">$24,969,611,435 </t>
  </si>
  <si>
    <t>Tok Pisin</t>
  </si>
  <si>
    <t xml:space="preserve">$38,145,288,940 </t>
  </si>
  <si>
    <t xml:space="preserve">$226,848,050,820 </t>
  </si>
  <si>
    <t xml:space="preserve">$0.86 </t>
  </si>
  <si>
    <t xml:space="preserve">$376,795,508,680 </t>
  </si>
  <si>
    <t xml:space="preserve">$592,164,400,688 </t>
  </si>
  <si>
    <t xml:space="preserve">$2.93 </t>
  </si>
  <si>
    <t>Polish</t>
  </si>
  <si>
    <t xml:space="preserve">$237,686,075,635 </t>
  </si>
  <si>
    <t xml:space="preserve">$3.78 </t>
  </si>
  <si>
    <t xml:space="preserve">$183,466,208,791 </t>
  </si>
  <si>
    <t xml:space="preserve">$250,077,444,017 </t>
  </si>
  <si>
    <t xml:space="preserve">$2.25 </t>
  </si>
  <si>
    <t xml:space="preserve">$0.59 </t>
  </si>
  <si>
    <t xml:space="preserve">$1,699,876,578,871 </t>
  </si>
  <si>
    <t xml:space="preserve">$10,122,472,590 </t>
  </si>
  <si>
    <t xml:space="preserve">$1,050,992,593 </t>
  </si>
  <si>
    <t xml:space="preserve">$3.33 </t>
  </si>
  <si>
    <t xml:space="preserve">$1.30 </t>
  </si>
  <si>
    <t xml:space="preserve">$2,122,450,630 </t>
  </si>
  <si>
    <t xml:space="preserve">$825,385,185 </t>
  </si>
  <si>
    <t xml:space="preserve">$850,655,017 </t>
  </si>
  <si>
    <t>Samoan</t>
  </si>
  <si>
    <t xml:space="preserve">$1,637,931,034 </t>
  </si>
  <si>
    <t xml:space="preserve">$0.24 </t>
  </si>
  <si>
    <t xml:space="preserve">$792,966,838,162 </t>
  </si>
  <si>
    <t xml:space="preserve">$3.85 </t>
  </si>
  <si>
    <t xml:space="preserve">$23,578,084,052 </t>
  </si>
  <si>
    <t xml:space="preserve">$51,409,167,351 </t>
  </si>
  <si>
    <t>Serbian</t>
  </si>
  <si>
    <t xml:space="preserve">$1,698,843,063 </t>
  </si>
  <si>
    <t xml:space="preserve">$1.08 </t>
  </si>
  <si>
    <t xml:space="preserve">$3,941,474,311 </t>
  </si>
  <si>
    <t xml:space="preserve">$0.57 </t>
  </si>
  <si>
    <t xml:space="preserve">$1.25 </t>
  </si>
  <si>
    <t xml:space="preserve">$372,062,527,489 </t>
  </si>
  <si>
    <t xml:space="preserve">$105,422,304,976 </t>
  </si>
  <si>
    <t xml:space="preserve">$3.11 </t>
  </si>
  <si>
    <t>Slovak</t>
  </si>
  <si>
    <t xml:space="preserve">$53,742,159,517 </t>
  </si>
  <si>
    <t xml:space="preserve">$1,425,074,226 </t>
  </si>
  <si>
    <t xml:space="preserve">$4,720,727,278 </t>
  </si>
  <si>
    <t xml:space="preserve">$351,431,649,241 </t>
  </si>
  <si>
    <t>Afrikaans</t>
  </si>
  <si>
    <t xml:space="preserve">$1.22 </t>
  </si>
  <si>
    <t xml:space="preserve">$2,029,000,000,000 </t>
  </si>
  <si>
    <t xml:space="preserve">$6.49 </t>
  </si>
  <si>
    <t xml:space="preserve">$11,997,800,751 </t>
  </si>
  <si>
    <t xml:space="preserve">$1,394,116,310,769 </t>
  </si>
  <si>
    <t xml:space="preserve">$5.60 </t>
  </si>
  <si>
    <t xml:space="preserve">$84,008,783,756 </t>
  </si>
  <si>
    <t>Tamil</t>
  </si>
  <si>
    <t xml:space="preserve">$18,902,284,476 </t>
  </si>
  <si>
    <t xml:space="preserve">$1.29 </t>
  </si>
  <si>
    <t xml:space="preserve">$3,985,250,737 </t>
  </si>
  <si>
    <t xml:space="preserve">$1.42 </t>
  </si>
  <si>
    <t xml:space="preserve">$530,832,908,738 </t>
  </si>
  <si>
    <t xml:space="preserve">$703,082,435,360 </t>
  </si>
  <si>
    <t xml:space="preserve">$40,405,006,007 </t>
  </si>
  <si>
    <t xml:space="preserve">$8,116,626,794 </t>
  </si>
  <si>
    <t xml:space="preserve">$63,177,068,175 </t>
  </si>
  <si>
    <t xml:space="preserve">$543,649,976,166 </t>
  </si>
  <si>
    <t>Thai</t>
  </si>
  <si>
    <t xml:space="preserve">$1,673,540,300 </t>
  </si>
  <si>
    <t xml:space="preserve">$5,459,979,417 </t>
  </si>
  <si>
    <t xml:space="preserve">$450,353,314 </t>
  </si>
  <si>
    <t xml:space="preserve">$24,100,202,834 </t>
  </si>
  <si>
    <t xml:space="preserve">$38,797,709,924 </t>
  </si>
  <si>
    <t xml:space="preserve">$754,411,708,203 </t>
  </si>
  <si>
    <t xml:space="preserve">$3.45 </t>
  </si>
  <si>
    <t>Turkish</t>
  </si>
  <si>
    <t xml:space="preserve">$40,761,142,857 </t>
  </si>
  <si>
    <t>Turkmen</t>
  </si>
  <si>
    <t xml:space="preserve">$47,271,463 </t>
  </si>
  <si>
    <t xml:space="preserve">$0.94 </t>
  </si>
  <si>
    <t xml:space="preserve">$34,387,229,486 </t>
  </si>
  <si>
    <t xml:space="preserve">$0.01 </t>
  </si>
  <si>
    <t xml:space="preserve">$153,781,069,118 </t>
  </si>
  <si>
    <t xml:space="preserve">$0.84 </t>
  </si>
  <si>
    <t>Ukrainian</t>
  </si>
  <si>
    <t xml:space="preserve">$421,142,267,938 </t>
  </si>
  <si>
    <t xml:space="preserve">$2,827,113,184,696 </t>
  </si>
  <si>
    <t xml:space="preserve">$10.13 </t>
  </si>
  <si>
    <t xml:space="preserve">$21,427,700,000,000 </t>
  </si>
  <si>
    <t xml:space="preserve">$7.25 </t>
  </si>
  <si>
    <t xml:space="preserve">$1.50 </t>
  </si>
  <si>
    <t xml:space="preserve">$56,045,912,952 </t>
  </si>
  <si>
    <t xml:space="preserve">$1.66 </t>
  </si>
  <si>
    <t xml:space="preserve">$57,921,286,440 </t>
  </si>
  <si>
    <t>Uzbek</t>
  </si>
  <si>
    <t xml:space="preserve">$1.31 </t>
  </si>
  <si>
    <t xml:space="preserve">$917,058,851 </t>
  </si>
  <si>
    <t xml:space="preserve">$1.56 </t>
  </si>
  <si>
    <t xml:space="preserve">$0.00 </t>
  </si>
  <si>
    <t xml:space="preserve">$482,359,318,768 </t>
  </si>
  <si>
    <t xml:space="preserve">$261,921,244,843 </t>
  </si>
  <si>
    <t>Vietnamese</t>
  </si>
  <si>
    <t xml:space="preserve">$26,914,402,224 </t>
  </si>
  <si>
    <t xml:space="preserve">$23,064,722,446 </t>
  </si>
  <si>
    <t xml:space="preserve">$1.34 </t>
  </si>
  <si>
    <t xml:space="preserve">$21,440,758,800 </t>
  </si>
  <si>
    <t>Shona</t>
  </si>
  <si>
    <t>null</t>
  </si>
  <si>
    <t>North America</t>
  </si>
  <si>
    <t>Algeria</t>
  </si>
  <si>
    <t>Albania</t>
  </si>
  <si>
    <t>Afghanistan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</si>
  <si>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</si>
  <si>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</si>
  <si>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</si>
  <si>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</si>
  <si>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</si>
  <si>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</si>
  <si>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</si>
  <si>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</si>
  <si>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</si>
  <si>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</si>
  <si>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</si>
  <si>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</si>
  <si>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</si>
  <si>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</si>
  <si>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</si>
  <si>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</si>
  <si>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</si>
  <si>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</si>
  <si>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</si>
  <si>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</si>
  <si>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</si>
  <si>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</si>
  <si>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</si>
  <si>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</si>
  <si>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</si>
  <si>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</si>
  <si>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</si>
  <si>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</si>
  <si>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</si>
  <si>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</si>
  <si>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</si>
  <si>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</si>
  <si>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</si>
  <si>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</si>
  <si>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</si>
  <si>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</si>
  <si>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</si>
  <si>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</si>
  <si>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</si>
  <si>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</si>
  <si>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</si>
  <si>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</si>
  <si>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</si>
  <si>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</si>
  <si>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</si>
  <si>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</si>
  <si>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</si>
  <si>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</si>
  <si>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</si>
  <si>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</si>
  <si>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</si>
  <si>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</si>
  <si>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</si>
  <si>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</si>
  <si>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</si>
  <si>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</si>
  <si>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</si>
  <si>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</si>
  <si>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</si>
  <si>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</si>
  <si>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</si>
  <si>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</si>
  <si>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</si>
  <si>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</si>
  <si>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</si>
  <si>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</si>
  <si>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</si>
  <si>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</si>
  <si>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</si>
  <si>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</si>
  <si>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</si>
  <si>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</si>
  <si>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</si>
  <si>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</si>
  <si>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</si>
  <si>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</si>
  <si>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</si>
  <si>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</si>
  <si>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</si>
  <si>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</si>
  <si>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</si>
  <si>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</si>
  <si>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</si>
  <si>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</si>
  <si>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</si>
  <si>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</si>
  <si>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</si>
  <si>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</si>
  <si>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</si>
  <si>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</si>
  <si>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</si>
  <si>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</si>
  <si>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</si>
  <si>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</si>
  <si>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</si>
  <si>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</si>
  <si>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</si>
  <si>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</si>
  <si>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</si>
  <si>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</si>
  <si>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</si>
  <si>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</si>
  <si>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</si>
  <si>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</si>
  <si>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</si>
  <si>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</si>
  <si>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</si>
  <si>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</si>
  <si>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</si>
  <si>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</si>
  <si>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</si>
  <si>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</si>
  <si>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</si>
  <si>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</si>
  <si>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</si>
  <si>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</si>
  <si>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</si>
  <si>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</si>
  <si>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</si>
  <si>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</si>
  <si>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</si>
  <si>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</si>
  <si>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</si>
  <si>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</si>
  <si>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</si>
  <si>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</si>
  <si>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</si>
  <si>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</si>
  <si>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</si>
  <si>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</si>
  <si>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</si>
  <si>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Ireland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</si>
  <si>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</si>
  <si>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</si>
  <si>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</si>
  <si>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</si>
  <si>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</si>
  <si>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</si>
  <si>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</si>
  <si>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</si>
  <si>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</si>
  <si>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</si>
  <si>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</si>
  <si>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</si>
  <si>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</si>
  <si>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</si>
  <si>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</si>
  <si>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</si>
  <si>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</si>
  <si>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</si>
  <si>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</si>
  <si>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</si>
  <si>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</si>
  <si>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</si>
  <si>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</si>
  <si>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</si>
  <si>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</si>
  <si>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</si>
  <si>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</si>
  <si>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</si>
  <si>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</si>
  <si>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</si>
  <si>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</si>
  <si>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</si>
  <si>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</si>
  <si>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</si>
  <si>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</si>
  <si>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</si>
  <si>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</si>
  <si>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</si>
  <si>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</si>
  <si>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</si>
  <si>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</si>
  <si>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</si>
  <si>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</si>
  <si>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</si>
  <si>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</si>
  <si>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</si>
  <si>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</si>
  <si>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</si>
  <si>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</si>
  <si>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</si>
  <si>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</si>
  <si>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</si>
  <si>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Asia Pacific</t>
  </si>
  <si>
    <t>Global Region</t>
  </si>
  <si>
    <t>Sub-Saharan Africa</t>
  </si>
  <si>
    <t>Europe</t>
  </si>
  <si>
    <t>Middle East and North Africa</t>
  </si>
  <si>
    <t>Latin America and Caribbean</t>
  </si>
  <si>
    <t>Democratic Republic of Congo</t>
  </si>
  <si>
    <t>Republic of Congo</t>
  </si>
  <si>
    <t>Saint Vincent and Grenadines</t>
  </si>
  <si>
    <t>Bahamas</t>
  </si>
  <si>
    <t>Gambia</t>
  </si>
  <si>
    <t xml:space="preserve">Azerbaijani </t>
  </si>
  <si>
    <t xml:space="preserve">Khmer </t>
  </si>
  <si>
    <t xml:space="preserve">Malaysian </t>
  </si>
  <si>
    <t xml:space="preserve">Montenegrin </t>
  </si>
  <si>
    <t xml:space="preserve">Slovene </t>
  </si>
  <si>
    <t xml:space="preserve">Tongan </t>
  </si>
  <si>
    <t xml:space="preserve">Tuvaluan </t>
  </si>
  <si>
    <t xml:space="preserve">Official language </t>
  </si>
  <si>
    <t>Cabo Verde</t>
  </si>
  <si>
    <t>Congo</t>
  </si>
  <si>
    <t>Dem Rep</t>
  </si>
  <si>
    <t>GuineaBissau</t>
  </si>
  <si>
    <t>Ireland</t>
  </si>
  <si>
    <t>Kosovo</t>
  </si>
  <si>
    <t>Micronesia</t>
  </si>
  <si>
    <t>Myanmar Burma</t>
  </si>
  <si>
    <t>Palestine</t>
  </si>
  <si>
    <t>Rep</t>
  </si>
  <si>
    <t>Sao Tome and Principe</t>
  </si>
  <si>
    <t>Yemen]</t>
  </si>
  <si>
    <t>Country2</t>
  </si>
  <si>
    <t>Density (P/Km2)</t>
  </si>
  <si>
    <t>Grand Total</t>
  </si>
  <si>
    <t>GDP ($)</t>
  </si>
  <si>
    <t>Minimum wage ($)</t>
  </si>
  <si>
    <t>Minimum wage 2 ($)</t>
  </si>
  <si>
    <t>GDP 2 ($)</t>
  </si>
  <si>
    <t xml:space="preserve">Birth Rate </t>
  </si>
  <si>
    <t>Row Labels</t>
  </si>
  <si>
    <t>Gross Tertiary eduaction enrollment (%)</t>
  </si>
  <si>
    <t>Average of Gross Tertiary eduaction enrollment (%)</t>
  </si>
  <si>
    <t>Forested Area (%)</t>
  </si>
  <si>
    <t>Urban Population</t>
  </si>
  <si>
    <t>Agricultural land (%)</t>
  </si>
  <si>
    <t>Land Area(Km2)</t>
  </si>
  <si>
    <t>physicians per thousand</t>
  </si>
  <si>
    <t>Observations</t>
  </si>
  <si>
    <t>df</t>
  </si>
  <si>
    <t>t Stat</t>
  </si>
  <si>
    <t>Standard Error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</si>
  <si>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</si>
  <si>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</si>
  <si>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</si>
  <si>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</si>
  <si>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</si>
  <si>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</si>
  <si>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</si>
  <si>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</si>
  <si>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</si>
  <si>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</si>
  <si>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</si>
  <si>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</si>
  <si>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</si>
  <si>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</si>
  <si>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</si>
  <si>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</si>
  <si>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</si>
  <si>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</si>
  <si>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</si>
  <si>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</si>
  <si>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CO2 emissions(%)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</si>
</sst>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P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 applyAlignment="1">
      <alignment horizontal="right" wrapText="1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0" fontId="0" fillId="0" borderId="0" xfId="0" applyNumberFormat="1" applyAlignment="1">
      <alignment horizontal="left"/>
    </xf>
    <xf numFmtId="1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19" xfId="0" applyFill="1" applyBorder="1" applyAlignment="1"/>
    <xf numFmtId="0" fontId="19" fillId="0" borderId="20" xfId="0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Continuous"/>
    </xf>
    <xf numFmtId="0" fontId="16" fillId="0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alignment horizontal="left" vertical="bottom" textRotation="0" wrapText="0" indent="0" justifyLastLine="0" shrinkToFit="0" readingOrder="0"/>
    </dxf>
    <dxf>
      <numFmt numFmtId="164" formatCode="&quot;P&quot;#,##0.0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164" formatCode="&quot;P&quot;#,##0.0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[world-data-2023 2.xlsx]Sheet23!PivotTable28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Gross Tertiary Education Enrollment per Global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BW"/>
        </a:p>
      </c:txPr>
    </c:title>
    <c:autoTitleDeleted val="0"/>
    <c:pivotFmts>
      <c:pivotFmt>
        <c:idx val="0"/>
        <c:spPr>
          <a:solidFill>
            <a:schemeClr val="accent1">
              <a:shade val="80000"/>
              <a:satMod val="150000"/>
            </a:schemeClr>
          </a:solidFill>
          <a:ln>
            <a:noFill/>
          </a:ln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80000"/>
                  <a:satMod val="150000"/>
                </a:schemeClr>
              </a:solidFill>
              <a:ln>
                <a:noFill/>
              </a:ln>
              <a:effectLst>
                <a:outerShdw blurRad="44450" dist="13970" dir="5400000" algn="ctr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woPt" dir="tl"/>
              </a:scene3d>
              <a:sp3d prstMaterial="flat">
                <a:bevelT w="12700" h="25400" prst="coolSlant"/>
              </a:sp3d>
            </c:spPr>
          </c:dPt>
          <c:dPt>
            <c:idx val="1"/>
            <c:bubble3D val="0"/>
            <c:spPr>
              <a:solidFill>
                <a:schemeClr val="accent2">
                  <a:shade val="80000"/>
                  <a:satMod val="150000"/>
                </a:schemeClr>
              </a:solidFill>
              <a:ln>
                <a:noFill/>
              </a:ln>
              <a:effectLst>
                <a:outerShdw blurRad="44450" dist="13970" dir="5400000" algn="ctr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woPt" dir="tl"/>
              </a:scene3d>
              <a:sp3d prstMaterial="flat">
                <a:bevelT w="12700" h="25400" prst="coolSlant"/>
              </a:sp3d>
            </c:spPr>
          </c:dPt>
          <c:dPt>
            <c:idx val="2"/>
            <c:bubble3D val="0"/>
            <c:spPr>
              <a:solidFill>
                <a:schemeClr val="accent3">
                  <a:shade val="80000"/>
                  <a:satMod val="150000"/>
                </a:schemeClr>
              </a:solidFill>
              <a:ln>
                <a:noFill/>
              </a:ln>
              <a:effectLst>
                <a:outerShdw blurRad="44450" dist="13970" dir="5400000" algn="ctr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woPt" dir="tl"/>
              </a:scene3d>
              <a:sp3d prstMaterial="flat">
                <a:bevelT w="12700" h="25400" prst="coolSlant"/>
              </a:sp3d>
            </c:spPr>
          </c:dPt>
          <c:dPt>
            <c:idx val="3"/>
            <c:bubble3D val="0"/>
            <c:spPr>
              <a:solidFill>
                <a:schemeClr val="accent4">
                  <a:shade val="80000"/>
                  <a:satMod val="150000"/>
                </a:schemeClr>
              </a:solidFill>
              <a:ln>
                <a:noFill/>
              </a:ln>
              <a:effectLst>
                <a:outerShdw blurRad="44450" dist="13970" dir="5400000" algn="ctr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woPt" dir="tl"/>
              </a:scene3d>
              <a:sp3d prstMaterial="flat">
                <a:bevelT w="12700" h="25400" prst="coolSlant"/>
              </a:sp3d>
            </c:spPr>
          </c:dPt>
          <c:dPt>
            <c:idx val="4"/>
            <c:bubble3D val="0"/>
            <c:spPr>
              <a:solidFill>
                <a:schemeClr val="accent5">
                  <a:shade val="80000"/>
                  <a:satMod val="150000"/>
                </a:schemeClr>
              </a:solidFill>
              <a:ln>
                <a:noFill/>
              </a:ln>
              <a:effectLst>
                <a:outerShdw blurRad="44450" dist="13970" dir="5400000" algn="ctr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woPt" dir="tl"/>
              </a:scene3d>
              <a:sp3d prstMaterial="flat">
                <a:bevelT w="12700" h="25400" prst="coolSlant"/>
              </a:sp3d>
            </c:spPr>
          </c:dPt>
          <c:dPt>
            <c:idx val="5"/>
            <c:bubble3D val="0"/>
            <c:spPr>
              <a:solidFill>
                <a:schemeClr val="accent6">
                  <a:shade val="80000"/>
                  <a:satMod val="150000"/>
                </a:schemeClr>
              </a:solidFill>
              <a:ln>
                <a:noFill/>
              </a:ln>
              <a:effectLst>
                <a:outerShdw blurRad="44450" dist="13970" dir="5400000" algn="ctr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woPt" dir="tl"/>
              </a:scene3d>
              <a:sp3d prstMaterial="flat">
                <a:bevelT w="12700" h="25400" prst="coolSlant"/>
              </a:sp3d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Sheet23!$A$4:$A$10</c:f>
              <c:strCache>
                <c:ptCount val="6"/>
                <c:pt idx="0">
                  <c:v>Asia Pacific</c:v>
                </c:pt>
                <c:pt idx="1">
                  <c:v>Europe</c:v>
                </c:pt>
                <c:pt idx="2">
                  <c:v>Latin America and Caribbean</c:v>
                </c:pt>
                <c:pt idx="3">
                  <c:v>Middle East and North Africa</c:v>
                </c:pt>
                <c:pt idx="4">
                  <c:v>North America</c:v>
                </c:pt>
                <c:pt idx="5">
                  <c:v>Sub-Saharan Africa</c:v>
                </c:pt>
              </c:strCache>
            </c:strRef>
          </c:cat>
          <c:val>
            <c:numRef>
              <c:f>Sheet23!$B$4:$B$10</c:f>
              <c:numCache>
                <c:formatCode>General</c:formatCode>
                <c:ptCount val="6"/>
                <c:pt idx="0">
                  <c:v>0.32993939393939392</c:v>
                </c:pt>
                <c:pt idx="1">
                  <c:v>0.63344117647058817</c:v>
                </c:pt>
                <c:pt idx="2">
                  <c:v>0.42560714285714285</c:v>
                </c:pt>
                <c:pt idx="3">
                  <c:v>0.41015384615384615</c:v>
                </c:pt>
                <c:pt idx="4">
                  <c:v>0.78549999999999998</c:v>
                </c:pt>
                <c:pt idx="5">
                  <c:v>0.13084375000000001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B-4E97-9E98-38DA9B1F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B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B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 Rate vs Population Density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B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'world-data-2023 2'!$AP$1</c:f>
              <c:strCache>
                <c:ptCount val="1"/>
                <c:pt idx="0">
                  <c:v>Birth Rate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W"/>
                </a:p>
              </c:txPr>
            </c:trendlineLbl>
          </c:trendline>
          <c:xVal>
            <c:numRef>
              <c:f>'world-data-2023 2'!$AG$2:$AG$138</c:f>
              <c:numCache>
                <c:formatCode>0.00</c:formatCode>
                <c:ptCount val="137"/>
                <c:pt idx="0">
                  <c:v>60</c:v>
                </c:pt>
                <c:pt idx="1">
                  <c:v>105</c:v>
                </c:pt>
                <c:pt idx="2">
                  <c:v>18</c:v>
                </c:pt>
                <c:pt idx="3">
                  <c:v>26</c:v>
                </c:pt>
                <c:pt idx="4">
                  <c:v>223</c:v>
                </c:pt>
                <c:pt idx="5">
                  <c:v>17</c:v>
                </c:pt>
                <c:pt idx="6">
                  <c:v>104</c:v>
                </c:pt>
                <c:pt idx="7">
                  <c:v>3</c:v>
                </c:pt>
                <c:pt idx="8">
                  <c:v>123</c:v>
                </c:pt>
                <c:pt idx="9">
                  <c:v>39</c:v>
                </c:pt>
                <c:pt idx="10">
                  <c:v>1265</c:v>
                </c:pt>
                <c:pt idx="11">
                  <c:v>668</c:v>
                </c:pt>
                <c:pt idx="12">
                  <c:v>47</c:v>
                </c:pt>
                <c:pt idx="13">
                  <c:v>383</c:v>
                </c:pt>
                <c:pt idx="14">
                  <c:v>108</c:v>
                </c:pt>
                <c:pt idx="15">
                  <c:v>20</c:v>
                </c:pt>
                <c:pt idx="16">
                  <c:v>64</c:v>
                </c:pt>
                <c:pt idx="17">
                  <c:v>4</c:v>
                </c:pt>
                <c:pt idx="18">
                  <c:v>25</c:v>
                </c:pt>
                <c:pt idx="19">
                  <c:v>64</c:v>
                </c:pt>
                <c:pt idx="20">
                  <c:v>76</c:v>
                </c:pt>
                <c:pt idx="21">
                  <c:v>56</c:v>
                </c:pt>
                <c:pt idx="22">
                  <c:v>4</c:v>
                </c:pt>
                <c:pt idx="23">
                  <c:v>138</c:v>
                </c:pt>
                <c:pt idx="24">
                  <c:v>8</c:v>
                </c:pt>
                <c:pt idx="25">
                  <c:v>13</c:v>
                </c:pt>
                <c:pt idx="26">
                  <c:v>26</c:v>
                </c:pt>
                <c:pt idx="27">
                  <c:v>153</c:v>
                </c:pt>
                <c:pt idx="28">
                  <c:v>46</c:v>
                </c:pt>
                <c:pt idx="29">
                  <c:v>467</c:v>
                </c:pt>
                <c:pt idx="30">
                  <c:v>100</c:v>
                </c:pt>
                <c:pt idx="31">
                  <c:v>73</c:v>
                </c:pt>
                <c:pt idx="32">
                  <c:v>106</c:v>
                </c:pt>
                <c:pt idx="33">
                  <c:v>139</c:v>
                </c:pt>
                <c:pt idx="34">
                  <c:v>40</c:v>
                </c:pt>
                <c:pt idx="35">
                  <c:v>96</c:v>
                </c:pt>
                <c:pt idx="36">
                  <c:v>225</c:v>
                </c:pt>
                <c:pt idx="37">
                  <c:v>89</c:v>
                </c:pt>
                <c:pt idx="38">
                  <c:v>50</c:v>
                </c:pt>
                <c:pt idx="39">
                  <c:v>31</c:v>
                </c:pt>
                <c:pt idx="40">
                  <c:v>49</c:v>
                </c:pt>
                <c:pt idx="41">
                  <c:v>119</c:v>
                </c:pt>
                <c:pt idx="42">
                  <c:v>9</c:v>
                </c:pt>
                <c:pt idx="43">
                  <c:v>239</c:v>
                </c:pt>
                <c:pt idx="44">
                  <c:v>57</c:v>
                </c:pt>
                <c:pt idx="45">
                  <c:v>240</c:v>
                </c:pt>
                <c:pt idx="46">
                  <c:v>70</c:v>
                </c:pt>
                <c:pt idx="47">
                  <c:v>4</c:v>
                </c:pt>
                <c:pt idx="48">
                  <c:v>414</c:v>
                </c:pt>
                <c:pt idx="49">
                  <c:v>89</c:v>
                </c:pt>
                <c:pt idx="50">
                  <c:v>107</c:v>
                </c:pt>
                <c:pt idx="51">
                  <c:v>464</c:v>
                </c:pt>
                <c:pt idx="52">
                  <c:v>151</c:v>
                </c:pt>
                <c:pt idx="53">
                  <c:v>52</c:v>
                </c:pt>
                <c:pt idx="54">
                  <c:v>93</c:v>
                </c:pt>
                <c:pt idx="55">
                  <c:v>400</c:v>
                </c:pt>
                <c:pt idx="56">
                  <c:v>83</c:v>
                </c:pt>
                <c:pt idx="57">
                  <c:v>273</c:v>
                </c:pt>
                <c:pt idx="58">
                  <c:v>347</c:v>
                </c:pt>
                <c:pt idx="59">
                  <c:v>115</c:v>
                </c:pt>
                <c:pt idx="60">
                  <c:v>7</c:v>
                </c:pt>
                <c:pt idx="61">
                  <c:v>94</c:v>
                </c:pt>
                <c:pt idx="62">
                  <c:v>240</c:v>
                </c:pt>
                <c:pt idx="63">
                  <c:v>34</c:v>
                </c:pt>
                <c:pt idx="64">
                  <c:v>32</c:v>
                </c:pt>
                <c:pt idx="65">
                  <c:v>30</c:v>
                </c:pt>
                <c:pt idx="66">
                  <c:v>667</c:v>
                </c:pt>
                <c:pt idx="67">
                  <c:v>71</c:v>
                </c:pt>
                <c:pt idx="68">
                  <c:v>53</c:v>
                </c:pt>
                <c:pt idx="69">
                  <c:v>4</c:v>
                </c:pt>
                <c:pt idx="70">
                  <c:v>43</c:v>
                </c:pt>
                <c:pt idx="71">
                  <c:v>242</c:v>
                </c:pt>
                <c:pt idx="72">
                  <c:v>48</c:v>
                </c:pt>
                <c:pt idx="73">
                  <c:v>203</c:v>
                </c:pt>
                <c:pt idx="74">
                  <c:v>99</c:v>
                </c:pt>
                <c:pt idx="75">
                  <c:v>17</c:v>
                </c:pt>
                <c:pt idx="76">
                  <c:v>1380</c:v>
                </c:pt>
                <c:pt idx="77">
                  <c:v>329</c:v>
                </c:pt>
                <c:pt idx="78">
                  <c:v>626</c:v>
                </c:pt>
                <c:pt idx="79">
                  <c:v>66</c:v>
                </c:pt>
                <c:pt idx="80">
                  <c:v>123</c:v>
                </c:pt>
                <c:pt idx="81">
                  <c:v>2</c:v>
                </c:pt>
                <c:pt idx="82">
                  <c:v>47</c:v>
                </c:pt>
                <c:pt idx="83">
                  <c:v>83</c:v>
                </c:pt>
                <c:pt idx="84">
                  <c:v>40</c:v>
                </c:pt>
                <c:pt idx="85">
                  <c:v>83</c:v>
                </c:pt>
                <c:pt idx="86">
                  <c:v>203</c:v>
                </c:pt>
                <c:pt idx="87">
                  <c:v>508</c:v>
                </c:pt>
                <c:pt idx="88">
                  <c:v>18</c:v>
                </c:pt>
                <c:pt idx="89">
                  <c:v>55</c:v>
                </c:pt>
                <c:pt idx="90">
                  <c:v>226</c:v>
                </c:pt>
                <c:pt idx="91">
                  <c:v>16</c:v>
                </c:pt>
                <c:pt idx="92">
                  <c:v>287</c:v>
                </c:pt>
                <c:pt idx="93">
                  <c:v>39</c:v>
                </c:pt>
                <c:pt idx="94">
                  <c:v>58</c:v>
                </c:pt>
                <c:pt idx="95">
                  <c:v>20</c:v>
                </c:pt>
                <c:pt idx="96">
                  <c:v>18</c:v>
                </c:pt>
                <c:pt idx="97">
                  <c:v>26</c:v>
                </c:pt>
                <c:pt idx="98">
                  <c:v>368</c:v>
                </c:pt>
                <c:pt idx="99">
                  <c:v>124</c:v>
                </c:pt>
                <c:pt idx="100">
                  <c:v>111</c:v>
                </c:pt>
                <c:pt idx="101">
                  <c:v>16</c:v>
                </c:pt>
                <c:pt idx="102">
                  <c:v>72</c:v>
                </c:pt>
                <c:pt idx="103">
                  <c:v>84</c:v>
                </c:pt>
                <c:pt idx="104">
                  <c:v>9</c:v>
                </c:pt>
                <c:pt idx="105">
                  <c:v>205</c:v>
                </c:pt>
                <c:pt idx="106">
                  <c:v>284</c:v>
                </c:pt>
                <c:pt idx="107">
                  <c:v>70</c:v>
                </c:pt>
                <c:pt idx="108">
                  <c:v>16</c:v>
                </c:pt>
                <c:pt idx="109">
                  <c:v>87</c:v>
                </c:pt>
                <c:pt idx="110">
                  <c:v>100</c:v>
                </c:pt>
                <c:pt idx="111">
                  <c:v>214</c:v>
                </c:pt>
                <c:pt idx="112">
                  <c:v>111</c:v>
                </c:pt>
                <c:pt idx="113">
                  <c:v>114</c:v>
                </c:pt>
                <c:pt idx="114">
                  <c:v>103</c:v>
                </c:pt>
                <c:pt idx="115">
                  <c:v>527</c:v>
                </c:pt>
                <c:pt idx="116">
                  <c:v>94</c:v>
                </c:pt>
                <c:pt idx="117">
                  <c:v>341</c:v>
                </c:pt>
                <c:pt idx="118">
                  <c:v>95</c:v>
                </c:pt>
                <c:pt idx="119">
                  <c:v>68</c:v>
                </c:pt>
                <c:pt idx="120">
                  <c:v>67</c:v>
                </c:pt>
                <c:pt idx="121">
                  <c:v>137</c:v>
                </c:pt>
                <c:pt idx="122">
                  <c:v>152</c:v>
                </c:pt>
                <c:pt idx="123">
                  <c:v>273</c:v>
                </c:pt>
                <c:pt idx="124">
                  <c:v>76</c:v>
                </c:pt>
                <c:pt idx="125">
                  <c:v>110</c:v>
                </c:pt>
                <c:pt idx="126">
                  <c:v>13</c:v>
                </c:pt>
                <c:pt idx="127">
                  <c:v>229</c:v>
                </c:pt>
                <c:pt idx="128">
                  <c:v>75</c:v>
                </c:pt>
                <c:pt idx="129">
                  <c:v>281</c:v>
                </c:pt>
                <c:pt idx="130">
                  <c:v>36</c:v>
                </c:pt>
                <c:pt idx="131">
                  <c:v>20</c:v>
                </c:pt>
                <c:pt idx="132">
                  <c:v>79</c:v>
                </c:pt>
                <c:pt idx="133">
                  <c:v>25</c:v>
                </c:pt>
                <c:pt idx="134">
                  <c:v>32</c:v>
                </c:pt>
                <c:pt idx="135">
                  <c:v>314</c:v>
                </c:pt>
                <c:pt idx="136">
                  <c:v>25</c:v>
                </c:pt>
              </c:numCache>
            </c:numRef>
          </c:xVal>
          <c:yVal>
            <c:numRef>
              <c:f>'world-data-2023 2'!$AP$2:$AP$138</c:f>
              <c:numCache>
                <c:formatCode>0.00</c:formatCode>
                <c:ptCount val="137"/>
                <c:pt idx="0">
                  <c:v>32.49</c:v>
                </c:pt>
                <c:pt idx="1">
                  <c:v>11.78</c:v>
                </c:pt>
                <c:pt idx="2">
                  <c:v>24.28</c:v>
                </c:pt>
                <c:pt idx="3">
                  <c:v>40.729999999999997</c:v>
                </c:pt>
                <c:pt idx="4">
                  <c:v>15.33</c:v>
                </c:pt>
                <c:pt idx="5">
                  <c:v>17.02</c:v>
                </c:pt>
                <c:pt idx="6">
                  <c:v>13.99</c:v>
                </c:pt>
                <c:pt idx="7">
                  <c:v>12.6</c:v>
                </c:pt>
                <c:pt idx="8">
                  <c:v>14</c:v>
                </c:pt>
                <c:pt idx="9">
                  <c:v>13.97</c:v>
                </c:pt>
                <c:pt idx="10">
                  <c:v>18.18</c:v>
                </c:pt>
                <c:pt idx="11">
                  <c:v>10.65</c:v>
                </c:pt>
                <c:pt idx="12">
                  <c:v>9.9</c:v>
                </c:pt>
                <c:pt idx="13">
                  <c:v>10.3</c:v>
                </c:pt>
                <c:pt idx="14">
                  <c:v>36.22</c:v>
                </c:pt>
                <c:pt idx="15">
                  <c:v>17.260000000000002</c:v>
                </c:pt>
                <c:pt idx="16">
                  <c:v>8.11</c:v>
                </c:pt>
                <c:pt idx="17">
                  <c:v>24.82</c:v>
                </c:pt>
                <c:pt idx="18">
                  <c:v>13.92</c:v>
                </c:pt>
                <c:pt idx="19">
                  <c:v>8.9</c:v>
                </c:pt>
                <c:pt idx="20">
                  <c:v>37.93</c:v>
                </c:pt>
                <c:pt idx="21">
                  <c:v>35.39</c:v>
                </c:pt>
                <c:pt idx="22">
                  <c:v>10.1</c:v>
                </c:pt>
                <c:pt idx="23">
                  <c:v>19.489999999999998</c:v>
                </c:pt>
                <c:pt idx="24">
                  <c:v>35.35</c:v>
                </c:pt>
                <c:pt idx="25">
                  <c:v>42.17</c:v>
                </c:pt>
                <c:pt idx="26">
                  <c:v>12.43</c:v>
                </c:pt>
                <c:pt idx="27">
                  <c:v>10.9</c:v>
                </c:pt>
                <c:pt idx="28">
                  <c:v>14.88</c:v>
                </c:pt>
                <c:pt idx="29">
                  <c:v>31.88</c:v>
                </c:pt>
                <c:pt idx="30">
                  <c:v>13.97</c:v>
                </c:pt>
                <c:pt idx="31">
                  <c:v>9</c:v>
                </c:pt>
                <c:pt idx="32">
                  <c:v>10.17</c:v>
                </c:pt>
                <c:pt idx="33">
                  <c:v>10.7</c:v>
                </c:pt>
                <c:pt idx="34">
                  <c:v>41.18</c:v>
                </c:pt>
                <c:pt idx="35">
                  <c:v>12</c:v>
                </c:pt>
                <c:pt idx="36">
                  <c:v>19.510000000000002</c:v>
                </c:pt>
                <c:pt idx="37">
                  <c:v>29.42</c:v>
                </c:pt>
                <c:pt idx="38">
                  <c:v>33.24</c:v>
                </c:pt>
                <c:pt idx="39">
                  <c:v>10.9</c:v>
                </c:pt>
                <c:pt idx="40">
                  <c:v>21.28</c:v>
                </c:pt>
                <c:pt idx="41">
                  <c:v>11.3</c:v>
                </c:pt>
                <c:pt idx="42">
                  <c:v>31.61</c:v>
                </c:pt>
                <c:pt idx="43">
                  <c:v>38.54</c:v>
                </c:pt>
                <c:pt idx="44">
                  <c:v>13.47</c:v>
                </c:pt>
                <c:pt idx="45">
                  <c:v>9.5</c:v>
                </c:pt>
                <c:pt idx="46">
                  <c:v>35.130000000000003</c:v>
                </c:pt>
                <c:pt idx="47">
                  <c:v>19.97</c:v>
                </c:pt>
                <c:pt idx="48">
                  <c:v>24.35</c:v>
                </c:pt>
                <c:pt idx="49">
                  <c:v>21.6</c:v>
                </c:pt>
                <c:pt idx="50">
                  <c:v>9.6</c:v>
                </c:pt>
                <c:pt idx="51">
                  <c:v>17.86</c:v>
                </c:pt>
                <c:pt idx="52">
                  <c:v>18.07</c:v>
                </c:pt>
                <c:pt idx="53">
                  <c:v>18.78</c:v>
                </c:pt>
                <c:pt idx="54">
                  <c:v>29.08</c:v>
                </c:pt>
                <c:pt idx="55">
                  <c:v>20.8</c:v>
                </c:pt>
                <c:pt idx="56">
                  <c:v>35.74</c:v>
                </c:pt>
                <c:pt idx="57">
                  <c:v>16.100000000000001</c:v>
                </c:pt>
                <c:pt idx="58">
                  <c:v>7.4</c:v>
                </c:pt>
                <c:pt idx="59">
                  <c:v>21.98</c:v>
                </c:pt>
                <c:pt idx="60">
                  <c:v>21.77</c:v>
                </c:pt>
                <c:pt idx="61">
                  <c:v>28.75</c:v>
                </c:pt>
                <c:pt idx="62">
                  <c:v>13.94</c:v>
                </c:pt>
                <c:pt idx="63">
                  <c:v>27.1</c:v>
                </c:pt>
                <c:pt idx="64">
                  <c:v>23.55</c:v>
                </c:pt>
                <c:pt idx="65">
                  <c:v>10</c:v>
                </c:pt>
                <c:pt idx="66">
                  <c:v>17.55</c:v>
                </c:pt>
                <c:pt idx="67">
                  <c:v>26.81</c:v>
                </c:pt>
                <c:pt idx="68">
                  <c:v>33.04</c:v>
                </c:pt>
                <c:pt idx="69">
                  <c:v>18.829999999999998</c:v>
                </c:pt>
                <c:pt idx="70">
                  <c:v>10</c:v>
                </c:pt>
                <c:pt idx="71">
                  <c:v>10.3</c:v>
                </c:pt>
                <c:pt idx="72">
                  <c:v>32.659999999999997</c:v>
                </c:pt>
                <c:pt idx="73">
                  <c:v>34.119999999999997</c:v>
                </c:pt>
                <c:pt idx="74">
                  <c:v>16.75</c:v>
                </c:pt>
                <c:pt idx="75">
                  <c:v>41.54</c:v>
                </c:pt>
                <c:pt idx="76">
                  <c:v>9.1999999999999993</c:v>
                </c:pt>
                <c:pt idx="77">
                  <c:v>29.03</c:v>
                </c:pt>
                <c:pt idx="78">
                  <c:v>10.199999999999999</c:v>
                </c:pt>
                <c:pt idx="79">
                  <c:v>17.600000000000001</c:v>
                </c:pt>
                <c:pt idx="80">
                  <c:v>10.1</c:v>
                </c:pt>
                <c:pt idx="81">
                  <c:v>24.13</c:v>
                </c:pt>
                <c:pt idx="82">
                  <c:v>11.73</c:v>
                </c:pt>
                <c:pt idx="83">
                  <c:v>18.940000000000001</c:v>
                </c:pt>
                <c:pt idx="84">
                  <c:v>37.520000000000003</c:v>
                </c:pt>
                <c:pt idx="85">
                  <c:v>17.55</c:v>
                </c:pt>
                <c:pt idx="86">
                  <c:v>19.89</c:v>
                </c:pt>
                <c:pt idx="87">
                  <c:v>9.6999999999999993</c:v>
                </c:pt>
                <c:pt idx="88">
                  <c:v>11.98</c:v>
                </c:pt>
                <c:pt idx="89">
                  <c:v>20.64</c:v>
                </c:pt>
                <c:pt idx="90">
                  <c:v>37.909999999999997</c:v>
                </c:pt>
                <c:pt idx="91">
                  <c:v>19.190000000000001</c:v>
                </c:pt>
                <c:pt idx="92">
                  <c:v>28.25</c:v>
                </c:pt>
                <c:pt idx="93">
                  <c:v>14</c:v>
                </c:pt>
                <c:pt idx="94">
                  <c:v>18.98</c:v>
                </c:pt>
                <c:pt idx="95">
                  <c:v>27.07</c:v>
                </c:pt>
                <c:pt idx="96">
                  <c:v>20.57</c:v>
                </c:pt>
                <c:pt idx="97">
                  <c:v>17.95</c:v>
                </c:pt>
                <c:pt idx="98">
                  <c:v>20.55</c:v>
                </c:pt>
                <c:pt idx="99">
                  <c:v>10.199999999999999</c:v>
                </c:pt>
                <c:pt idx="100">
                  <c:v>8.5</c:v>
                </c:pt>
                <c:pt idx="101">
                  <c:v>32.86</c:v>
                </c:pt>
                <c:pt idx="102">
                  <c:v>12.5</c:v>
                </c:pt>
                <c:pt idx="103">
                  <c:v>9.6</c:v>
                </c:pt>
                <c:pt idx="104">
                  <c:v>11.5</c:v>
                </c:pt>
                <c:pt idx="105">
                  <c:v>12.6</c:v>
                </c:pt>
                <c:pt idx="106">
                  <c:v>14.24</c:v>
                </c:pt>
                <c:pt idx="107">
                  <c:v>24.38</c:v>
                </c:pt>
                <c:pt idx="108">
                  <c:v>17.8</c:v>
                </c:pt>
                <c:pt idx="109">
                  <c:v>34.520000000000003</c:v>
                </c:pt>
                <c:pt idx="110">
                  <c:v>9.1999999999999993</c:v>
                </c:pt>
                <c:pt idx="111">
                  <c:v>17.100000000000001</c:v>
                </c:pt>
                <c:pt idx="112">
                  <c:v>33.409999999999997</c:v>
                </c:pt>
                <c:pt idx="113">
                  <c:v>10.6</c:v>
                </c:pt>
                <c:pt idx="114">
                  <c:v>9.4</c:v>
                </c:pt>
                <c:pt idx="115">
                  <c:v>6.4</c:v>
                </c:pt>
                <c:pt idx="116">
                  <c:v>7.9</c:v>
                </c:pt>
                <c:pt idx="117">
                  <c:v>15.83</c:v>
                </c:pt>
                <c:pt idx="118">
                  <c:v>23.69</c:v>
                </c:pt>
                <c:pt idx="119">
                  <c:v>30.76</c:v>
                </c:pt>
                <c:pt idx="120">
                  <c:v>36.700000000000003</c:v>
                </c:pt>
                <c:pt idx="121">
                  <c:v>10.34</c:v>
                </c:pt>
                <c:pt idx="122">
                  <c:v>33.11</c:v>
                </c:pt>
                <c:pt idx="123">
                  <c:v>12.94</c:v>
                </c:pt>
                <c:pt idx="124">
                  <c:v>17.559999999999999</c:v>
                </c:pt>
                <c:pt idx="125">
                  <c:v>16.03</c:v>
                </c:pt>
                <c:pt idx="126">
                  <c:v>23.83</c:v>
                </c:pt>
                <c:pt idx="127">
                  <c:v>38.14</c:v>
                </c:pt>
                <c:pt idx="128">
                  <c:v>8.6999999999999993</c:v>
                </c:pt>
                <c:pt idx="129">
                  <c:v>11</c:v>
                </c:pt>
                <c:pt idx="130">
                  <c:v>11.6</c:v>
                </c:pt>
                <c:pt idx="131">
                  <c:v>13.86</c:v>
                </c:pt>
                <c:pt idx="132">
                  <c:v>23.3</c:v>
                </c:pt>
                <c:pt idx="133">
                  <c:v>29.6</c:v>
                </c:pt>
                <c:pt idx="134">
                  <c:v>17.88</c:v>
                </c:pt>
                <c:pt idx="135">
                  <c:v>16.75</c:v>
                </c:pt>
                <c:pt idx="136">
                  <c:v>36.19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2-4B0D-AFB3-B3293F7B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007"/>
        <c:axId val="104515551"/>
      </c:scatterChart>
      <c:valAx>
        <c:axId val="9932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Density (P/Km2)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W"/>
          </a:p>
        </c:txPr>
        <c:crossAx val="104515551"/>
        <c:crosses val="autoZero"/>
        <c:crossBetween val="midCat"/>
      </c:valAx>
      <c:valAx>
        <c:axId val="10451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Birth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W"/>
          </a:p>
        </c:txPr>
        <c:crossAx val="9932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B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Physicians</a:t>
            </a:r>
            <a:r>
              <a:rPr lang="en-US" baseline="0"/>
              <a:t> per thousand vs Life Expectancy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B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'world-data-2023 2'!$AL$1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W"/>
                </a:p>
              </c:txPr>
            </c:trendlineLbl>
          </c:trendline>
          <c:xVal>
            <c:numRef>
              <c:f>'world-data-2023 2'!$AK$2:$AK$138</c:f>
              <c:numCache>
                <c:formatCode>0.00</c:formatCode>
                <c:ptCount val="137"/>
                <c:pt idx="0">
                  <c:v>0.28000000000000003</c:v>
                </c:pt>
                <c:pt idx="1">
                  <c:v>1.2</c:v>
                </c:pt>
                <c:pt idx="2">
                  <c:v>1.72</c:v>
                </c:pt>
                <c:pt idx="3">
                  <c:v>0.21</c:v>
                </c:pt>
                <c:pt idx="4">
                  <c:v>2.76</c:v>
                </c:pt>
                <c:pt idx="5">
                  <c:v>3.96</c:v>
                </c:pt>
                <c:pt idx="6">
                  <c:v>4.4000000000000004</c:v>
                </c:pt>
                <c:pt idx="7">
                  <c:v>3.68</c:v>
                </c:pt>
                <c:pt idx="8">
                  <c:v>3.45</c:v>
                </c:pt>
                <c:pt idx="9">
                  <c:v>1.94</c:v>
                </c:pt>
                <c:pt idx="10">
                  <c:v>0.57999999999999996</c:v>
                </c:pt>
                <c:pt idx="11">
                  <c:v>2.48</c:v>
                </c:pt>
                <c:pt idx="12">
                  <c:v>5.19</c:v>
                </c:pt>
                <c:pt idx="13">
                  <c:v>3.07</c:v>
                </c:pt>
                <c:pt idx="14">
                  <c:v>0.08</c:v>
                </c:pt>
                <c:pt idx="15">
                  <c:v>0.42</c:v>
                </c:pt>
                <c:pt idx="16">
                  <c:v>2.16</c:v>
                </c:pt>
                <c:pt idx="17">
                  <c:v>0.37</c:v>
                </c:pt>
                <c:pt idx="18">
                  <c:v>2.15</c:v>
                </c:pt>
                <c:pt idx="19">
                  <c:v>4.03</c:v>
                </c:pt>
                <c:pt idx="20">
                  <c:v>0.08</c:v>
                </c:pt>
                <c:pt idx="21">
                  <c:v>0.09</c:v>
                </c:pt>
                <c:pt idx="22">
                  <c:v>2.61</c:v>
                </c:pt>
                <c:pt idx="23">
                  <c:v>0.77</c:v>
                </c:pt>
                <c:pt idx="24">
                  <c:v>0.06</c:v>
                </c:pt>
                <c:pt idx="25">
                  <c:v>0.04</c:v>
                </c:pt>
                <c:pt idx="26">
                  <c:v>2.59</c:v>
                </c:pt>
                <c:pt idx="27">
                  <c:v>1.98</c:v>
                </c:pt>
                <c:pt idx="28">
                  <c:v>2.1800000000000002</c:v>
                </c:pt>
                <c:pt idx="29">
                  <c:v>0.27</c:v>
                </c:pt>
                <c:pt idx="30">
                  <c:v>2.89</c:v>
                </c:pt>
                <c:pt idx="31">
                  <c:v>3</c:v>
                </c:pt>
                <c:pt idx="32">
                  <c:v>8.42</c:v>
                </c:pt>
                <c:pt idx="33">
                  <c:v>4.12</c:v>
                </c:pt>
                <c:pt idx="34">
                  <c:v>7.0000000000000007E-2</c:v>
                </c:pt>
                <c:pt idx="35">
                  <c:v>1.08</c:v>
                </c:pt>
                <c:pt idx="36">
                  <c:v>1.56</c:v>
                </c:pt>
                <c:pt idx="37">
                  <c:v>0.72</c:v>
                </c:pt>
                <c:pt idx="38">
                  <c:v>0.4</c:v>
                </c:pt>
                <c:pt idx="39">
                  <c:v>4.4800000000000004</c:v>
                </c:pt>
                <c:pt idx="40">
                  <c:v>0.84</c:v>
                </c:pt>
                <c:pt idx="41">
                  <c:v>3.27</c:v>
                </c:pt>
                <c:pt idx="42">
                  <c:v>0.68</c:v>
                </c:pt>
                <c:pt idx="43">
                  <c:v>0.1</c:v>
                </c:pt>
                <c:pt idx="44">
                  <c:v>7.12</c:v>
                </c:pt>
                <c:pt idx="45">
                  <c:v>4.25</c:v>
                </c:pt>
                <c:pt idx="46">
                  <c:v>0.13</c:v>
                </c:pt>
                <c:pt idx="47">
                  <c:v>0.8</c:v>
                </c:pt>
                <c:pt idx="48">
                  <c:v>0.23</c:v>
                </c:pt>
                <c:pt idx="49">
                  <c:v>0.31</c:v>
                </c:pt>
                <c:pt idx="50">
                  <c:v>3.41</c:v>
                </c:pt>
                <c:pt idx="51">
                  <c:v>0.86</c:v>
                </c:pt>
                <c:pt idx="52">
                  <c:v>0.43</c:v>
                </c:pt>
                <c:pt idx="53">
                  <c:v>1.58</c:v>
                </c:pt>
                <c:pt idx="54">
                  <c:v>0.71</c:v>
                </c:pt>
                <c:pt idx="55">
                  <c:v>4.62</c:v>
                </c:pt>
                <c:pt idx="56">
                  <c:v>0.23</c:v>
                </c:pt>
                <c:pt idx="57">
                  <c:v>1.31</c:v>
                </c:pt>
                <c:pt idx="58">
                  <c:v>2.41</c:v>
                </c:pt>
                <c:pt idx="59">
                  <c:v>2.3199999999999998</c:v>
                </c:pt>
                <c:pt idx="60">
                  <c:v>3.25</c:v>
                </c:pt>
                <c:pt idx="61">
                  <c:v>0.16</c:v>
                </c:pt>
                <c:pt idx="62">
                  <c:v>2.58</c:v>
                </c:pt>
                <c:pt idx="63">
                  <c:v>1.88</c:v>
                </c:pt>
                <c:pt idx="64">
                  <c:v>0.37</c:v>
                </c:pt>
                <c:pt idx="65">
                  <c:v>3.19</c:v>
                </c:pt>
                <c:pt idx="66">
                  <c:v>2.1</c:v>
                </c:pt>
                <c:pt idx="67">
                  <c:v>7.0000000000000007E-2</c:v>
                </c:pt>
                <c:pt idx="68">
                  <c:v>0.04</c:v>
                </c:pt>
                <c:pt idx="69">
                  <c:v>2.09</c:v>
                </c:pt>
                <c:pt idx="70">
                  <c:v>6.35</c:v>
                </c:pt>
                <c:pt idx="71">
                  <c:v>3.01</c:v>
                </c:pt>
                <c:pt idx="72">
                  <c:v>0.18</c:v>
                </c:pt>
                <c:pt idx="73">
                  <c:v>0.04</c:v>
                </c:pt>
                <c:pt idx="74">
                  <c:v>1.51</c:v>
                </c:pt>
                <c:pt idx="75">
                  <c:v>0.13</c:v>
                </c:pt>
                <c:pt idx="76">
                  <c:v>2.86</c:v>
                </c:pt>
                <c:pt idx="77">
                  <c:v>0.42</c:v>
                </c:pt>
                <c:pt idx="78">
                  <c:v>2.5299999999999998</c:v>
                </c:pt>
                <c:pt idx="79">
                  <c:v>2.38</c:v>
                </c:pt>
                <c:pt idx="80">
                  <c:v>3.21</c:v>
                </c:pt>
                <c:pt idx="81">
                  <c:v>2.86</c:v>
                </c:pt>
                <c:pt idx="82">
                  <c:v>2.76</c:v>
                </c:pt>
                <c:pt idx="83">
                  <c:v>0.73</c:v>
                </c:pt>
                <c:pt idx="84">
                  <c:v>0.08</c:v>
                </c:pt>
                <c:pt idx="85">
                  <c:v>0.68</c:v>
                </c:pt>
                <c:pt idx="86">
                  <c:v>0.75</c:v>
                </c:pt>
                <c:pt idx="87">
                  <c:v>3.61</c:v>
                </c:pt>
                <c:pt idx="88">
                  <c:v>3.59</c:v>
                </c:pt>
                <c:pt idx="89">
                  <c:v>0.98</c:v>
                </c:pt>
                <c:pt idx="90">
                  <c:v>0.38</c:v>
                </c:pt>
                <c:pt idx="91">
                  <c:v>2</c:v>
                </c:pt>
                <c:pt idx="92">
                  <c:v>0.98</c:v>
                </c:pt>
                <c:pt idx="93">
                  <c:v>1.18</c:v>
                </c:pt>
                <c:pt idx="94">
                  <c:v>1.57</c:v>
                </c:pt>
                <c:pt idx="95">
                  <c:v>7.0000000000000007E-2</c:v>
                </c:pt>
                <c:pt idx="96">
                  <c:v>1.35</c:v>
                </c:pt>
                <c:pt idx="97">
                  <c:v>1.27</c:v>
                </c:pt>
                <c:pt idx="98">
                  <c:v>0.6</c:v>
                </c:pt>
                <c:pt idx="99">
                  <c:v>2.38</c:v>
                </c:pt>
                <c:pt idx="100">
                  <c:v>5.12</c:v>
                </c:pt>
                <c:pt idx="101">
                  <c:v>0.12</c:v>
                </c:pt>
                <c:pt idx="102">
                  <c:v>3.31</c:v>
                </c:pt>
                <c:pt idx="103">
                  <c:v>2.98</c:v>
                </c:pt>
                <c:pt idx="104">
                  <c:v>4.01</c:v>
                </c:pt>
                <c:pt idx="105">
                  <c:v>2.52</c:v>
                </c:pt>
                <c:pt idx="106">
                  <c:v>0.66</c:v>
                </c:pt>
                <c:pt idx="107">
                  <c:v>0.34</c:v>
                </c:pt>
                <c:pt idx="108">
                  <c:v>2.61</c:v>
                </c:pt>
                <c:pt idx="109">
                  <c:v>7.0000000000000007E-2</c:v>
                </c:pt>
                <c:pt idx="110">
                  <c:v>3.11</c:v>
                </c:pt>
                <c:pt idx="111">
                  <c:v>0.95</c:v>
                </c:pt>
                <c:pt idx="112">
                  <c:v>0.03</c:v>
                </c:pt>
                <c:pt idx="113">
                  <c:v>3.42</c:v>
                </c:pt>
                <c:pt idx="114">
                  <c:v>3.09</c:v>
                </c:pt>
                <c:pt idx="115">
                  <c:v>2.36</c:v>
                </c:pt>
                <c:pt idx="116">
                  <c:v>3.87</c:v>
                </c:pt>
                <c:pt idx="117">
                  <c:v>1</c:v>
                </c:pt>
                <c:pt idx="118">
                  <c:v>1.22</c:v>
                </c:pt>
                <c:pt idx="119">
                  <c:v>1.7</c:v>
                </c:pt>
                <c:pt idx="120">
                  <c:v>0.01</c:v>
                </c:pt>
                <c:pt idx="121">
                  <c:v>0.81</c:v>
                </c:pt>
                <c:pt idx="122">
                  <c:v>0.08</c:v>
                </c:pt>
                <c:pt idx="123">
                  <c:v>4.17</c:v>
                </c:pt>
                <c:pt idx="124">
                  <c:v>1.3</c:v>
                </c:pt>
                <c:pt idx="125">
                  <c:v>1.85</c:v>
                </c:pt>
                <c:pt idx="126">
                  <c:v>2.2200000000000002</c:v>
                </c:pt>
                <c:pt idx="127">
                  <c:v>0.17</c:v>
                </c:pt>
                <c:pt idx="128">
                  <c:v>2.99</c:v>
                </c:pt>
                <c:pt idx="129">
                  <c:v>2.81</c:v>
                </c:pt>
                <c:pt idx="130">
                  <c:v>2.61</c:v>
                </c:pt>
                <c:pt idx="131">
                  <c:v>5.05</c:v>
                </c:pt>
                <c:pt idx="132">
                  <c:v>2.37</c:v>
                </c:pt>
                <c:pt idx="133">
                  <c:v>0.17</c:v>
                </c:pt>
                <c:pt idx="134">
                  <c:v>1.92</c:v>
                </c:pt>
                <c:pt idx="135">
                  <c:v>0.82</c:v>
                </c:pt>
                <c:pt idx="136">
                  <c:v>1.19</c:v>
                </c:pt>
              </c:numCache>
            </c:numRef>
          </c:xVal>
          <c:yVal>
            <c:numRef>
              <c:f>'world-data-2023 2'!$AL$2:$AL$138</c:f>
              <c:numCache>
                <c:formatCode>General</c:formatCode>
                <c:ptCount val="137"/>
                <c:pt idx="0">
                  <c:v>64.5</c:v>
                </c:pt>
                <c:pt idx="1">
                  <c:v>78.5</c:v>
                </c:pt>
                <c:pt idx="2">
                  <c:v>76.7</c:v>
                </c:pt>
                <c:pt idx="3">
                  <c:v>60.8</c:v>
                </c:pt>
                <c:pt idx="4">
                  <c:v>76.900000000000006</c:v>
                </c:pt>
                <c:pt idx="5">
                  <c:v>76.5</c:v>
                </c:pt>
                <c:pt idx="6">
                  <c:v>74.900000000000006</c:v>
                </c:pt>
                <c:pt idx="7">
                  <c:v>82.7</c:v>
                </c:pt>
                <c:pt idx="8">
                  <c:v>72.900000000000006</c:v>
                </c:pt>
                <c:pt idx="9">
                  <c:v>73.8</c:v>
                </c:pt>
                <c:pt idx="10">
                  <c:v>72.3</c:v>
                </c:pt>
                <c:pt idx="11">
                  <c:v>79.099999999999994</c:v>
                </c:pt>
                <c:pt idx="12">
                  <c:v>74.2</c:v>
                </c:pt>
                <c:pt idx="13">
                  <c:v>81.599999999999994</c:v>
                </c:pt>
                <c:pt idx="14">
                  <c:v>61.5</c:v>
                </c:pt>
                <c:pt idx="15">
                  <c:v>71.5</c:v>
                </c:pt>
                <c:pt idx="16">
                  <c:v>77.3</c:v>
                </c:pt>
                <c:pt idx="17">
                  <c:v>69.3</c:v>
                </c:pt>
                <c:pt idx="18">
                  <c:v>75.7</c:v>
                </c:pt>
                <c:pt idx="19">
                  <c:v>74.900000000000006</c:v>
                </c:pt>
                <c:pt idx="20">
                  <c:v>61.2</c:v>
                </c:pt>
                <c:pt idx="21">
                  <c:v>58.9</c:v>
                </c:pt>
                <c:pt idx="22">
                  <c:v>81.900000000000006</c:v>
                </c:pt>
                <c:pt idx="23">
                  <c:v>72.8</c:v>
                </c:pt>
                <c:pt idx="24">
                  <c:v>52.8</c:v>
                </c:pt>
                <c:pt idx="25">
                  <c:v>54</c:v>
                </c:pt>
                <c:pt idx="26">
                  <c:v>80</c:v>
                </c:pt>
                <c:pt idx="27">
                  <c:v>77</c:v>
                </c:pt>
                <c:pt idx="28">
                  <c:v>77.099999999999994</c:v>
                </c:pt>
                <c:pt idx="29">
                  <c:v>64.099999999999994</c:v>
                </c:pt>
                <c:pt idx="30">
                  <c:v>80.099999999999994</c:v>
                </c:pt>
                <c:pt idx="31">
                  <c:v>78.099999999999994</c:v>
                </c:pt>
                <c:pt idx="32">
                  <c:v>78.7</c:v>
                </c:pt>
                <c:pt idx="33">
                  <c:v>79</c:v>
                </c:pt>
                <c:pt idx="34">
                  <c:v>60.4</c:v>
                </c:pt>
                <c:pt idx="35">
                  <c:v>76.599999999999994</c:v>
                </c:pt>
                <c:pt idx="36">
                  <c:v>73.900000000000006</c:v>
                </c:pt>
                <c:pt idx="37">
                  <c:v>69.3</c:v>
                </c:pt>
                <c:pt idx="38">
                  <c:v>58.4</c:v>
                </c:pt>
                <c:pt idx="39">
                  <c:v>78.2</c:v>
                </c:pt>
                <c:pt idx="40">
                  <c:v>67.3</c:v>
                </c:pt>
                <c:pt idx="41">
                  <c:v>82.5</c:v>
                </c:pt>
                <c:pt idx="42">
                  <c:v>66.2</c:v>
                </c:pt>
                <c:pt idx="43">
                  <c:v>61.7</c:v>
                </c:pt>
                <c:pt idx="44">
                  <c:v>73.599999999999994</c:v>
                </c:pt>
                <c:pt idx="45">
                  <c:v>80.900000000000006</c:v>
                </c:pt>
                <c:pt idx="46">
                  <c:v>58</c:v>
                </c:pt>
                <c:pt idx="47">
                  <c:v>69.8</c:v>
                </c:pt>
                <c:pt idx="48">
                  <c:v>63.7</c:v>
                </c:pt>
                <c:pt idx="49">
                  <c:v>75.099999999999994</c:v>
                </c:pt>
                <c:pt idx="50">
                  <c:v>75.8</c:v>
                </c:pt>
                <c:pt idx="51">
                  <c:v>69.400000000000006</c:v>
                </c:pt>
                <c:pt idx="52">
                  <c:v>71.5</c:v>
                </c:pt>
                <c:pt idx="53">
                  <c:v>76.5</c:v>
                </c:pt>
                <c:pt idx="54">
                  <c:v>70.5</c:v>
                </c:pt>
                <c:pt idx="55">
                  <c:v>82.8</c:v>
                </c:pt>
                <c:pt idx="56">
                  <c:v>57.4</c:v>
                </c:pt>
                <c:pt idx="57">
                  <c:v>74.400000000000006</c:v>
                </c:pt>
                <c:pt idx="58">
                  <c:v>84.2</c:v>
                </c:pt>
                <c:pt idx="59">
                  <c:v>74.400000000000006</c:v>
                </c:pt>
                <c:pt idx="60">
                  <c:v>73.2</c:v>
                </c:pt>
                <c:pt idx="61">
                  <c:v>66.3</c:v>
                </c:pt>
                <c:pt idx="62">
                  <c:v>75.400000000000006</c:v>
                </c:pt>
                <c:pt idx="63">
                  <c:v>71.400000000000006</c:v>
                </c:pt>
                <c:pt idx="64">
                  <c:v>67.599999999999994</c:v>
                </c:pt>
                <c:pt idx="65">
                  <c:v>74.7</c:v>
                </c:pt>
                <c:pt idx="66">
                  <c:v>78.900000000000006</c:v>
                </c:pt>
                <c:pt idx="67">
                  <c:v>53.7</c:v>
                </c:pt>
                <c:pt idx="68">
                  <c:v>63.7</c:v>
                </c:pt>
                <c:pt idx="69">
                  <c:v>72.7</c:v>
                </c:pt>
                <c:pt idx="70">
                  <c:v>75.7</c:v>
                </c:pt>
                <c:pt idx="71">
                  <c:v>82.1</c:v>
                </c:pt>
                <c:pt idx="72">
                  <c:v>66.7</c:v>
                </c:pt>
                <c:pt idx="73">
                  <c:v>63.8</c:v>
                </c:pt>
                <c:pt idx="74">
                  <c:v>76</c:v>
                </c:pt>
                <c:pt idx="75">
                  <c:v>58.9</c:v>
                </c:pt>
                <c:pt idx="76">
                  <c:v>82.3</c:v>
                </c:pt>
                <c:pt idx="77">
                  <c:v>65.2</c:v>
                </c:pt>
                <c:pt idx="78">
                  <c:v>74.400000000000006</c:v>
                </c:pt>
                <c:pt idx="79">
                  <c:v>75</c:v>
                </c:pt>
                <c:pt idx="80">
                  <c:v>71.8</c:v>
                </c:pt>
                <c:pt idx="81">
                  <c:v>69.7</c:v>
                </c:pt>
                <c:pt idx="82">
                  <c:v>76.8</c:v>
                </c:pt>
                <c:pt idx="83">
                  <c:v>76.5</c:v>
                </c:pt>
                <c:pt idx="84">
                  <c:v>60.2</c:v>
                </c:pt>
                <c:pt idx="85">
                  <c:v>66.900000000000006</c:v>
                </c:pt>
                <c:pt idx="86">
                  <c:v>70.5</c:v>
                </c:pt>
                <c:pt idx="87">
                  <c:v>81.8</c:v>
                </c:pt>
                <c:pt idx="88">
                  <c:v>81.900000000000006</c:v>
                </c:pt>
                <c:pt idx="89">
                  <c:v>74.3</c:v>
                </c:pt>
                <c:pt idx="90">
                  <c:v>54.3</c:v>
                </c:pt>
                <c:pt idx="91">
                  <c:v>77.599999999999994</c:v>
                </c:pt>
                <c:pt idx="92">
                  <c:v>67.099999999999994</c:v>
                </c:pt>
                <c:pt idx="93">
                  <c:v>69.099999999999994</c:v>
                </c:pt>
                <c:pt idx="94">
                  <c:v>78.3</c:v>
                </c:pt>
                <c:pt idx="95">
                  <c:v>64.3</c:v>
                </c:pt>
                <c:pt idx="96">
                  <c:v>74.099999999999994</c:v>
                </c:pt>
                <c:pt idx="97">
                  <c:v>76.5</c:v>
                </c:pt>
                <c:pt idx="98">
                  <c:v>71.099999999999994</c:v>
                </c:pt>
                <c:pt idx="99">
                  <c:v>77.599999999999994</c:v>
                </c:pt>
                <c:pt idx="100">
                  <c:v>81.3</c:v>
                </c:pt>
                <c:pt idx="101">
                  <c:v>64.3</c:v>
                </c:pt>
                <c:pt idx="102">
                  <c:v>82.3</c:v>
                </c:pt>
                <c:pt idx="103">
                  <c:v>75.400000000000006</c:v>
                </c:pt>
                <c:pt idx="104">
                  <c:v>72.7</c:v>
                </c:pt>
                <c:pt idx="105">
                  <c:v>71.3</c:v>
                </c:pt>
                <c:pt idx="106">
                  <c:v>72.400000000000006</c:v>
                </c:pt>
                <c:pt idx="107">
                  <c:v>73.2</c:v>
                </c:pt>
                <c:pt idx="108">
                  <c:v>75</c:v>
                </c:pt>
                <c:pt idx="109">
                  <c:v>67.7</c:v>
                </c:pt>
                <c:pt idx="110">
                  <c:v>75.5</c:v>
                </c:pt>
                <c:pt idx="111">
                  <c:v>72.8</c:v>
                </c:pt>
                <c:pt idx="112">
                  <c:v>54.3</c:v>
                </c:pt>
                <c:pt idx="113">
                  <c:v>77.2</c:v>
                </c:pt>
                <c:pt idx="114">
                  <c:v>81</c:v>
                </c:pt>
                <c:pt idx="115">
                  <c:v>82.6</c:v>
                </c:pt>
                <c:pt idx="116">
                  <c:v>83.3</c:v>
                </c:pt>
                <c:pt idx="117">
                  <c:v>76.8</c:v>
                </c:pt>
                <c:pt idx="118">
                  <c:v>71.8</c:v>
                </c:pt>
                <c:pt idx="119">
                  <c:v>70.900000000000006</c:v>
                </c:pt>
                <c:pt idx="120">
                  <c:v>65</c:v>
                </c:pt>
                <c:pt idx="121">
                  <c:v>76.900000000000006</c:v>
                </c:pt>
                <c:pt idx="122">
                  <c:v>60.8</c:v>
                </c:pt>
                <c:pt idx="123">
                  <c:v>73.400000000000006</c:v>
                </c:pt>
                <c:pt idx="124">
                  <c:v>76.5</c:v>
                </c:pt>
                <c:pt idx="125">
                  <c:v>77.400000000000006</c:v>
                </c:pt>
                <c:pt idx="126">
                  <c:v>68.099999999999994</c:v>
                </c:pt>
                <c:pt idx="127">
                  <c:v>63</c:v>
                </c:pt>
                <c:pt idx="128">
                  <c:v>71.599999999999994</c:v>
                </c:pt>
                <c:pt idx="129">
                  <c:v>81.3</c:v>
                </c:pt>
                <c:pt idx="130">
                  <c:v>78.5</c:v>
                </c:pt>
                <c:pt idx="131">
                  <c:v>77.8</c:v>
                </c:pt>
                <c:pt idx="132">
                  <c:v>71.599999999999994</c:v>
                </c:pt>
                <c:pt idx="133">
                  <c:v>70.3</c:v>
                </c:pt>
                <c:pt idx="134">
                  <c:v>72.099999999999994</c:v>
                </c:pt>
                <c:pt idx="135">
                  <c:v>75.3</c:v>
                </c:pt>
                <c:pt idx="136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9-40F0-9858-3FD29642F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56719"/>
        <c:axId val="55163663"/>
      </c:scatterChart>
      <c:valAx>
        <c:axId val="9955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PHYSICIANS</a:t>
                </a:r>
                <a:r>
                  <a:rPr lang="en-GB" baseline="0"/>
                  <a:t> PER THOUSAND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W"/>
          </a:p>
        </c:txPr>
        <c:crossAx val="55163663"/>
        <c:crosses val="autoZero"/>
        <c:crossBetween val="midCat"/>
      </c:valAx>
      <c:valAx>
        <c:axId val="551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LIFE</a:t>
                </a:r>
                <a:r>
                  <a:rPr lang="en-GB" baseline="0"/>
                  <a:t> EXPECTANCY (YEARS)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W"/>
          </a:p>
        </c:txPr>
        <c:crossAx val="9955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114300</xdr:rowOff>
    </xdr:from>
    <xdr:to>
      <xdr:col>13</xdr:col>
      <xdr:colOff>586740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8CD1B-633D-1843-2824-FD96D58C7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1150620</xdr:colOff>
      <xdr:row>76</xdr:row>
      <xdr:rowOff>160020</xdr:rowOff>
    </xdr:from>
    <xdr:to>
      <xdr:col>53</xdr:col>
      <xdr:colOff>662940</xdr:colOff>
      <xdr:row>96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6A57D2-2654-338D-20B5-371D66130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0</xdr:colOff>
      <xdr:row>98</xdr:row>
      <xdr:rowOff>179070</xdr:rowOff>
    </xdr:from>
    <xdr:to>
      <xdr:col>53</xdr:col>
      <xdr:colOff>655320</xdr:colOff>
      <xdr:row>117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6879F-0024-C378-5C80-804898057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ida22-068\Downloads\archive%20(2)\world-data-2023.csv" TargetMode="External"/><Relationship Id="rId1" Type="http://schemas.openxmlformats.org/officeDocument/2006/relationships/externalLinkPath" Target="file:///C:\Users\bida22-068\Downloads\archive%20(2)\world-data-202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ld-data-2023"/>
    </sheetNames>
    <sheetDataSet>
      <sheetData sheetId="0">
        <row r="1">
          <cell r="A1" t="str">
            <v>Country</v>
          </cell>
          <cell r="B1" t="str">
            <v>Density
(P/Km2)</v>
          </cell>
          <cell r="C1" t="str">
            <v>Abbreviation</v>
          </cell>
          <cell r="D1" t="str">
            <v>Agricultural Land( %)</v>
          </cell>
          <cell r="E1" t="str">
            <v>Land Area(Km2)</v>
          </cell>
          <cell r="F1" t="str">
            <v>Armed Forces size</v>
          </cell>
          <cell r="G1" t="str">
            <v>Birth Rate</v>
          </cell>
          <cell r="H1" t="str">
            <v>Calling Code</v>
          </cell>
          <cell r="I1" t="str">
            <v>Capital/Major City</v>
          </cell>
          <cell r="J1" t="str">
            <v>Co2-Emissions</v>
          </cell>
          <cell r="K1" t="str">
            <v>CPI</v>
          </cell>
          <cell r="L1" t="str">
            <v>CPI Change (%)</v>
          </cell>
          <cell r="M1" t="str">
            <v>Currency-Code</v>
          </cell>
          <cell r="N1" t="str">
            <v>Fertility Rate</v>
          </cell>
          <cell r="O1" t="str">
            <v>Forested Area (%)</v>
          </cell>
          <cell r="P1" t="str">
            <v>Gasoline Price</v>
          </cell>
          <cell r="Q1" t="str">
            <v>GDP</v>
          </cell>
          <cell r="R1" t="str">
            <v>Gross primary education enrollment (%)</v>
          </cell>
          <cell r="S1" t="str">
            <v>Gross tertiary education enrollment (%)</v>
          </cell>
          <cell r="T1" t="str">
            <v>Infant mortality</v>
          </cell>
          <cell r="U1" t="str">
            <v>Largest city</v>
          </cell>
          <cell r="V1" t="str">
            <v>Life expectancy</v>
          </cell>
          <cell r="W1" t="str">
            <v>Maternal mortality ratio</v>
          </cell>
          <cell r="X1" t="str">
            <v>Minimum wage</v>
          </cell>
          <cell r="Y1" t="str">
            <v>Official language</v>
          </cell>
          <cell r="Z1" t="str">
            <v>Out of pocket health expenditure</v>
          </cell>
          <cell r="AA1" t="str">
            <v>Physicians per thousand</v>
          </cell>
          <cell r="AB1" t="str">
            <v>Population</v>
          </cell>
          <cell r="AC1" t="str">
            <v>Population: Labor force participation (%)</v>
          </cell>
          <cell r="AD1" t="str">
            <v>Tax revenue (%)</v>
          </cell>
          <cell r="AE1" t="str">
            <v>Total tax rate</v>
          </cell>
          <cell r="AF1" t="str">
            <v>Unemployment rate</v>
          </cell>
          <cell r="AG1" t="str">
            <v>Urban_population</v>
          </cell>
          <cell r="AH1" t="str">
            <v>Latitude</v>
          </cell>
          <cell r="AI1" t="str">
            <v>Longitude</v>
          </cell>
        </row>
        <row r="2">
          <cell r="A2" t="str">
            <v>Afghanistan</v>
          </cell>
          <cell r="B2">
            <v>60</v>
          </cell>
          <cell r="C2" t="str">
            <v>AF</v>
          </cell>
          <cell r="D2">
            <v>0.58099999999999996</v>
          </cell>
          <cell r="E2">
            <v>652230</v>
          </cell>
          <cell r="F2">
            <v>323000</v>
          </cell>
          <cell r="G2">
            <v>32.49</v>
          </cell>
          <cell r="H2">
            <v>93</v>
          </cell>
          <cell r="I2" t="str">
            <v>Kabul</v>
          </cell>
          <cell r="J2">
            <v>8672</v>
          </cell>
          <cell r="K2">
            <v>149.9</v>
          </cell>
          <cell r="L2">
            <v>2.3E-2</v>
          </cell>
          <cell r="M2" t="str">
            <v>AFN</v>
          </cell>
          <cell r="N2">
            <v>4.47</v>
          </cell>
          <cell r="O2">
            <v>2.1000000000000001E-2</v>
          </cell>
          <cell r="P2" t="str">
            <v xml:space="preserve">$0.70 </v>
          </cell>
          <cell r="Q2" t="str">
            <v xml:space="preserve">$19,101,353,833 </v>
          </cell>
          <cell r="R2">
            <v>1.04</v>
          </cell>
          <cell r="S2">
            <v>9.7000000000000003E-2</v>
          </cell>
          <cell r="T2">
            <v>47.9</v>
          </cell>
          <cell r="U2" t="str">
            <v>Kabul</v>
          </cell>
          <cell r="V2">
            <v>64.5</v>
          </cell>
          <cell r="W2">
            <v>638</v>
          </cell>
          <cell r="X2" t="str">
            <v xml:space="preserve">$0.43 </v>
          </cell>
          <cell r="Y2" t="str">
            <v>Pashto</v>
          </cell>
          <cell r="Z2">
            <v>0.78400000000000003</v>
          </cell>
          <cell r="AA2">
            <v>0.28000000000000003</v>
          </cell>
          <cell r="AB2">
            <v>38041754</v>
          </cell>
          <cell r="AC2">
            <v>0.48899999999999999</v>
          </cell>
          <cell r="AD2">
            <v>9.2999999999999999E-2</v>
          </cell>
          <cell r="AE2">
            <v>0.71399999999999997</v>
          </cell>
          <cell r="AF2">
            <v>0.11119999999999999</v>
          </cell>
          <cell r="AG2">
            <v>9797273</v>
          </cell>
          <cell r="AH2">
            <v>33.939109999999999</v>
          </cell>
          <cell r="AI2">
            <v>67.709952999999999</v>
          </cell>
        </row>
        <row r="3">
          <cell r="A3" t="str">
            <v>Albania</v>
          </cell>
          <cell r="B3">
            <v>105</v>
          </cell>
          <cell r="C3" t="str">
            <v>AL</v>
          </cell>
          <cell r="D3">
            <v>0.43099999999999999</v>
          </cell>
          <cell r="E3">
            <v>28748</v>
          </cell>
          <cell r="F3">
            <v>9000</v>
          </cell>
          <cell r="G3">
            <v>11.78</v>
          </cell>
          <cell r="H3">
            <v>355</v>
          </cell>
          <cell r="I3" t="str">
            <v>Tirana</v>
          </cell>
          <cell r="J3">
            <v>4536</v>
          </cell>
          <cell r="K3">
            <v>119.05</v>
          </cell>
          <cell r="L3">
            <v>1.4E-2</v>
          </cell>
          <cell r="M3" t="str">
            <v>ALL</v>
          </cell>
          <cell r="N3">
            <v>1.62</v>
          </cell>
          <cell r="O3">
            <v>0.28100000000000003</v>
          </cell>
          <cell r="P3" t="str">
            <v xml:space="preserve">$1.36 </v>
          </cell>
          <cell r="Q3" t="str">
            <v xml:space="preserve">$15,278,077,447 </v>
          </cell>
          <cell r="R3">
            <v>1.07</v>
          </cell>
          <cell r="S3">
            <v>0.55000000000000004</v>
          </cell>
          <cell r="T3">
            <v>7.8</v>
          </cell>
          <cell r="U3" t="str">
            <v>Tirana</v>
          </cell>
          <cell r="V3">
            <v>78.5</v>
          </cell>
          <cell r="W3">
            <v>15</v>
          </cell>
          <cell r="X3" t="str">
            <v xml:space="preserve">$1.12 </v>
          </cell>
          <cell r="Y3" t="str">
            <v>Albanian</v>
          </cell>
          <cell r="Z3">
            <v>0.56899999999999995</v>
          </cell>
          <cell r="AA3">
            <v>1.2</v>
          </cell>
          <cell r="AB3">
            <v>2854191</v>
          </cell>
          <cell r="AC3">
            <v>0.55700000000000005</v>
          </cell>
          <cell r="AD3">
            <v>0.186</v>
          </cell>
          <cell r="AE3">
            <v>0.36599999999999999</v>
          </cell>
          <cell r="AF3">
            <v>0.12330000000000001</v>
          </cell>
          <cell r="AG3">
            <v>1747593</v>
          </cell>
          <cell r="AH3">
            <v>41.153331999999999</v>
          </cell>
          <cell r="AI3">
            <v>20.168330999999998</v>
          </cell>
        </row>
        <row r="4">
          <cell r="A4" t="str">
            <v>Algeria</v>
          </cell>
          <cell r="B4">
            <v>18</v>
          </cell>
          <cell r="C4" t="str">
            <v>DZ</v>
          </cell>
          <cell r="D4">
            <v>0.17399999999999999</v>
          </cell>
          <cell r="E4">
            <v>2381741</v>
          </cell>
          <cell r="F4">
            <v>317000</v>
          </cell>
          <cell r="G4">
            <v>24.28</v>
          </cell>
          <cell r="H4">
            <v>213</v>
          </cell>
          <cell r="I4" t="str">
            <v>Algiers</v>
          </cell>
          <cell r="J4">
            <v>150006</v>
          </cell>
          <cell r="K4">
            <v>151.36000000000001</v>
          </cell>
          <cell r="L4">
            <v>0.02</v>
          </cell>
          <cell r="M4" t="str">
            <v>DZD</v>
          </cell>
          <cell r="N4">
            <v>3.02</v>
          </cell>
          <cell r="O4">
            <v>8.0000000000000002E-3</v>
          </cell>
          <cell r="P4" t="str">
            <v xml:space="preserve">$0.28 </v>
          </cell>
          <cell r="Q4" t="str">
            <v xml:space="preserve">$169,988,236,398 </v>
          </cell>
          <cell r="R4">
            <v>1.099</v>
          </cell>
          <cell r="S4">
            <v>0.51400000000000001</v>
          </cell>
          <cell r="T4">
            <v>20.100000000000001</v>
          </cell>
          <cell r="U4" t="str">
            <v>Algiers</v>
          </cell>
          <cell r="V4">
            <v>76.7</v>
          </cell>
          <cell r="W4">
            <v>112</v>
          </cell>
          <cell r="X4" t="str">
            <v xml:space="preserve">$0.95 </v>
          </cell>
          <cell r="Y4" t="str">
            <v>Arabic</v>
          </cell>
          <cell r="Z4">
            <v>0.28100000000000003</v>
          </cell>
          <cell r="AA4">
            <v>1.72</v>
          </cell>
          <cell r="AB4">
            <v>43053054</v>
          </cell>
          <cell r="AC4">
            <v>0.41199999999999998</v>
          </cell>
          <cell r="AD4">
            <v>0.372</v>
          </cell>
          <cell r="AE4">
            <v>0.66100000000000003</v>
          </cell>
          <cell r="AF4">
            <v>0.11700000000000001</v>
          </cell>
          <cell r="AG4">
            <v>31510100</v>
          </cell>
          <cell r="AH4">
            <v>28.033885999999999</v>
          </cell>
          <cell r="AI4">
            <v>1.659626</v>
          </cell>
        </row>
        <row r="5">
          <cell r="A5" t="str">
            <v>Andorra</v>
          </cell>
          <cell r="B5">
            <v>164</v>
          </cell>
          <cell r="C5" t="str">
            <v>AD</v>
          </cell>
          <cell r="D5">
            <v>0.4</v>
          </cell>
          <cell r="E5">
            <v>468</v>
          </cell>
          <cell r="G5">
            <v>7.2</v>
          </cell>
          <cell r="H5">
            <v>376</v>
          </cell>
          <cell r="I5" t="str">
            <v>Andorra la Vella</v>
          </cell>
          <cell r="J5">
            <v>469</v>
          </cell>
          <cell r="M5" t="str">
            <v>EUR</v>
          </cell>
          <cell r="N5">
            <v>1.27</v>
          </cell>
          <cell r="O5">
            <v>0.34</v>
          </cell>
          <cell r="P5" t="str">
            <v xml:space="preserve">$1.51 </v>
          </cell>
          <cell r="Q5" t="str">
            <v xml:space="preserve">$3,154,057,987 </v>
          </cell>
          <cell r="R5">
            <v>1.0640000000000001</v>
          </cell>
          <cell r="T5">
            <v>2.7</v>
          </cell>
          <cell r="U5" t="str">
            <v>Andorra la Vella</v>
          </cell>
          <cell r="X5" t="str">
            <v xml:space="preserve">$6.63 </v>
          </cell>
          <cell r="Y5" t="str">
            <v>Catalan</v>
          </cell>
          <cell r="Z5">
            <v>0.36399999999999999</v>
          </cell>
          <cell r="AA5">
            <v>3.33</v>
          </cell>
          <cell r="AB5">
            <v>77142</v>
          </cell>
          <cell r="AG5">
            <v>67873</v>
          </cell>
          <cell r="AH5">
            <v>42.506284999999998</v>
          </cell>
          <cell r="AI5">
            <v>1.521801</v>
          </cell>
        </row>
        <row r="6">
          <cell r="A6" t="str">
            <v>Angola</v>
          </cell>
          <cell r="B6">
            <v>26</v>
          </cell>
          <cell r="C6" t="str">
            <v>AO</v>
          </cell>
          <cell r="D6">
            <v>0.47499999999999998</v>
          </cell>
          <cell r="E6">
            <v>1246700</v>
          </cell>
          <cell r="F6">
            <v>117000</v>
          </cell>
          <cell r="G6">
            <v>40.729999999999997</v>
          </cell>
          <cell r="H6">
            <v>244</v>
          </cell>
          <cell r="I6" t="str">
            <v>Luanda</v>
          </cell>
          <cell r="J6">
            <v>34693</v>
          </cell>
          <cell r="K6">
            <v>261.73</v>
          </cell>
          <cell r="L6">
            <v>0.17100000000000001</v>
          </cell>
          <cell r="M6" t="str">
            <v>AOA</v>
          </cell>
          <cell r="N6">
            <v>5.52</v>
          </cell>
          <cell r="O6">
            <v>0.46300000000000002</v>
          </cell>
          <cell r="P6" t="str">
            <v xml:space="preserve">$0.97 </v>
          </cell>
          <cell r="Q6" t="str">
            <v xml:space="preserve">$94,635,415,870 </v>
          </cell>
          <cell r="R6">
            <v>1.135</v>
          </cell>
          <cell r="S6">
            <v>9.2999999999999999E-2</v>
          </cell>
          <cell r="T6">
            <v>51.6</v>
          </cell>
          <cell r="U6" t="str">
            <v>Luanda</v>
          </cell>
          <cell r="V6">
            <v>60.8</v>
          </cell>
          <cell r="W6">
            <v>241</v>
          </cell>
          <cell r="X6" t="str">
            <v xml:space="preserve">$0.71 </v>
          </cell>
          <cell r="Y6" t="str">
            <v>Portuguese</v>
          </cell>
          <cell r="Z6">
            <v>0.33400000000000002</v>
          </cell>
          <cell r="AA6">
            <v>0.21</v>
          </cell>
          <cell r="AB6">
            <v>31825295</v>
          </cell>
          <cell r="AC6">
            <v>0.77500000000000002</v>
          </cell>
          <cell r="AD6">
            <v>9.1999999999999998E-2</v>
          </cell>
          <cell r="AE6">
            <v>0.49099999999999999</v>
          </cell>
          <cell r="AF6">
            <v>6.8900000000000003E-2</v>
          </cell>
          <cell r="AG6">
            <v>21061025</v>
          </cell>
          <cell r="AH6">
            <v>-11.202692000000001</v>
          </cell>
          <cell r="AI6">
            <v>17.873887</v>
          </cell>
        </row>
        <row r="7">
          <cell r="A7" t="str">
            <v>Antigua and Barbuda</v>
          </cell>
          <cell r="B7">
            <v>223</v>
          </cell>
          <cell r="C7" t="str">
            <v>AG</v>
          </cell>
          <cell r="D7">
            <v>0.20499999999999999</v>
          </cell>
          <cell r="E7">
            <v>443</v>
          </cell>
          <cell r="F7">
            <v>0</v>
          </cell>
          <cell r="G7">
            <v>15.33</v>
          </cell>
          <cell r="H7">
            <v>1</v>
          </cell>
          <cell r="I7" t="str">
            <v>St. John's, Saint John</v>
          </cell>
          <cell r="J7">
            <v>557</v>
          </cell>
          <cell r="K7">
            <v>113.81</v>
          </cell>
          <cell r="L7">
            <v>1.2E-2</v>
          </cell>
          <cell r="M7" t="str">
            <v>XCD</v>
          </cell>
          <cell r="N7">
            <v>1.99</v>
          </cell>
          <cell r="O7">
            <v>0.223</v>
          </cell>
          <cell r="P7" t="str">
            <v xml:space="preserve">$0.99 </v>
          </cell>
          <cell r="Q7" t="str">
            <v xml:space="preserve">$1,727,759,259 </v>
          </cell>
          <cell r="R7">
            <v>1.05</v>
          </cell>
          <cell r="S7">
            <v>0.248</v>
          </cell>
          <cell r="T7">
            <v>5</v>
          </cell>
          <cell r="U7" t="str">
            <v>St. John's, Saint John</v>
          </cell>
          <cell r="V7">
            <v>76.900000000000006</v>
          </cell>
          <cell r="W7">
            <v>42</v>
          </cell>
          <cell r="X7" t="str">
            <v xml:space="preserve">$3.04 </v>
          </cell>
          <cell r="Y7" t="str">
            <v>English</v>
          </cell>
          <cell r="Z7">
            <v>0.24299999999999999</v>
          </cell>
          <cell r="AA7">
            <v>2.76</v>
          </cell>
          <cell r="AB7">
            <v>97118</v>
          </cell>
          <cell r="AD7">
            <v>0.16500000000000001</v>
          </cell>
          <cell r="AE7">
            <v>0.43</v>
          </cell>
          <cell r="AG7">
            <v>23800</v>
          </cell>
          <cell r="AH7">
            <v>17.060815999999999</v>
          </cell>
          <cell r="AI7">
            <v>-61.796427999999999</v>
          </cell>
        </row>
        <row r="8">
          <cell r="A8" t="str">
            <v>Argentina</v>
          </cell>
          <cell r="B8">
            <v>17</v>
          </cell>
          <cell r="C8" t="str">
            <v>AR</v>
          </cell>
          <cell r="D8">
            <v>0.54300000000000004</v>
          </cell>
          <cell r="E8">
            <v>2780400</v>
          </cell>
          <cell r="F8">
            <v>105000</v>
          </cell>
          <cell r="G8">
            <v>17.02</v>
          </cell>
          <cell r="H8">
            <v>54</v>
          </cell>
          <cell r="I8" t="str">
            <v>Buenos Aires</v>
          </cell>
          <cell r="J8">
            <v>201348</v>
          </cell>
          <cell r="K8">
            <v>232.75</v>
          </cell>
          <cell r="L8">
            <v>0.53500000000000003</v>
          </cell>
          <cell r="M8" t="str">
            <v>ARS</v>
          </cell>
          <cell r="N8">
            <v>2.2599999999999998</v>
          </cell>
          <cell r="O8">
            <v>9.8000000000000004E-2</v>
          </cell>
          <cell r="P8" t="str">
            <v xml:space="preserve">$1.10 </v>
          </cell>
          <cell r="Q8" t="str">
            <v xml:space="preserve">$449,663,446,954 </v>
          </cell>
          <cell r="R8">
            <v>1.097</v>
          </cell>
          <cell r="S8">
            <v>0.9</v>
          </cell>
          <cell r="T8">
            <v>8.8000000000000007</v>
          </cell>
          <cell r="U8" t="str">
            <v>Buenos Aires</v>
          </cell>
          <cell r="V8">
            <v>76.5</v>
          </cell>
          <cell r="W8">
            <v>39</v>
          </cell>
          <cell r="X8" t="str">
            <v xml:space="preserve">$3.35 </v>
          </cell>
          <cell r="Y8" t="str">
            <v>Spanish</v>
          </cell>
          <cell r="Z8">
            <v>0.17599999999999999</v>
          </cell>
          <cell r="AA8">
            <v>3.96</v>
          </cell>
          <cell r="AB8">
            <v>44938712</v>
          </cell>
          <cell r="AC8">
            <v>0.61299999999999999</v>
          </cell>
          <cell r="AD8">
            <v>0.10100000000000001</v>
          </cell>
          <cell r="AE8">
            <v>1.0629999999999999</v>
          </cell>
          <cell r="AF8">
            <v>9.7900000000000001E-2</v>
          </cell>
          <cell r="AG8">
            <v>41339571</v>
          </cell>
          <cell r="AH8">
            <v>-38.416097000000001</v>
          </cell>
          <cell r="AI8">
            <v>-63.616672000000001</v>
          </cell>
        </row>
        <row r="9">
          <cell r="A9" t="str">
            <v>Armenia</v>
          </cell>
          <cell r="B9">
            <v>104</v>
          </cell>
          <cell r="C9" t="str">
            <v>AM</v>
          </cell>
          <cell r="D9">
            <v>0.58899999999999997</v>
          </cell>
          <cell r="E9">
            <v>29743</v>
          </cell>
          <cell r="F9">
            <v>49000</v>
          </cell>
          <cell r="G9">
            <v>13.99</v>
          </cell>
          <cell r="H9">
            <v>374</v>
          </cell>
          <cell r="I9" t="str">
            <v>Yerevan</v>
          </cell>
          <cell r="J9">
            <v>5156</v>
          </cell>
          <cell r="K9">
            <v>129.18</v>
          </cell>
          <cell r="L9">
            <v>1.4E-2</v>
          </cell>
          <cell r="M9" t="str">
            <v>AMD</v>
          </cell>
          <cell r="N9">
            <v>1.76</v>
          </cell>
          <cell r="O9">
            <v>0.11700000000000001</v>
          </cell>
          <cell r="P9" t="str">
            <v xml:space="preserve">$0.77 </v>
          </cell>
          <cell r="Q9" t="str">
            <v xml:space="preserve">$13,672,802,158 </v>
          </cell>
          <cell r="R9">
            <v>0.92700000000000005</v>
          </cell>
          <cell r="S9">
            <v>0.54600000000000004</v>
          </cell>
          <cell r="T9">
            <v>11</v>
          </cell>
          <cell r="U9" t="str">
            <v>Yerevan</v>
          </cell>
          <cell r="V9">
            <v>74.900000000000006</v>
          </cell>
          <cell r="W9">
            <v>26</v>
          </cell>
          <cell r="X9" t="str">
            <v xml:space="preserve">$0.66 </v>
          </cell>
          <cell r="Y9" t="str">
            <v>Armenian</v>
          </cell>
          <cell r="Z9">
            <v>0.81599999999999995</v>
          </cell>
          <cell r="AA9">
            <v>4.4000000000000004</v>
          </cell>
          <cell r="AB9">
            <v>2957731</v>
          </cell>
          <cell r="AC9">
            <v>0.55600000000000005</v>
          </cell>
          <cell r="AD9">
            <v>0.20899999999999999</v>
          </cell>
          <cell r="AE9">
            <v>0.22600000000000001</v>
          </cell>
          <cell r="AF9">
            <v>0.1699</v>
          </cell>
          <cell r="AG9">
            <v>1869848</v>
          </cell>
          <cell r="AH9">
            <v>40.069099000000001</v>
          </cell>
          <cell r="AI9">
            <v>45.038189000000003</v>
          </cell>
        </row>
        <row r="10">
          <cell r="A10" t="str">
            <v>Australia</v>
          </cell>
          <cell r="B10">
            <v>3</v>
          </cell>
          <cell r="C10" t="str">
            <v>AU</v>
          </cell>
          <cell r="D10">
            <v>0.48199999999999998</v>
          </cell>
          <cell r="E10">
            <v>7741220</v>
          </cell>
          <cell r="F10">
            <v>58000</v>
          </cell>
          <cell r="G10">
            <v>12.6</v>
          </cell>
          <cell r="H10">
            <v>61</v>
          </cell>
          <cell r="I10" t="str">
            <v>Canberra</v>
          </cell>
          <cell r="J10">
            <v>375908</v>
          </cell>
          <cell r="K10">
            <v>119.8</v>
          </cell>
          <cell r="L10">
            <v>1.6E-2</v>
          </cell>
          <cell r="M10" t="str">
            <v>AUD</v>
          </cell>
          <cell r="N10">
            <v>1.74</v>
          </cell>
          <cell r="O10">
            <v>0.16300000000000001</v>
          </cell>
          <cell r="P10" t="str">
            <v xml:space="preserve">$0.93 </v>
          </cell>
          <cell r="Q10" t="str">
            <v xml:space="preserve">$1,392,680,589,329 </v>
          </cell>
          <cell r="R10">
            <v>1.0029999999999999</v>
          </cell>
          <cell r="S10">
            <v>1.131</v>
          </cell>
          <cell r="T10">
            <v>3.1</v>
          </cell>
          <cell r="U10" t="str">
            <v>Sydney</v>
          </cell>
          <cell r="V10">
            <v>82.7</v>
          </cell>
          <cell r="W10">
            <v>6</v>
          </cell>
          <cell r="X10" t="str">
            <v xml:space="preserve">$13.59 </v>
          </cell>
          <cell r="Y10" t="str">
            <v>None</v>
          </cell>
          <cell r="Z10">
            <v>0.19600000000000001</v>
          </cell>
          <cell r="AA10">
            <v>3.68</v>
          </cell>
          <cell r="AB10">
            <v>25766605</v>
          </cell>
          <cell r="AC10">
            <v>0.65500000000000003</v>
          </cell>
          <cell r="AD10">
            <v>0.23</v>
          </cell>
          <cell r="AE10">
            <v>0.47399999999999998</v>
          </cell>
          <cell r="AF10">
            <v>5.2699999999999997E-2</v>
          </cell>
          <cell r="AG10">
            <v>21844756</v>
          </cell>
          <cell r="AH10">
            <v>-25.274398000000001</v>
          </cell>
          <cell r="AI10">
            <v>133.775136</v>
          </cell>
        </row>
        <row r="11">
          <cell r="A11" t="str">
            <v>Austria</v>
          </cell>
          <cell r="B11">
            <v>109</v>
          </cell>
          <cell r="C11" t="str">
            <v>AT</v>
          </cell>
          <cell r="D11">
            <v>0.32400000000000001</v>
          </cell>
          <cell r="E11">
            <v>83871</v>
          </cell>
          <cell r="F11">
            <v>21000</v>
          </cell>
          <cell r="G11">
            <v>9.6999999999999993</v>
          </cell>
          <cell r="H11">
            <v>43</v>
          </cell>
          <cell r="I11" t="str">
            <v>Vienna</v>
          </cell>
          <cell r="J11">
            <v>61448</v>
          </cell>
          <cell r="K11">
            <v>118.06</v>
          </cell>
          <cell r="L11">
            <v>1.4999999999999999E-2</v>
          </cell>
          <cell r="M11" t="str">
            <v>EUR</v>
          </cell>
          <cell r="N11">
            <v>1.47</v>
          </cell>
          <cell r="O11">
            <v>0.46899999999999997</v>
          </cell>
          <cell r="P11" t="str">
            <v xml:space="preserve">$1.20 </v>
          </cell>
          <cell r="Q11" t="str">
            <v xml:space="preserve">$446,314,739,528 </v>
          </cell>
          <cell r="R11">
            <v>1.0309999999999999</v>
          </cell>
          <cell r="S11">
            <v>0.85099999999999998</v>
          </cell>
          <cell r="T11">
            <v>2.9</v>
          </cell>
          <cell r="U11" t="str">
            <v>Vienna</v>
          </cell>
          <cell r="V11">
            <v>81.599999999999994</v>
          </cell>
          <cell r="W11">
            <v>5</v>
          </cell>
          <cell r="Y11" t="str">
            <v>German</v>
          </cell>
          <cell r="Z11">
            <v>0.17899999999999999</v>
          </cell>
          <cell r="AA11">
            <v>5.17</v>
          </cell>
          <cell r="AB11">
            <v>8877067</v>
          </cell>
          <cell r="AC11">
            <v>0.60699999999999998</v>
          </cell>
          <cell r="AD11">
            <v>0.254</v>
          </cell>
          <cell r="AE11">
            <v>0.51400000000000001</v>
          </cell>
          <cell r="AF11">
            <v>4.6699999999999998E-2</v>
          </cell>
          <cell r="AG11">
            <v>5194416</v>
          </cell>
          <cell r="AH11">
            <v>47.516230999999998</v>
          </cell>
          <cell r="AI11">
            <v>14.550072</v>
          </cell>
        </row>
        <row r="12">
          <cell r="A12" t="str">
            <v>Azerbaijan</v>
          </cell>
          <cell r="B12">
            <v>123</v>
          </cell>
          <cell r="C12" t="str">
            <v>AZ</v>
          </cell>
          <cell r="D12">
            <v>0.57699999999999996</v>
          </cell>
          <cell r="E12">
            <v>86600</v>
          </cell>
          <cell r="F12">
            <v>82000</v>
          </cell>
          <cell r="G12">
            <v>14</v>
          </cell>
          <cell r="H12">
            <v>994</v>
          </cell>
          <cell r="I12" t="str">
            <v>Baku</v>
          </cell>
          <cell r="J12">
            <v>37620</v>
          </cell>
          <cell r="K12">
            <v>156.32</v>
          </cell>
          <cell r="L12">
            <v>2.5999999999999999E-2</v>
          </cell>
          <cell r="M12" t="str">
            <v>AZN</v>
          </cell>
          <cell r="N12">
            <v>1.73</v>
          </cell>
          <cell r="O12">
            <v>0.14099999999999999</v>
          </cell>
          <cell r="P12" t="str">
            <v xml:space="preserve">$0.56 </v>
          </cell>
          <cell r="Q12" t="str">
            <v xml:space="preserve">$39,207,000,000 </v>
          </cell>
          <cell r="R12">
            <v>0.997</v>
          </cell>
          <cell r="S12">
            <v>0.27700000000000002</v>
          </cell>
          <cell r="T12">
            <v>19.2</v>
          </cell>
          <cell r="U12" t="str">
            <v>Baku</v>
          </cell>
          <cell r="V12">
            <v>72.900000000000006</v>
          </cell>
          <cell r="W12">
            <v>26</v>
          </cell>
          <cell r="X12" t="str">
            <v xml:space="preserve">$0.47 </v>
          </cell>
          <cell r="Y12" t="str">
            <v>Azerbaijani language</v>
          </cell>
          <cell r="Z12">
            <v>0.78600000000000003</v>
          </cell>
          <cell r="AA12">
            <v>3.45</v>
          </cell>
          <cell r="AB12">
            <v>10023318</v>
          </cell>
          <cell r="AC12">
            <v>0.66500000000000004</v>
          </cell>
          <cell r="AD12">
            <v>0.13</v>
          </cell>
          <cell r="AE12">
            <v>0.40699999999999997</v>
          </cell>
          <cell r="AF12">
            <v>5.5100000000000003E-2</v>
          </cell>
          <cell r="AG12">
            <v>5616165</v>
          </cell>
          <cell r="AH12">
            <v>40.143104999999998</v>
          </cell>
          <cell r="AI12">
            <v>47.576926999999998</v>
          </cell>
        </row>
        <row r="13">
          <cell r="A13" t="str">
            <v>Bahamas</v>
          </cell>
          <cell r="B13">
            <v>39</v>
          </cell>
          <cell r="C13" t="str">
            <v>BS</v>
          </cell>
          <cell r="D13">
            <v>1.4E-2</v>
          </cell>
          <cell r="E13">
            <v>13880</v>
          </cell>
          <cell r="F13">
            <v>1000</v>
          </cell>
          <cell r="G13">
            <v>13.97</v>
          </cell>
          <cell r="H13">
            <v>1</v>
          </cell>
          <cell r="I13" t="str">
            <v>Nassau, Bahamas</v>
          </cell>
          <cell r="J13">
            <v>1786</v>
          </cell>
          <cell r="K13">
            <v>116.22</v>
          </cell>
          <cell r="L13">
            <v>2.5000000000000001E-2</v>
          </cell>
          <cell r="N13">
            <v>1.75</v>
          </cell>
          <cell r="O13">
            <v>0.51400000000000001</v>
          </cell>
          <cell r="P13" t="str">
            <v xml:space="preserve">$0.92 </v>
          </cell>
          <cell r="Q13" t="str">
            <v xml:space="preserve">$12,827,000,000 </v>
          </cell>
          <cell r="R13">
            <v>0.81399999999999995</v>
          </cell>
          <cell r="S13">
            <v>0.151</v>
          </cell>
          <cell r="T13">
            <v>8.3000000000000007</v>
          </cell>
          <cell r="U13" t="str">
            <v>Nassau, Bahamas</v>
          </cell>
          <cell r="V13">
            <v>73.8</v>
          </cell>
          <cell r="W13">
            <v>70</v>
          </cell>
          <cell r="X13" t="str">
            <v xml:space="preserve">$5.25 </v>
          </cell>
          <cell r="Y13" t="str">
            <v>English</v>
          </cell>
          <cell r="Z13">
            <v>0.27800000000000002</v>
          </cell>
          <cell r="AA13">
            <v>1.94</v>
          </cell>
          <cell r="AB13">
            <v>389482</v>
          </cell>
          <cell r="AC13">
            <v>0.746</v>
          </cell>
          <cell r="AD13">
            <v>0.14799999999999999</v>
          </cell>
          <cell r="AE13">
            <v>0.33800000000000002</v>
          </cell>
          <cell r="AF13">
            <v>0.1036</v>
          </cell>
          <cell r="AG13">
            <v>323784</v>
          </cell>
          <cell r="AH13">
            <v>25.034279999999999</v>
          </cell>
          <cell r="AI13">
            <v>-77.396280000000004</v>
          </cell>
        </row>
        <row r="14">
          <cell r="A14" t="str">
            <v>Bahrain</v>
          </cell>
          <cell r="B14">
            <v>2239</v>
          </cell>
          <cell r="C14" t="str">
            <v>BH</v>
          </cell>
          <cell r="D14">
            <v>0.111</v>
          </cell>
          <cell r="E14">
            <v>765</v>
          </cell>
          <cell r="F14">
            <v>19000</v>
          </cell>
          <cell r="G14">
            <v>13.99</v>
          </cell>
          <cell r="H14">
            <v>973</v>
          </cell>
          <cell r="I14" t="str">
            <v>Manama</v>
          </cell>
          <cell r="J14">
            <v>31694</v>
          </cell>
          <cell r="K14">
            <v>117.59</v>
          </cell>
          <cell r="L14">
            <v>2.1000000000000001E-2</v>
          </cell>
          <cell r="M14" t="str">
            <v>BHD</v>
          </cell>
          <cell r="N14">
            <v>1.99</v>
          </cell>
          <cell r="O14">
            <v>8.0000000000000002E-3</v>
          </cell>
          <cell r="P14" t="str">
            <v xml:space="preserve">$0.43 </v>
          </cell>
          <cell r="Q14" t="str">
            <v xml:space="preserve">$38,574,069,149 </v>
          </cell>
          <cell r="R14">
            <v>0.99399999999999999</v>
          </cell>
          <cell r="S14">
            <v>0.505</v>
          </cell>
          <cell r="T14">
            <v>6.1</v>
          </cell>
          <cell r="U14" t="str">
            <v>Riffa</v>
          </cell>
          <cell r="V14">
            <v>77.2</v>
          </cell>
          <cell r="W14">
            <v>14</v>
          </cell>
          <cell r="Y14" t="str">
            <v>Arabic</v>
          </cell>
          <cell r="Z14">
            <v>0.251</v>
          </cell>
          <cell r="AA14">
            <v>0.93</v>
          </cell>
          <cell r="AB14">
            <v>1501635</v>
          </cell>
          <cell r="AC14">
            <v>0.73399999999999999</v>
          </cell>
          <cell r="AD14">
            <v>4.2000000000000003E-2</v>
          </cell>
          <cell r="AE14">
            <v>0.13800000000000001</v>
          </cell>
          <cell r="AF14">
            <v>7.1000000000000004E-3</v>
          </cell>
          <cell r="AG14">
            <v>1467109</v>
          </cell>
          <cell r="AH14">
            <v>26.066700000000001</v>
          </cell>
          <cell r="AI14">
            <v>50.557699999999997</v>
          </cell>
        </row>
        <row r="15">
          <cell r="A15" t="str">
            <v>Bangladesh</v>
          </cell>
          <cell r="B15">
            <v>1265</v>
          </cell>
          <cell r="C15" t="str">
            <v>BD</v>
          </cell>
          <cell r="D15">
            <v>0.70599999999999996</v>
          </cell>
          <cell r="E15">
            <v>148460</v>
          </cell>
          <cell r="F15">
            <v>221000</v>
          </cell>
          <cell r="G15">
            <v>18.18</v>
          </cell>
          <cell r="H15">
            <v>880</v>
          </cell>
          <cell r="I15" t="str">
            <v>Dhaka</v>
          </cell>
          <cell r="J15">
            <v>84246</v>
          </cell>
          <cell r="K15">
            <v>179.68</v>
          </cell>
          <cell r="L15">
            <v>5.6000000000000001E-2</v>
          </cell>
          <cell r="M15" t="str">
            <v>BDT</v>
          </cell>
          <cell r="N15">
            <v>2.04</v>
          </cell>
          <cell r="O15">
            <v>0.11</v>
          </cell>
          <cell r="P15" t="str">
            <v xml:space="preserve">$1.12 </v>
          </cell>
          <cell r="Q15" t="str">
            <v xml:space="preserve">$302,571,254,131 </v>
          </cell>
          <cell r="R15">
            <v>1.165</v>
          </cell>
          <cell r="S15">
            <v>0.20599999999999999</v>
          </cell>
          <cell r="T15">
            <v>25.1</v>
          </cell>
          <cell r="U15" t="str">
            <v>Dhaka</v>
          </cell>
          <cell r="V15">
            <v>72.3</v>
          </cell>
          <cell r="W15">
            <v>173</v>
          </cell>
          <cell r="X15" t="str">
            <v xml:space="preserve">$0.51 </v>
          </cell>
          <cell r="Y15" t="str">
            <v>Bengali</v>
          </cell>
          <cell r="Z15">
            <v>0.71799999999999997</v>
          </cell>
          <cell r="AA15">
            <v>0.57999999999999996</v>
          </cell>
          <cell r="AB15">
            <v>167310838</v>
          </cell>
          <cell r="AC15">
            <v>0.59</v>
          </cell>
          <cell r="AD15">
            <v>8.7999999999999995E-2</v>
          </cell>
          <cell r="AE15">
            <v>0.33400000000000002</v>
          </cell>
          <cell r="AF15">
            <v>4.19E-2</v>
          </cell>
          <cell r="AG15">
            <v>60987417</v>
          </cell>
          <cell r="AH15">
            <v>23.684994</v>
          </cell>
          <cell r="AI15">
            <v>90.356330999999997</v>
          </cell>
        </row>
        <row r="16">
          <cell r="A16" t="str">
            <v>Barbados</v>
          </cell>
          <cell r="B16">
            <v>668</v>
          </cell>
          <cell r="C16" t="str">
            <v>BB</v>
          </cell>
          <cell r="D16">
            <v>0.23300000000000001</v>
          </cell>
          <cell r="E16">
            <v>430</v>
          </cell>
          <cell r="F16">
            <v>1000</v>
          </cell>
          <cell r="G16">
            <v>10.65</v>
          </cell>
          <cell r="H16">
            <v>1</v>
          </cell>
          <cell r="I16" t="str">
            <v>Bridgetown</v>
          </cell>
          <cell r="J16">
            <v>1276</v>
          </cell>
          <cell r="K16">
            <v>134.09</v>
          </cell>
          <cell r="L16">
            <v>4.1000000000000002E-2</v>
          </cell>
          <cell r="M16" t="str">
            <v>BBD</v>
          </cell>
          <cell r="N16">
            <v>1.62</v>
          </cell>
          <cell r="O16">
            <v>0.14699999999999999</v>
          </cell>
          <cell r="P16" t="str">
            <v xml:space="preserve">$1.81 </v>
          </cell>
          <cell r="Q16" t="str">
            <v xml:space="preserve">$5,209,000,000 </v>
          </cell>
          <cell r="R16">
            <v>0.99399999999999999</v>
          </cell>
          <cell r="S16">
            <v>0.65400000000000003</v>
          </cell>
          <cell r="T16">
            <v>11.3</v>
          </cell>
          <cell r="U16" t="str">
            <v>Bridgetown</v>
          </cell>
          <cell r="V16">
            <v>79.099999999999994</v>
          </cell>
          <cell r="W16">
            <v>27</v>
          </cell>
          <cell r="X16" t="str">
            <v xml:space="preserve">$3.13 </v>
          </cell>
          <cell r="Y16" t="str">
            <v>English</v>
          </cell>
          <cell r="Z16">
            <v>0.45200000000000001</v>
          </cell>
          <cell r="AA16">
            <v>2.48</v>
          </cell>
          <cell r="AB16">
            <v>287025</v>
          </cell>
          <cell r="AC16">
            <v>0.65200000000000002</v>
          </cell>
          <cell r="AD16">
            <v>0.27500000000000002</v>
          </cell>
          <cell r="AE16">
            <v>0.35599999999999998</v>
          </cell>
          <cell r="AF16">
            <v>0.1033</v>
          </cell>
          <cell r="AG16">
            <v>89431</v>
          </cell>
          <cell r="AH16">
            <v>13.193887</v>
          </cell>
          <cell r="AI16">
            <v>-59.543197999999997</v>
          </cell>
        </row>
        <row r="17">
          <cell r="A17" t="str">
            <v>Belarus</v>
          </cell>
          <cell r="B17">
            <v>47</v>
          </cell>
          <cell r="C17" t="str">
            <v>BY</v>
          </cell>
          <cell r="D17">
            <v>0.42</v>
          </cell>
          <cell r="E17">
            <v>207600</v>
          </cell>
          <cell r="F17">
            <v>155000</v>
          </cell>
          <cell r="G17">
            <v>9.9</v>
          </cell>
          <cell r="H17">
            <v>375</v>
          </cell>
          <cell r="I17" t="str">
            <v>Minsk</v>
          </cell>
          <cell r="J17">
            <v>58280</v>
          </cell>
          <cell r="L17">
            <v>5.6000000000000001E-2</v>
          </cell>
          <cell r="M17" t="str">
            <v>BYN</v>
          </cell>
          <cell r="N17">
            <v>1.45</v>
          </cell>
          <cell r="O17">
            <v>0.42599999999999999</v>
          </cell>
          <cell r="P17" t="str">
            <v xml:space="preserve">$0.60 </v>
          </cell>
          <cell r="Q17" t="str">
            <v xml:space="preserve">$63,080,457,023 </v>
          </cell>
          <cell r="R17">
            <v>1.0049999999999999</v>
          </cell>
          <cell r="S17">
            <v>0.874</v>
          </cell>
          <cell r="T17">
            <v>2.6</v>
          </cell>
          <cell r="U17" t="str">
            <v>Minsk</v>
          </cell>
          <cell r="V17">
            <v>74.2</v>
          </cell>
          <cell r="W17">
            <v>2</v>
          </cell>
          <cell r="X17" t="str">
            <v xml:space="preserve">$1.49 </v>
          </cell>
          <cell r="Y17" t="str">
            <v>Russian</v>
          </cell>
          <cell r="Z17">
            <v>0.34499999999999997</v>
          </cell>
          <cell r="AA17">
            <v>5.19</v>
          </cell>
          <cell r="AB17">
            <v>9466856</v>
          </cell>
          <cell r="AC17">
            <v>0.64100000000000001</v>
          </cell>
          <cell r="AD17">
            <v>0.14699999999999999</v>
          </cell>
          <cell r="AE17">
            <v>0.53300000000000003</v>
          </cell>
          <cell r="AF17">
            <v>4.5900000000000003E-2</v>
          </cell>
          <cell r="AG17">
            <v>7482982</v>
          </cell>
          <cell r="AH17">
            <v>53.709806999999998</v>
          </cell>
          <cell r="AI17">
            <v>27.953389000000001</v>
          </cell>
        </row>
        <row r="18">
          <cell r="A18" t="str">
            <v>Belgium</v>
          </cell>
          <cell r="B18">
            <v>383</v>
          </cell>
          <cell r="C18" t="str">
            <v>BE</v>
          </cell>
          <cell r="D18">
            <v>0.44600000000000001</v>
          </cell>
          <cell r="E18">
            <v>30528</v>
          </cell>
          <cell r="F18">
            <v>32000</v>
          </cell>
          <cell r="G18">
            <v>10.3</v>
          </cell>
          <cell r="H18">
            <v>32</v>
          </cell>
          <cell r="I18" t="str">
            <v>City of Brussels</v>
          </cell>
          <cell r="J18">
            <v>96889</v>
          </cell>
          <cell r="K18">
            <v>117.11</v>
          </cell>
          <cell r="L18">
            <v>1.4E-2</v>
          </cell>
          <cell r="M18" t="str">
            <v>EUR</v>
          </cell>
          <cell r="N18">
            <v>1.62</v>
          </cell>
          <cell r="O18">
            <v>0.22600000000000001</v>
          </cell>
          <cell r="P18" t="str">
            <v xml:space="preserve">$1.43 </v>
          </cell>
          <cell r="Q18" t="str">
            <v xml:space="preserve">$529,606,710,418 </v>
          </cell>
          <cell r="R18">
            <v>1.0389999999999999</v>
          </cell>
          <cell r="S18">
            <v>0.79700000000000004</v>
          </cell>
          <cell r="T18">
            <v>2.9</v>
          </cell>
          <cell r="U18" t="str">
            <v>Brussels</v>
          </cell>
          <cell r="V18">
            <v>81.599999999999994</v>
          </cell>
          <cell r="W18">
            <v>5</v>
          </cell>
          <cell r="X18" t="str">
            <v xml:space="preserve">$10.31 </v>
          </cell>
          <cell r="Y18" t="str">
            <v>French</v>
          </cell>
          <cell r="Z18">
            <v>0.17599999999999999</v>
          </cell>
          <cell r="AA18">
            <v>3.07</v>
          </cell>
          <cell r="AB18">
            <v>11484055</v>
          </cell>
          <cell r="AC18">
            <v>0.53600000000000003</v>
          </cell>
          <cell r="AD18">
            <v>0.24</v>
          </cell>
          <cell r="AE18">
            <v>0.55400000000000005</v>
          </cell>
          <cell r="AF18">
            <v>5.5899999999999998E-2</v>
          </cell>
          <cell r="AG18">
            <v>11259082</v>
          </cell>
          <cell r="AH18">
            <v>50.503886999999999</v>
          </cell>
          <cell r="AI18">
            <v>4.4699359999999997</v>
          </cell>
        </row>
        <row r="19">
          <cell r="A19" t="str">
            <v>Belize</v>
          </cell>
          <cell r="B19">
            <v>17</v>
          </cell>
          <cell r="C19" t="str">
            <v>BZ</v>
          </cell>
          <cell r="D19">
            <v>7.0000000000000007E-2</v>
          </cell>
          <cell r="E19">
            <v>22966</v>
          </cell>
          <cell r="F19">
            <v>2000</v>
          </cell>
          <cell r="G19">
            <v>20.79</v>
          </cell>
          <cell r="H19">
            <v>501</v>
          </cell>
          <cell r="I19" t="str">
            <v>Belmopan</v>
          </cell>
          <cell r="J19">
            <v>568</v>
          </cell>
          <cell r="K19">
            <v>105.68</v>
          </cell>
          <cell r="L19">
            <v>-8.9999999999999993E-3</v>
          </cell>
          <cell r="M19" t="str">
            <v>BZD</v>
          </cell>
          <cell r="N19">
            <v>2.31</v>
          </cell>
          <cell r="O19">
            <v>0.59699999999999998</v>
          </cell>
          <cell r="P19" t="str">
            <v xml:space="preserve">$1.13 </v>
          </cell>
          <cell r="Q19" t="str">
            <v xml:space="preserve">$1,879,613,600 </v>
          </cell>
          <cell r="R19">
            <v>1.117</v>
          </cell>
          <cell r="S19">
            <v>0.247</v>
          </cell>
          <cell r="T19">
            <v>11.2</v>
          </cell>
          <cell r="U19" t="str">
            <v>Belize City</v>
          </cell>
          <cell r="V19">
            <v>74.5</v>
          </cell>
          <cell r="W19">
            <v>36</v>
          </cell>
          <cell r="X19" t="str">
            <v xml:space="preserve">$1.65 </v>
          </cell>
          <cell r="Y19" t="str">
            <v>English</v>
          </cell>
          <cell r="Z19">
            <v>0.22700000000000001</v>
          </cell>
          <cell r="AA19">
            <v>1.1200000000000001</v>
          </cell>
          <cell r="AB19">
            <v>390353</v>
          </cell>
          <cell r="AC19">
            <v>0.65100000000000002</v>
          </cell>
          <cell r="AD19">
            <v>0.26300000000000001</v>
          </cell>
          <cell r="AE19">
            <v>0.311</v>
          </cell>
          <cell r="AF19">
            <v>6.4100000000000004E-2</v>
          </cell>
          <cell r="AG19">
            <v>179039</v>
          </cell>
          <cell r="AH19">
            <v>17.189876999999999</v>
          </cell>
          <cell r="AI19">
            <v>-88.497649999999993</v>
          </cell>
        </row>
        <row r="20">
          <cell r="A20" t="str">
            <v>Benin</v>
          </cell>
          <cell r="B20">
            <v>108</v>
          </cell>
          <cell r="C20" t="str">
            <v>BJ</v>
          </cell>
          <cell r="D20">
            <v>0.33300000000000002</v>
          </cell>
          <cell r="E20">
            <v>112622</v>
          </cell>
          <cell r="F20">
            <v>12000</v>
          </cell>
          <cell r="G20">
            <v>36.22</v>
          </cell>
          <cell r="H20">
            <v>229</v>
          </cell>
          <cell r="I20" t="str">
            <v>Porto-Novo</v>
          </cell>
          <cell r="J20">
            <v>6476</v>
          </cell>
          <cell r="K20">
            <v>110.71</v>
          </cell>
          <cell r="L20">
            <v>-8.9999999999999993E-3</v>
          </cell>
          <cell r="M20" t="str">
            <v>XOF</v>
          </cell>
          <cell r="N20">
            <v>4.84</v>
          </cell>
          <cell r="O20">
            <v>0.378</v>
          </cell>
          <cell r="P20" t="str">
            <v xml:space="preserve">$0.72 </v>
          </cell>
          <cell r="Q20" t="str">
            <v xml:space="preserve">$14,390,709,095 </v>
          </cell>
          <cell r="R20">
            <v>1.22</v>
          </cell>
          <cell r="S20">
            <v>0.123</v>
          </cell>
          <cell r="T20">
            <v>60.5</v>
          </cell>
          <cell r="U20" t="str">
            <v>Cotonou</v>
          </cell>
          <cell r="V20">
            <v>61.5</v>
          </cell>
          <cell r="W20">
            <v>397</v>
          </cell>
          <cell r="X20" t="str">
            <v xml:space="preserve">$0.39 </v>
          </cell>
          <cell r="Y20" t="str">
            <v>French</v>
          </cell>
          <cell r="Z20">
            <v>0.40500000000000003</v>
          </cell>
          <cell r="AA20">
            <v>0.08</v>
          </cell>
          <cell r="AB20">
            <v>11801151</v>
          </cell>
          <cell r="AC20">
            <v>0.70899999999999996</v>
          </cell>
          <cell r="AD20">
            <v>0.108</v>
          </cell>
          <cell r="AE20">
            <v>0.48899999999999999</v>
          </cell>
          <cell r="AF20">
            <v>2.23E-2</v>
          </cell>
          <cell r="AG20">
            <v>5648149</v>
          </cell>
          <cell r="AH20">
            <v>9.3076899999999991</v>
          </cell>
          <cell r="AI20">
            <v>2.3158340000000002</v>
          </cell>
        </row>
        <row r="21">
          <cell r="A21" t="str">
            <v>Bhutan</v>
          </cell>
          <cell r="B21">
            <v>20</v>
          </cell>
          <cell r="C21" t="str">
            <v>BT</v>
          </cell>
          <cell r="D21">
            <v>0.13600000000000001</v>
          </cell>
          <cell r="E21">
            <v>38394</v>
          </cell>
          <cell r="F21">
            <v>6000</v>
          </cell>
          <cell r="G21">
            <v>17.260000000000002</v>
          </cell>
          <cell r="H21">
            <v>975</v>
          </cell>
          <cell r="I21" t="str">
            <v>Thimphu</v>
          </cell>
          <cell r="J21">
            <v>1261</v>
          </cell>
          <cell r="K21">
            <v>167.18</v>
          </cell>
          <cell r="L21">
            <v>2.7E-2</v>
          </cell>
          <cell r="N21">
            <v>1.98</v>
          </cell>
          <cell r="O21">
            <v>0.72499999999999998</v>
          </cell>
          <cell r="P21" t="str">
            <v xml:space="preserve">$0.98 </v>
          </cell>
          <cell r="Q21" t="str">
            <v xml:space="preserve">$2,446,674,101 </v>
          </cell>
          <cell r="R21">
            <v>1.0009999999999999</v>
          </cell>
          <cell r="S21">
            <v>0.156</v>
          </cell>
          <cell r="T21">
            <v>24.8</v>
          </cell>
          <cell r="U21" t="str">
            <v>Thimphu</v>
          </cell>
          <cell r="V21">
            <v>71.5</v>
          </cell>
          <cell r="W21">
            <v>183</v>
          </cell>
          <cell r="X21" t="str">
            <v xml:space="preserve">$0.32 </v>
          </cell>
          <cell r="Y21" t="str">
            <v>Dzongkha</v>
          </cell>
          <cell r="Z21">
            <v>0.19800000000000001</v>
          </cell>
          <cell r="AA21">
            <v>0.42</v>
          </cell>
          <cell r="AB21">
            <v>727145</v>
          </cell>
          <cell r="AC21">
            <v>0.66700000000000004</v>
          </cell>
          <cell r="AD21">
            <v>0.16</v>
          </cell>
          <cell r="AE21">
            <v>0.35299999999999998</v>
          </cell>
          <cell r="AF21">
            <v>2.3400000000000001E-2</v>
          </cell>
          <cell r="AG21">
            <v>317538</v>
          </cell>
          <cell r="AH21">
            <v>27.514161999999999</v>
          </cell>
          <cell r="AI21">
            <v>90.433600999999996</v>
          </cell>
        </row>
        <row r="22">
          <cell r="A22" t="str">
            <v>Bolivia</v>
          </cell>
          <cell r="B22">
            <v>11</v>
          </cell>
          <cell r="C22" t="str">
            <v>BO</v>
          </cell>
          <cell r="D22">
            <v>0.34799999999999998</v>
          </cell>
          <cell r="E22">
            <v>1098581</v>
          </cell>
          <cell r="F22">
            <v>71000</v>
          </cell>
          <cell r="G22">
            <v>21.75</v>
          </cell>
          <cell r="H22">
            <v>591</v>
          </cell>
          <cell r="I22" t="str">
            <v>Sucre</v>
          </cell>
          <cell r="J22">
            <v>21606</v>
          </cell>
          <cell r="K22">
            <v>148.32</v>
          </cell>
          <cell r="L22">
            <v>1.7999999999999999E-2</v>
          </cell>
          <cell r="M22" t="str">
            <v>BOB</v>
          </cell>
          <cell r="N22">
            <v>2.73</v>
          </cell>
          <cell r="O22">
            <v>0.503</v>
          </cell>
          <cell r="P22" t="str">
            <v xml:space="preserve">$0.71 </v>
          </cell>
          <cell r="Q22" t="str">
            <v xml:space="preserve">$40,895,322,865 </v>
          </cell>
          <cell r="R22">
            <v>0.98199999999999998</v>
          </cell>
          <cell r="T22">
            <v>21.8</v>
          </cell>
          <cell r="U22" t="str">
            <v>Santa Cruz de la Sierra</v>
          </cell>
          <cell r="V22">
            <v>71.2</v>
          </cell>
          <cell r="W22">
            <v>155</v>
          </cell>
          <cell r="X22" t="str">
            <v xml:space="preserve">$1.36 </v>
          </cell>
          <cell r="Y22" t="str">
            <v>Spanish</v>
          </cell>
          <cell r="Z22">
            <v>0.25900000000000001</v>
          </cell>
          <cell r="AA22">
            <v>1.59</v>
          </cell>
          <cell r="AB22">
            <v>11513100</v>
          </cell>
          <cell r="AC22">
            <v>0.71799999999999997</v>
          </cell>
          <cell r="AD22">
            <v>0.17</v>
          </cell>
          <cell r="AE22">
            <v>0.83699999999999997</v>
          </cell>
          <cell r="AF22">
            <v>3.5000000000000003E-2</v>
          </cell>
          <cell r="AG22">
            <v>8033035</v>
          </cell>
          <cell r="AH22">
            <v>-16.290154000000001</v>
          </cell>
          <cell r="AI22">
            <v>-63.588653000000001</v>
          </cell>
        </row>
        <row r="23">
          <cell r="A23" t="str">
            <v>Bosnia and Herzegovina</v>
          </cell>
          <cell r="B23">
            <v>64</v>
          </cell>
          <cell r="C23" t="str">
            <v>BA</v>
          </cell>
          <cell r="D23">
            <v>0.43099999999999999</v>
          </cell>
          <cell r="E23">
            <v>51197</v>
          </cell>
          <cell r="F23">
            <v>11000</v>
          </cell>
          <cell r="G23">
            <v>8.11</v>
          </cell>
          <cell r="H23">
            <v>387</v>
          </cell>
          <cell r="I23" t="str">
            <v>Sarajevo</v>
          </cell>
          <cell r="J23">
            <v>21848</v>
          </cell>
          <cell r="K23">
            <v>104.9</v>
          </cell>
          <cell r="L23">
            <v>6.0000000000000001E-3</v>
          </cell>
          <cell r="M23" t="str">
            <v>BAM</v>
          </cell>
          <cell r="N23">
            <v>1.27</v>
          </cell>
          <cell r="O23">
            <v>0.42699999999999999</v>
          </cell>
          <cell r="P23" t="str">
            <v xml:space="preserve">$1.05 </v>
          </cell>
          <cell r="Q23" t="str">
            <v xml:space="preserve">$20,047,848,435 </v>
          </cell>
          <cell r="S23">
            <v>0.23300000000000001</v>
          </cell>
          <cell r="T23">
            <v>5</v>
          </cell>
          <cell r="U23" t="str">
            <v>Tuzla Canton</v>
          </cell>
          <cell r="V23">
            <v>77.3</v>
          </cell>
          <cell r="W23">
            <v>10</v>
          </cell>
          <cell r="X23" t="str">
            <v xml:space="preserve">$1.04 </v>
          </cell>
          <cell r="Y23" t="str">
            <v>Bosnian</v>
          </cell>
          <cell r="Z23">
            <v>0.28599999999999998</v>
          </cell>
          <cell r="AA23">
            <v>2.16</v>
          </cell>
          <cell r="AB23">
            <v>3301000</v>
          </cell>
          <cell r="AC23">
            <v>0.46400000000000002</v>
          </cell>
          <cell r="AD23">
            <v>0.20399999999999999</v>
          </cell>
          <cell r="AE23">
            <v>0.23699999999999999</v>
          </cell>
          <cell r="AF23">
            <v>0.1842</v>
          </cell>
          <cell r="AG23">
            <v>1605144</v>
          </cell>
          <cell r="AH23">
            <v>43.915886</v>
          </cell>
          <cell r="AI23">
            <v>17.679075999999998</v>
          </cell>
        </row>
        <row r="24">
          <cell r="A24" t="str">
            <v>Botswana</v>
          </cell>
          <cell r="B24">
            <v>4</v>
          </cell>
          <cell r="C24" t="str">
            <v>BW</v>
          </cell>
          <cell r="D24">
            <v>0.45600000000000002</v>
          </cell>
          <cell r="E24">
            <v>581730</v>
          </cell>
          <cell r="F24">
            <v>9000</v>
          </cell>
          <cell r="G24">
            <v>24.82</v>
          </cell>
          <cell r="H24">
            <v>267</v>
          </cell>
          <cell r="I24" t="str">
            <v>Gaborone</v>
          </cell>
          <cell r="J24">
            <v>6340</v>
          </cell>
          <cell r="K24">
            <v>149.75</v>
          </cell>
          <cell r="L24">
            <v>2.8000000000000001E-2</v>
          </cell>
          <cell r="M24" t="str">
            <v>BWP</v>
          </cell>
          <cell r="N24">
            <v>2.87</v>
          </cell>
          <cell r="O24">
            <v>0.189</v>
          </cell>
          <cell r="P24" t="str">
            <v xml:space="preserve">$0.71 </v>
          </cell>
          <cell r="Q24" t="str">
            <v xml:space="preserve">$18,340,510,789 </v>
          </cell>
          <cell r="R24">
            <v>1.032</v>
          </cell>
          <cell r="S24">
            <v>0.249</v>
          </cell>
          <cell r="T24">
            <v>30</v>
          </cell>
          <cell r="U24" t="str">
            <v>Gaborone</v>
          </cell>
          <cell r="V24">
            <v>69.3</v>
          </cell>
          <cell r="W24">
            <v>144</v>
          </cell>
          <cell r="X24" t="str">
            <v xml:space="preserve">$0.29 </v>
          </cell>
          <cell r="Y24" t="str">
            <v>English</v>
          </cell>
          <cell r="Z24">
            <v>5.2999999999999999E-2</v>
          </cell>
          <cell r="AA24">
            <v>0.37</v>
          </cell>
          <cell r="AB24">
            <v>2346179</v>
          </cell>
          <cell r="AC24">
            <v>0.70799999999999996</v>
          </cell>
          <cell r="AD24">
            <v>0.19500000000000001</v>
          </cell>
          <cell r="AE24">
            <v>0.251</v>
          </cell>
          <cell r="AF24">
            <v>0.18190000000000001</v>
          </cell>
          <cell r="AG24">
            <v>1616550</v>
          </cell>
          <cell r="AH24">
            <v>-22.328474</v>
          </cell>
          <cell r="AI24">
            <v>24.684866</v>
          </cell>
        </row>
        <row r="25">
          <cell r="A25" t="str">
            <v>Brazil</v>
          </cell>
          <cell r="B25">
            <v>25</v>
          </cell>
          <cell r="C25" t="str">
            <v>BR</v>
          </cell>
          <cell r="D25">
            <v>0.33900000000000002</v>
          </cell>
          <cell r="E25">
            <v>8515770</v>
          </cell>
          <cell r="F25">
            <v>730000</v>
          </cell>
          <cell r="G25">
            <v>13.92</v>
          </cell>
          <cell r="H25">
            <v>55</v>
          </cell>
          <cell r="I25" t="str">
            <v>Brasï¿½ï¿½ï¿½</v>
          </cell>
          <cell r="J25">
            <v>462299</v>
          </cell>
          <cell r="K25">
            <v>167.4</v>
          </cell>
          <cell r="L25">
            <v>3.6999999999999998E-2</v>
          </cell>
          <cell r="M25" t="str">
            <v>BRL</v>
          </cell>
          <cell r="N25">
            <v>1.73</v>
          </cell>
          <cell r="O25">
            <v>0.58899999999999997</v>
          </cell>
          <cell r="P25" t="str">
            <v xml:space="preserve">$1.02 </v>
          </cell>
          <cell r="Q25" t="str">
            <v xml:space="preserve">$1,839,758,040,766 </v>
          </cell>
          <cell r="R25">
            <v>1.1539999999999999</v>
          </cell>
          <cell r="S25">
            <v>0.51300000000000001</v>
          </cell>
          <cell r="T25">
            <v>12.8</v>
          </cell>
          <cell r="U25" t="str">
            <v>Sï¿½ï¿½ï¿½ï¿½</v>
          </cell>
          <cell r="V25">
            <v>75.7</v>
          </cell>
          <cell r="W25">
            <v>60</v>
          </cell>
          <cell r="X25" t="str">
            <v xml:space="preserve">$1.53 </v>
          </cell>
          <cell r="Y25" t="str">
            <v>Portuguese</v>
          </cell>
          <cell r="Z25">
            <v>0.28299999999999997</v>
          </cell>
          <cell r="AA25">
            <v>2.15</v>
          </cell>
          <cell r="AB25">
            <v>212559417</v>
          </cell>
          <cell r="AC25">
            <v>0.63900000000000001</v>
          </cell>
          <cell r="AD25">
            <v>0.14199999999999999</v>
          </cell>
          <cell r="AE25">
            <v>0.65100000000000002</v>
          </cell>
          <cell r="AF25">
            <v>0.1208</v>
          </cell>
          <cell r="AG25">
            <v>183241641</v>
          </cell>
          <cell r="AH25">
            <v>-14.235004</v>
          </cell>
          <cell r="AI25">
            <v>-51.925280000000001</v>
          </cell>
        </row>
        <row r="26">
          <cell r="A26" t="str">
            <v>Brunei</v>
          </cell>
          <cell r="B26">
            <v>83</v>
          </cell>
          <cell r="C26" t="str">
            <v>BN</v>
          </cell>
          <cell r="D26">
            <v>2.7E-2</v>
          </cell>
          <cell r="E26">
            <v>5765</v>
          </cell>
          <cell r="F26">
            <v>8000</v>
          </cell>
          <cell r="G26">
            <v>14.9</v>
          </cell>
          <cell r="H26">
            <v>673</v>
          </cell>
          <cell r="I26" t="str">
            <v>Bandar Seri Begawan</v>
          </cell>
          <cell r="J26">
            <v>7664</v>
          </cell>
          <cell r="K26">
            <v>99.03</v>
          </cell>
          <cell r="L26">
            <v>-4.0000000000000001E-3</v>
          </cell>
          <cell r="M26" t="str">
            <v>BND</v>
          </cell>
          <cell r="N26">
            <v>1.85</v>
          </cell>
          <cell r="O26">
            <v>0.72099999999999997</v>
          </cell>
          <cell r="P26" t="str">
            <v xml:space="preserve">$0.37 </v>
          </cell>
          <cell r="Q26" t="str">
            <v xml:space="preserve">$13,469,422,941 </v>
          </cell>
          <cell r="R26">
            <v>1.032</v>
          </cell>
          <cell r="S26">
            <v>0.314</v>
          </cell>
          <cell r="T26">
            <v>9.8000000000000007</v>
          </cell>
          <cell r="V26">
            <v>75.7</v>
          </cell>
          <cell r="W26">
            <v>31</v>
          </cell>
          <cell r="Y26" t="str">
            <v>Malay</v>
          </cell>
          <cell r="Z26">
            <v>0.06</v>
          </cell>
          <cell r="AA26">
            <v>1.61</v>
          </cell>
          <cell r="AB26">
            <v>433285</v>
          </cell>
          <cell r="AC26">
            <v>0.64700000000000002</v>
          </cell>
          <cell r="AE26">
            <v>0.08</v>
          </cell>
          <cell r="AF26">
            <v>9.1200000000000003E-2</v>
          </cell>
          <cell r="AG26">
            <v>337711</v>
          </cell>
          <cell r="AH26">
            <v>4.5352769999999998</v>
          </cell>
          <cell r="AI26">
            <v>114.72766900000001</v>
          </cell>
        </row>
        <row r="27">
          <cell r="A27" t="str">
            <v>Bulgaria</v>
          </cell>
          <cell r="B27">
            <v>64</v>
          </cell>
          <cell r="C27" t="str">
            <v>BG</v>
          </cell>
          <cell r="D27">
            <v>0.46300000000000002</v>
          </cell>
          <cell r="E27">
            <v>110879</v>
          </cell>
          <cell r="F27">
            <v>31000</v>
          </cell>
          <cell r="G27">
            <v>8.9</v>
          </cell>
          <cell r="H27">
            <v>359</v>
          </cell>
          <cell r="I27" t="str">
            <v>Sofia</v>
          </cell>
          <cell r="J27">
            <v>41708</v>
          </cell>
          <cell r="K27">
            <v>114.42</v>
          </cell>
          <cell r="L27">
            <v>3.1E-2</v>
          </cell>
          <cell r="M27" t="str">
            <v>BGN</v>
          </cell>
          <cell r="N27">
            <v>1.56</v>
          </cell>
          <cell r="O27">
            <v>0.35399999999999998</v>
          </cell>
          <cell r="P27" t="str">
            <v xml:space="preserve">$1.11 </v>
          </cell>
          <cell r="Q27" t="str">
            <v xml:space="preserve">$86,000,000,000 </v>
          </cell>
          <cell r="R27">
            <v>0.89300000000000002</v>
          </cell>
          <cell r="S27">
            <v>0.71</v>
          </cell>
          <cell r="T27">
            <v>5.9</v>
          </cell>
          <cell r="U27" t="str">
            <v>Sofia</v>
          </cell>
          <cell r="V27">
            <v>74.900000000000006</v>
          </cell>
          <cell r="W27">
            <v>10</v>
          </cell>
          <cell r="X27" t="str">
            <v xml:space="preserve">$1.57 </v>
          </cell>
          <cell r="Y27" t="str">
            <v>Bulgarian</v>
          </cell>
          <cell r="Z27">
            <v>0.47699999999999998</v>
          </cell>
          <cell r="AA27">
            <v>4.03</v>
          </cell>
          <cell r="AB27">
            <v>6975761</v>
          </cell>
          <cell r="AC27">
            <v>0.55400000000000005</v>
          </cell>
          <cell r="AD27">
            <v>0.20200000000000001</v>
          </cell>
          <cell r="AE27">
            <v>0.28299999999999997</v>
          </cell>
          <cell r="AF27">
            <v>4.3400000000000001E-2</v>
          </cell>
          <cell r="AG27">
            <v>5256027</v>
          </cell>
          <cell r="AH27">
            <v>42.733882999999999</v>
          </cell>
          <cell r="AI27">
            <v>25.48583</v>
          </cell>
        </row>
        <row r="28">
          <cell r="A28" t="str">
            <v>Burkina Faso</v>
          </cell>
          <cell r="B28">
            <v>76</v>
          </cell>
          <cell r="C28" t="str">
            <v>BF</v>
          </cell>
          <cell r="D28">
            <v>0.442</v>
          </cell>
          <cell r="E28">
            <v>274200</v>
          </cell>
          <cell r="F28">
            <v>11000</v>
          </cell>
          <cell r="G28">
            <v>37.93</v>
          </cell>
          <cell r="H28">
            <v>226</v>
          </cell>
          <cell r="I28" t="str">
            <v>Ouagadougou</v>
          </cell>
          <cell r="J28">
            <v>3418</v>
          </cell>
          <cell r="K28">
            <v>106.58</v>
          </cell>
          <cell r="L28">
            <v>-3.2000000000000001E-2</v>
          </cell>
          <cell r="M28" t="str">
            <v>XOF</v>
          </cell>
          <cell r="N28">
            <v>5.19</v>
          </cell>
          <cell r="O28">
            <v>0.193</v>
          </cell>
          <cell r="P28" t="str">
            <v xml:space="preserve">$0.98 </v>
          </cell>
          <cell r="Q28" t="str">
            <v xml:space="preserve">$15,745,810,235 </v>
          </cell>
          <cell r="R28">
            <v>0.96099999999999997</v>
          </cell>
          <cell r="S28">
            <v>6.5000000000000002E-2</v>
          </cell>
          <cell r="T28">
            <v>49</v>
          </cell>
          <cell r="U28" t="str">
            <v>Ouagadougou</v>
          </cell>
          <cell r="V28">
            <v>61.2</v>
          </cell>
          <cell r="W28">
            <v>320</v>
          </cell>
          <cell r="X28" t="str">
            <v xml:space="preserve">$0.34 </v>
          </cell>
          <cell r="Y28" t="str">
            <v>French</v>
          </cell>
          <cell r="Z28">
            <v>0.36099999999999999</v>
          </cell>
          <cell r="AA28">
            <v>0.08</v>
          </cell>
          <cell r="AB28">
            <v>20321378</v>
          </cell>
          <cell r="AC28">
            <v>0.66400000000000003</v>
          </cell>
          <cell r="AD28">
            <v>0.15</v>
          </cell>
          <cell r="AE28">
            <v>0.41299999999999998</v>
          </cell>
          <cell r="AF28">
            <v>6.2600000000000003E-2</v>
          </cell>
          <cell r="AG28">
            <v>6092349</v>
          </cell>
          <cell r="AH28">
            <v>12.238333000000001</v>
          </cell>
          <cell r="AI28">
            <v>-1.561593</v>
          </cell>
        </row>
        <row r="29">
          <cell r="A29" t="str">
            <v>Burundi</v>
          </cell>
          <cell r="B29">
            <v>463</v>
          </cell>
          <cell r="C29" t="str">
            <v>BI</v>
          </cell>
          <cell r="D29">
            <v>0.79200000000000004</v>
          </cell>
          <cell r="E29">
            <v>27830</v>
          </cell>
          <cell r="F29">
            <v>31000</v>
          </cell>
          <cell r="G29">
            <v>39.01</v>
          </cell>
          <cell r="H29">
            <v>257</v>
          </cell>
          <cell r="I29" t="str">
            <v>Bujumbura</v>
          </cell>
          <cell r="J29">
            <v>495</v>
          </cell>
          <cell r="K29">
            <v>182.11</v>
          </cell>
          <cell r="L29">
            <v>-7.0000000000000001E-3</v>
          </cell>
          <cell r="M29" t="str">
            <v>BIF</v>
          </cell>
          <cell r="N29">
            <v>5.41</v>
          </cell>
          <cell r="O29">
            <v>0.109</v>
          </cell>
          <cell r="P29" t="str">
            <v xml:space="preserve">$1.21 </v>
          </cell>
          <cell r="Q29" t="str">
            <v xml:space="preserve">$3,012,334,882 </v>
          </cell>
          <cell r="R29">
            <v>1.214</v>
          </cell>
          <cell r="S29">
            <v>6.0999999999999999E-2</v>
          </cell>
          <cell r="T29">
            <v>41</v>
          </cell>
          <cell r="U29" t="str">
            <v>Bujumbura</v>
          </cell>
          <cell r="V29">
            <v>61.2</v>
          </cell>
          <cell r="W29">
            <v>548</v>
          </cell>
          <cell r="Y29" t="str">
            <v>Kirundi</v>
          </cell>
          <cell r="Z29">
            <v>0.191</v>
          </cell>
          <cell r="AA29">
            <v>0.1</v>
          </cell>
          <cell r="AB29">
            <v>11530580</v>
          </cell>
          <cell r="AC29">
            <v>0.79200000000000004</v>
          </cell>
          <cell r="AD29">
            <v>0.13600000000000001</v>
          </cell>
          <cell r="AE29">
            <v>0.41199999999999998</v>
          </cell>
          <cell r="AF29">
            <v>1.43E-2</v>
          </cell>
          <cell r="AG29">
            <v>1541177</v>
          </cell>
          <cell r="AH29">
            <v>-3.3730560000000001</v>
          </cell>
          <cell r="AI29">
            <v>29.918886000000001</v>
          </cell>
        </row>
        <row r="30">
          <cell r="A30" t="str">
            <v>Ivory Coast</v>
          </cell>
          <cell r="B30">
            <v>83</v>
          </cell>
          <cell r="C30" t="str">
            <v>CI</v>
          </cell>
          <cell r="D30">
            <v>0.64800000000000002</v>
          </cell>
          <cell r="E30">
            <v>322463</v>
          </cell>
          <cell r="F30">
            <v>27000</v>
          </cell>
          <cell r="G30">
            <v>35.74</v>
          </cell>
          <cell r="H30">
            <v>225</v>
          </cell>
          <cell r="I30" t="str">
            <v>Yamoussoukro</v>
          </cell>
          <cell r="J30">
            <v>9674</v>
          </cell>
          <cell r="K30">
            <v>111.61</v>
          </cell>
          <cell r="L30">
            <v>-8.9999999999999993E-3</v>
          </cell>
          <cell r="M30" t="str">
            <v>XOF</v>
          </cell>
          <cell r="N30">
            <v>4.6500000000000004</v>
          </cell>
          <cell r="O30">
            <v>0.32700000000000001</v>
          </cell>
          <cell r="P30" t="str">
            <v xml:space="preserve">$0.93 </v>
          </cell>
          <cell r="Q30" t="str">
            <v xml:space="preserve">$58,792,205,642 </v>
          </cell>
          <cell r="R30">
            <v>0.998</v>
          </cell>
          <cell r="S30">
            <v>9.2999999999999999E-2</v>
          </cell>
          <cell r="T30">
            <v>59.4</v>
          </cell>
          <cell r="U30" t="str">
            <v>Abidjan</v>
          </cell>
          <cell r="V30">
            <v>57.4</v>
          </cell>
          <cell r="W30">
            <v>617</v>
          </cell>
          <cell r="X30" t="str">
            <v xml:space="preserve">$0.36 </v>
          </cell>
          <cell r="Y30" t="str">
            <v>French</v>
          </cell>
          <cell r="Z30">
            <v>0.36</v>
          </cell>
          <cell r="AA30">
            <v>0.23</v>
          </cell>
          <cell r="AB30">
            <v>25716544</v>
          </cell>
          <cell r="AC30">
            <v>0.56999999999999995</v>
          </cell>
          <cell r="AD30">
            <v>0.11799999999999999</v>
          </cell>
          <cell r="AE30">
            <v>0.501</v>
          </cell>
          <cell r="AF30">
            <v>3.32E-2</v>
          </cell>
          <cell r="AG30">
            <v>13176900</v>
          </cell>
          <cell r="AH30">
            <v>7.5399890000000003</v>
          </cell>
          <cell r="AI30">
            <v>-5.5470800000000002</v>
          </cell>
        </row>
        <row r="31">
          <cell r="A31" t="str">
            <v>Cape Verde</v>
          </cell>
          <cell r="B31">
            <v>138</v>
          </cell>
          <cell r="C31" t="str">
            <v>CV</v>
          </cell>
          <cell r="D31">
            <v>0.19600000000000001</v>
          </cell>
          <cell r="E31">
            <v>4033</v>
          </cell>
          <cell r="F31">
            <v>1000</v>
          </cell>
          <cell r="G31">
            <v>19.489999999999998</v>
          </cell>
          <cell r="H31">
            <v>238</v>
          </cell>
          <cell r="I31" t="str">
            <v>Praia</v>
          </cell>
          <cell r="J31">
            <v>543</v>
          </cell>
          <cell r="K31">
            <v>110.5</v>
          </cell>
          <cell r="L31">
            <v>1.0999999999999999E-2</v>
          </cell>
          <cell r="M31" t="str">
            <v>CVE</v>
          </cell>
          <cell r="N31">
            <v>2.27</v>
          </cell>
          <cell r="O31">
            <v>0.22500000000000001</v>
          </cell>
          <cell r="P31" t="str">
            <v xml:space="preserve">$1.02 </v>
          </cell>
          <cell r="Q31" t="str">
            <v xml:space="preserve">$1,981,845,741 </v>
          </cell>
          <cell r="R31">
            <v>1.04</v>
          </cell>
          <cell r="S31">
            <v>0.23599999999999999</v>
          </cell>
          <cell r="T31">
            <v>16.7</v>
          </cell>
          <cell r="U31" t="str">
            <v>Praia</v>
          </cell>
          <cell r="V31">
            <v>72.8</v>
          </cell>
          <cell r="W31">
            <v>58</v>
          </cell>
          <cell r="X31" t="str">
            <v xml:space="preserve">$0.68 </v>
          </cell>
          <cell r="Y31" t="str">
            <v>Portuguese</v>
          </cell>
          <cell r="Z31">
            <v>0.23200000000000001</v>
          </cell>
          <cell r="AA31">
            <v>0.77</v>
          </cell>
          <cell r="AB31">
            <v>483628</v>
          </cell>
          <cell r="AC31">
            <v>0.60499999999999998</v>
          </cell>
          <cell r="AD31">
            <v>0.20100000000000001</v>
          </cell>
          <cell r="AE31">
            <v>0.375</v>
          </cell>
          <cell r="AF31">
            <v>0.1225</v>
          </cell>
          <cell r="AG31">
            <v>364029</v>
          </cell>
          <cell r="AH31">
            <v>16.538799999999998</v>
          </cell>
          <cell r="AI31">
            <v>-23.041799999999999</v>
          </cell>
        </row>
        <row r="32">
          <cell r="A32" t="str">
            <v>Cambodia</v>
          </cell>
          <cell r="B32">
            <v>95</v>
          </cell>
          <cell r="C32" t="str">
            <v>KH</v>
          </cell>
          <cell r="D32">
            <v>0.309</v>
          </cell>
          <cell r="E32">
            <v>181035</v>
          </cell>
          <cell r="F32">
            <v>191000</v>
          </cell>
          <cell r="G32">
            <v>22.46</v>
          </cell>
          <cell r="H32">
            <v>855</v>
          </cell>
          <cell r="I32" t="str">
            <v>Phnom Penh</v>
          </cell>
          <cell r="J32">
            <v>9919</v>
          </cell>
          <cell r="K32">
            <v>127.63</v>
          </cell>
          <cell r="L32">
            <v>2.5000000000000001E-2</v>
          </cell>
          <cell r="N32">
            <v>2.5</v>
          </cell>
          <cell r="O32">
            <v>0.52900000000000003</v>
          </cell>
          <cell r="P32" t="str">
            <v xml:space="preserve">$0.90 </v>
          </cell>
          <cell r="Q32" t="str">
            <v xml:space="preserve">$27,089,389,787 </v>
          </cell>
          <cell r="R32">
            <v>1.0740000000000001</v>
          </cell>
          <cell r="S32">
            <v>0.13700000000000001</v>
          </cell>
          <cell r="T32">
            <v>24</v>
          </cell>
          <cell r="U32" t="str">
            <v>Phnom Penh</v>
          </cell>
          <cell r="V32">
            <v>69.599999999999994</v>
          </cell>
          <cell r="W32">
            <v>160</v>
          </cell>
          <cell r="Y32" t="str">
            <v>Khmer language</v>
          </cell>
          <cell r="Z32">
            <v>0.59399999999999997</v>
          </cell>
          <cell r="AA32">
            <v>0.17</v>
          </cell>
          <cell r="AB32">
            <v>16486542</v>
          </cell>
          <cell r="AC32">
            <v>0.82299999999999995</v>
          </cell>
          <cell r="AD32">
            <v>0.17100000000000001</v>
          </cell>
          <cell r="AE32">
            <v>0.23100000000000001</v>
          </cell>
          <cell r="AF32">
            <v>6.7999999999999996E-3</v>
          </cell>
          <cell r="AG32">
            <v>3924621</v>
          </cell>
          <cell r="AH32">
            <v>12.565678999999999</v>
          </cell>
          <cell r="AI32">
            <v>104.99096299999999</v>
          </cell>
        </row>
        <row r="33">
          <cell r="A33" t="str">
            <v>Cameroon</v>
          </cell>
          <cell r="B33">
            <v>56</v>
          </cell>
          <cell r="C33" t="str">
            <v>CM</v>
          </cell>
          <cell r="D33">
            <v>0.20599999999999999</v>
          </cell>
          <cell r="E33">
            <v>475440</v>
          </cell>
          <cell r="F33">
            <v>24000</v>
          </cell>
          <cell r="G33">
            <v>35.39</v>
          </cell>
          <cell r="H33">
            <v>237</v>
          </cell>
          <cell r="I33" t="str">
            <v>Yaoundï¿½</v>
          </cell>
          <cell r="J33">
            <v>8291</v>
          </cell>
          <cell r="K33">
            <v>118.65</v>
          </cell>
          <cell r="L33">
            <v>2.5000000000000001E-2</v>
          </cell>
          <cell r="M33" t="str">
            <v>XAF</v>
          </cell>
          <cell r="N33">
            <v>4.57</v>
          </cell>
          <cell r="O33">
            <v>0.39300000000000002</v>
          </cell>
          <cell r="P33" t="str">
            <v xml:space="preserve">$1.03 </v>
          </cell>
          <cell r="Q33" t="str">
            <v xml:space="preserve">$38,760,467,033 </v>
          </cell>
          <cell r="R33">
            <v>1.034</v>
          </cell>
          <cell r="S33">
            <v>0.128</v>
          </cell>
          <cell r="T33">
            <v>50.6</v>
          </cell>
          <cell r="U33" t="str">
            <v>Douala</v>
          </cell>
          <cell r="V33">
            <v>58.9</v>
          </cell>
          <cell r="W33">
            <v>529</v>
          </cell>
          <cell r="X33" t="str">
            <v xml:space="preserve">$0.35 </v>
          </cell>
          <cell r="Y33" t="str">
            <v>French</v>
          </cell>
          <cell r="Z33">
            <v>0.69699999999999995</v>
          </cell>
          <cell r="AA33">
            <v>0.09</v>
          </cell>
          <cell r="AB33">
            <v>25876380</v>
          </cell>
          <cell r="AC33">
            <v>0.76100000000000001</v>
          </cell>
          <cell r="AD33">
            <v>0.128</v>
          </cell>
          <cell r="AE33">
            <v>0.57699999999999996</v>
          </cell>
          <cell r="AF33">
            <v>3.3799999999999997E-2</v>
          </cell>
          <cell r="AG33">
            <v>14741256</v>
          </cell>
          <cell r="AH33">
            <v>7.3697220000000003</v>
          </cell>
          <cell r="AI33">
            <v>12.354722000000001</v>
          </cell>
        </row>
        <row r="34">
          <cell r="A34" t="str">
            <v>Canada</v>
          </cell>
          <cell r="B34">
            <v>4</v>
          </cell>
          <cell r="C34" t="str">
            <v>CA</v>
          </cell>
          <cell r="D34">
            <v>6.9000000000000006E-2</v>
          </cell>
          <cell r="E34">
            <v>9984670</v>
          </cell>
          <cell r="F34">
            <v>72000</v>
          </cell>
          <cell r="G34">
            <v>10.1</v>
          </cell>
          <cell r="H34">
            <v>1</v>
          </cell>
          <cell r="I34" t="str">
            <v>Ottawa</v>
          </cell>
          <cell r="J34">
            <v>544894</v>
          </cell>
          <cell r="K34">
            <v>116.76</v>
          </cell>
          <cell r="L34">
            <v>1.9E-2</v>
          </cell>
          <cell r="M34" t="str">
            <v>CAD</v>
          </cell>
          <cell r="N34">
            <v>1.5</v>
          </cell>
          <cell r="O34">
            <v>0.38200000000000001</v>
          </cell>
          <cell r="P34" t="str">
            <v xml:space="preserve">$0.81 </v>
          </cell>
          <cell r="Q34" t="str">
            <v xml:space="preserve">$1,736,425,629,520 </v>
          </cell>
          <cell r="R34">
            <v>1.0089999999999999</v>
          </cell>
          <cell r="S34">
            <v>0.68899999999999995</v>
          </cell>
          <cell r="T34">
            <v>4.3</v>
          </cell>
          <cell r="U34" t="str">
            <v>Toronto</v>
          </cell>
          <cell r="V34">
            <v>81.900000000000006</v>
          </cell>
          <cell r="W34">
            <v>10</v>
          </cell>
          <cell r="X34" t="str">
            <v xml:space="preserve">$9.51 </v>
          </cell>
          <cell r="Y34" t="str">
            <v>French</v>
          </cell>
          <cell r="Z34">
            <v>0.14599999999999999</v>
          </cell>
          <cell r="AA34">
            <v>2.61</v>
          </cell>
          <cell r="AB34">
            <v>36991981</v>
          </cell>
          <cell r="AC34">
            <v>0.65100000000000002</v>
          </cell>
          <cell r="AD34">
            <v>0.128</v>
          </cell>
          <cell r="AE34">
            <v>0.245</v>
          </cell>
          <cell r="AF34">
            <v>5.5599999999999997E-2</v>
          </cell>
          <cell r="AG34">
            <v>30628482</v>
          </cell>
          <cell r="AH34">
            <v>56.130366000000002</v>
          </cell>
          <cell r="AI34">
            <v>-106.346771</v>
          </cell>
        </row>
        <row r="35">
          <cell r="A35" t="str">
            <v>Central African Republic</v>
          </cell>
          <cell r="B35">
            <v>8</v>
          </cell>
          <cell r="C35" t="str">
            <v>CF</v>
          </cell>
          <cell r="D35">
            <v>8.2000000000000003E-2</v>
          </cell>
          <cell r="E35">
            <v>622984</v>
          </cell>
          <cell r="F35">
            <v>8000</v>
          </cell>
          <cell r="G35">
            <v>35.35</v>
          </cell>
          <cell r="H35">
            <v>236</v>
          </cell>
          <cell r="I35" t="str">
            <v>Bangui</v>
          </cell>
          <cell r="J35">
            <v>297</v>
          </cell>
          <cell r="K35">
            <v>186.86</v>
          </cell>
          <cell r="L35">
            <v>0.371</v>
          </cell>
          <cell r="N35">
            <v>4.72</v>
          </cell>
          <cell r="O35">
            <v>0.35599999999999998</v>
          </cell>
          <cell r="P35" t="str">
            <v xml:space="preserve">$1.41 </v>
          </cell>
          <cell r="Q35" t="str">
            <v xml:space="preserve">$2,220,307,369 </v>
          </cell>
          <cell r="R35">
            <v>1.02</v>
          </cell>
          <cell r="S35">
            <v>0.03</v>
          </cell>
          <cell r="T35">
            <v>84.5</v>
          </cell>
          <cell r="U35" t="str">
            <v>Bangui</v>
          </cell>
          <cell r="V35">
            <v>52.8</v>
          </cell>
          <cell r="W35">
            <v>829</v>
          </cell>
          <cell r="X35" t="str">
            <v xml:space="preserve">$0.37 </v>
          </cell>
          <cell r="Y35" t="str">
            <v>French</v>
          </cell>
          <cell r="Z35">
            <v>0.39600000000000002</v>
          </cell>
          <cell r="AA35">
            <v>0.06</v>
          </cell>
          <cell r="AB35">
            <v>4745185</v>
          </cell>
          <cell r="AC35">
            <v>0.72</v>
          </cell>
          <cell r="AD35">
            <v>8.5999999999999993E-2</v>
          </cell>
          <cell r="AE35">
            <v>0.73299999999999998</v>
          </cell>
          <cell r="AF35">
            <v>3.6799999999999999E-2</v>
          </cell>
          <cell r="AG35">
            <v>1982064</v>
          </cell>
          <cell r="AH35">
            <v>6.6111110000000002</v>
          </cell>
          <cell r="AI35">
            <v>20.939444000000002</v>
          </cell>
        </row>
        <row r="36">
          <cell r="A36" t="str">
            <v>Chad</v>
          </cell>
          <cell r="B36">
            <v>13</v>
          </cell>
          <cell r="C36" t="str">
            <v>TD</v>
          </cell>
          <cell r="D36">
            <v>0.39700000000000002</v>
          </cell>
          <cell r="E36">
            <v>1284000</v>
          </cell>
          <cell r="F36">
            <v>35000</v>
          </cell>
          <cell r="G36">
            <v>42.17</v>
          </cell>
          <cell r="H36">
            <v>235</v>
          </cell>
          <cell r="I36" t="str">
            <v>N'Djamena</v>
          </cell>
          <cell r="J36">
            <v>1016</v>
          </cell>
          <cell r="K36">
            <v>117.7</v>
          </cell>
          <cell r="L36">
            <v>-0.01</v>
          </cell>
          <cell r="M36" t="str">
            <v>XAF</v>
          </cell>
          <cell r="N36">
            <v>5.75</v>
          </cell>
          <cell r="O36">
            <v>3.7999999999999999E-2</v>
          </cell>
          <cell r="P36" t="str">
            <v xml:space="preserve">$0.78 </v>
          </cell>
          <cell r="Q36" t="str">
            <v xml:space="preserve">$11,314,951,343 </v>
          </cell>
          <cell r="R36">
            <v>0.86799999999999999</v>
          </cell>
          <cell r="S36">
            <v>3.3000000000000002E-2</v>
          </cell>
          <cell r="T36">
            <v>71.400000000000006</v>
          </cell>
          <cell r="U36" t="str">
            <v>N'Djamena</v>
          </cell>
          <cell r="V36">
            <v>54</v>
          </cell>
          <cell r="W36">
            <v>1140</v>
          </cell>
          <cell r="X36" t="str">
            <v xml:space="preserve">$0.60 </v>
          </cell>
          <cell r="Y36" t="str">
            <v>French</v>
          </cell>
          <cell r="Z36">
            <v>0.56399999999999995</v>
          </cell>
          <cell r="AA36">
            <v>0.04</v>
          </cell>
          <cell r="AB36">
            <v>15946876</v>
          </cell>
          <cell r="AC36">
            <v>0.70699999999999996</v>
          </cell>
          <cell r="AE36">
            <v>0.63500000000000001</v>
          </cell>
          <cell r="AF36">
            <v>1.89E-2</v>
          </cell>
          <cell r="AG36">
            <v>3712273</v>
          </cell>
          <cell r="AH36">
            <v>15.454166000000001</v>
          </cell>
          <cell r="AI36">
            <v>18.732206999999999</v>
          </cell>
        </row>
        <row r="37">
          <cell r="A37" t="str">
            <v>Chile</v>
          </cell>
          <cell r="B37">
            <v>26</v>
          </cell>
          <cell r="C37" t="str">
            <v>CL</v>
          </cell>
          <cell r="D37">
            <v>0.21199999999999999</v>
          </cell>
          <cell r="E37">
            <v>756096</v>
          </cell>
          <cell r="F37">
            <v>122000</v>
          </cell>
          <cell r="G37">
            <v>12.43</v>
          </cell>
          <cell r="H37">
            <v>56</v>
          </cell>
          <cell r="I37" t="str">
            <v>Santiago</v>
          </cell>
          <cell r="J37">
            <v>85822</v>
          </cell>
          <cell r="K37">
            <v>131.91</v>
          </cell>
          <cell r="L37">
            <v>2.5999999999999999E-2</v>
          </cell>
          <cell r="M37" t="str">
            <v>CLP</v>
          </cell>
          <cell r="N37">
            <v>1.65</v>
          </cell>
          <cell r="O37">
            <v>0.24299999999999999</v>
          </cell>
          <cell r="P37" t="str">
            <v xml:space="preserve">$1.03 </v>
          </cell>
          <cell r="Q37" t="str">
            <v xml:space="preserve">$282,318,159,745 </v>
          </cell>
          <cell r="R37">
            <v>1.014</v>
          </cell>
          <cell r="S37">
            <v>0.88500000000000001</v>
          </cell>
          <cell r="T37">
            <v>6.2</v>
          </cell>
          <cell r="U37" t="str">
            <v>Santiago</v>
          </cell>
          <cell r="V37">
            <v>80</v>
          </cell>
          <cell r="W37">
            <v>13</v>
          </cell>
          <cell r="X37" t="str">
            <v xml:space="preserve">$2.00 </v>
          </cell>
          <cell r="Y37" t="str">
            <v>Spanish</v>
          </cell>
          <cell r="Z37">
            <v>0.32200000000000001</v>
          </cell>
          <cell r="AA37">
            <v>2.59</v>
          </cell>
          <cell r="AB37">
            <v>18952038</v>
          </cell>
          <cell r="AC37">
            <v>0.626</v>
          </cell>
          <cell r="AD37">
            <v>0.182</v>
          </cell>
          <cell r="AE37">
            <v>0.34</v>
          </cell>
          <cell r="AF37">
            <v>7.0900000000000005E-2</v>
          </cell>
          <cell r="AG37">
            <v>16610135</v>
          </cell>
          <cell r="AH37">
            <v>-35.675147000000003</v>
          </cell>
          <cell r="AI37">
            <v>-71.542968999999999</v>
          </cell>
        </row>
        <row r="38">
          <cell r="A38" t="str">
            <v>China</v>
          </cell>
          <cell r="B38">
            <v>153</v>
          </cell>
          <cell r="C38" t="str">
            <v>CN</v>
          </cell>
          <cell r="D38">
            <v>0.56200000000000006</v>
          </cell>
          <cell r="E38">
            <v>9596960</v>
          </cell>
          <cell r="F38">
            <v>2695000</v>
          </cell>
          <cell r="G38">
            <v>10.9</v>
          </cell>
          <cell r="H38">
            <v>86</v>
          </cell>
          <cell r="I38" t="str">
            <v>Beijing</v>
          </cell>
          <cell r="J38">
            <v>9893038</v>
          </cell>
          <cell r="K38">
            <v>125.08</v>
          </cell>
          <cell r="L38">
            <v>2.9000000000000001E-2</v>
          </cell>
          <cell r="M38" t="str">
            <v>CNY</v>
          </cell>
          <cell r="N38">
            <v>1.69</v>
          </cell>
          <cell r="O38">
            <v>0.224</v>
          </cell>
          <cell r="P38" t="str">
            <v xml:space="preserve">$0.96 </v>
          </cell>
          <cell r="Q38" t="str">
            <v xml:space="preserve">$19,910,000,000,000 </v>
          </cell>
          <cell r="R38">
            <v>1.002</v>
          </cell>
          <cell r="S38">
            <v>0.50600000000000001</v>
          </cell>
          <cell r="T38">
            <v>7.4</v>
          </cell>
          <cell r="U38" t="str">
            <v>Shanghai</v>
          </cell>
          <cell r="V38">
            <v>77</v>
          </cell>
          <cell r="W38">
            <v>29</v>
          </cell>
          <cell r="X38" t="str">
            <v xml:space="preserve">$0.87 </v>
          </cell>
          <cell r="Y38" t="str">
            <v>Standard Chinese</v>
          </cell>
          <cell r="Z38">
            <v>0.32400000000000001</v>
          </cell>
          <cell r="AA38">
            <v>1.98</v>
          </cell>
          <cell r="AB38">
            <v>1397715000</v>
          </cell>
          <cell r="AC38">
            <v>0.68</v>
          </cell>
          <cell r="AD38">
            <v>9.4E-2</v>
          </cell>
          <cell r="AE38">
            <v>0.59199999999999997</v>
          </cell>
          <cell r="AF38">
            <v>4.3200000000000002E-2</v>
          </cell>
          <cell r="AG38">
            <v>842933962</v>
          </cell>
          <cell r="AH38">
            <v>35.861660000000001</v>
          </cell>
          <cell r="AI38">
            <v>104.195397</v>
          </cell>
        </row>
        <row r="39">
          <cell r="A39" t="str">
            <v>Colombia</v>
          </cell>
          <cell r="B39">
            <v>46</v>
          </cell>
          <cell r="C39" t="str">
            <v>CO</v>
          </cell>
          <cell r="D39">
            <v>0.40300000000000002</v>
          </cell>
          <cell r="E39">
            <v>1138910</v>
          </cell>
          <cell r="F39">
            <v>481000</v>
          </cell>
          <cell r="G39">
            <v>14.88</v>
          </cell>
          <cell r="H39">
            <v>57</v>
          </cell>
          <cell r="I39" t="str">
            <v>Bogotï¿½</v>
          </cell>
          <cell r="J39">
            <v>97814</v>
          </cell>
          <cell r="K39">
            <v>140.94999999999999</v>
          </cell>
          <cell r="L39">
            <v>3.5000000000000003E-2</v>
          </cell>
          <cell r="M39" t="str">
            <v>COP</v>
          </cell>
          <cell r="N39">
            <v>1.81</v>
          </cell>
          <cell r="O39">
            <v>0.52700000000000002</v>
          </cell>
          <cell r="P39" t="str">
            <v xml:space="preserve">$0.68 </v>
          </cell>
          <cell r="Q39" t="str">
            <v xml:space="preserve">$323,802,808,108 </v>
          </cell>
          <cell r="R39">
            <v>1.145</v>
          </cell>
          <cell r="S39">
            <v>0.55300000000000005</v>
          </cell>
          <cell r="T39">
            <v>12.2</v>
          </cell>
          <cell r="U39" t="str">
            <v>Bogotï¿½</v>
          </cell>
          <cell r="V39">
            <v>77.099999999999994</v>
          </cell>
          <cell r="W39">
            <v>83</v>
          </cell>
          <cell r="X39" t="str">
            <v xml:space="preserve">$1.23 </v>
          </cell>
          <cell r="Y39" t="str">
            <v>Spanish</v>
          </cell>
          <cell r="Z39">
            <v>0.183</v>
          </cell>
          <cell r="AA39">
            <v>2.1800000000000002</v>
          </cell>
          <cell r="AB39">
            <v>50339443</v>
          </cell>
          <cell r="AC39">
            <v>0.68799999999999994</v>
          </cell>
          <cell r="AD39">
            <v>0.14399999999999999</v>
          </cell>
          <cell r="AE39">
            <v>0.71199999999999997</v>
          </cell>
          <cell r="AF39">
            <v>9.7100000000000006E-2</v>
          </cell>
          <cell r="AG39">
            <v>40827302</v>
          </cell>
          <cell r="AH39">
            <v>4.5708679999999999</v>
          </cell>
          <cell r="AI39">
            <v>-74.297332999999995</v>
          </cell>
        </row>
        <row r="40">
          <cell r="A40" t="str">
            <v>Comoros</v>
          </cell>
          <cell r="B40">
            <v>467</v>
          </cell>
          <cell r="C40" t="str">
            <v>KM</v>
          </cell>
          <cell r="D40">
            <v>0.71499999999999997</v>
          </cell>
          <cell r="E40">
            <v>2235</v>
          </cell>
          <cell r="G40">
            <v>31.88</v>
          </cell>
          <cell r="H40">
            <v>269</v>
          </cell>
          <cell r="I40" t="str">
            <v>Moroni, Comoros</v>
          </cell>
          <cell r="J40">
            <v>202</v>
          </cell>
          <cell r="K40">
            <v>103.62</v>
          </cell>
          <cell r="L40">
            <v>-4.2999999999999997E-2</v>
          </cell>
          <cell r="M40" t="str">
            <v>KMF</v>
          </cell>
          <cell r="N40">
            <v>4.21</v>
          </cell>
          <cell r="O40">
            <v>0.19700000000000001</v>
          </cell>
          <cell r="Q40" t="str">
            <v xml:space="preserve">$1,185,728,677 </v>
          </cell>
          <cell r="R40">
            <v>0.995</v>
          </cell>
          <cell r="S40">
            <v>0.09</v>
          </cell>
          <cell r="T40">
            <v>51.3</v>
          </cell>
          <cell r="U40" t="str">
            <v>Moroni, Comoros</v>
          </cell>
          <cell r="V40">
            <v>64.099999999999994</v>
          </cell>
          <cell r="W40">
            <v>273</v>
          </cell>
          <cell r="X40" t="str">
            <v xml:space="preserve">$0.71 </v>
          </cell>
          <cell r="Y40" t="str">
            <v>French</v>
          </cell>
          <cell r="Z40">
            <v>0.748</v>
          </cell>
          <cell r="AA40">
            <v>0.27</v>
          </cell>
          <cell r="AB40">
            <v>850886</v>
          </cell>
          <cell r="AC40">
            <v>0.433</v>
          </cell>
          <cell r="AE40">
            <v>2.1960000000000002</v>
          </cell>
          <cell r="AF40">
            <v>4.3400000000000001E-2</v>
          </cell>
          <cell r="AG40">
            <v>248152</v>
          </cell>
          <cell r="AH40">
            <v>-11.6455</v>
          </cell>
          <cell r="AI40">
            <v>43.333300000000001</v>
          </cell>
        </row>
        <row r="41">
          <cell r="A41" t="str">
            <v>Republic of Congo</v>
          </cell>
          <cell r="B41">
            <v>16</v>
          </cell>
          <cell r="D41">
            <v>0.311</v>
          </cell>
          <cell r="E41">
            <v>342000</v>
          </cell>
          <cell r="F41">
            <v>12000</v>
          </cell>
          <cell r="G41">
            <v>32.86</v>
          </cell>
          <cell r="H41">
            <v>242</v>
          </cell>
          <cell r="I41" t="str">
            <v>Brazzaville</v>
          </cell>
          <cell r="J41">
            <v>3282</v>
          </cell>
          <cell r="K41">
            <v>124.74</v>
          </cell>
          <cell r="L41">
            <v>2.1999999999999999E-2</v>
          </cell>
          <cell r="M41" t="str">
            <v>XAF</v>
          </cell>
          <cell r="N41">
            <v>4.43</v>
          </cell>
          <cell r="O41">
            <v>0.65400000000000003</v>
          </cell>
          <cell r="P41" t="str">
            <v xml:space="preserve">$0.97 </v>
          </cell>
          <cell r="Q41" t="str">
            <v xml:space="preserve">$10,820,591,131 </v>
          </cell>
          <cell r="R41">
            <v>1.0660000000000001</v>
          </cell>
          <cell r="S41">
            <v>0.127</v>
          </cell>
          <cell r="T41">
            <v>36.200000000000003</v>
          </cell>
          <cell r="U41" t="str">
            <v>Brazzaville</v>
          </cell>
          <cell r="V41">
            <v>64.3</v>
          </cell>
          <cell r="W41">
            <v>378</v>
          </cell>
          <cell r="X41" t="str">
            <v xml:space="preserve">$0.88 </v>
          </cell>
          <cell r="Y41" t="str">
            <v>French</v>
          </cell>
          <cell r="Z41">
            <v>0.438</v>
          </cell>
          <cell r="AA41">
            <v>0.12</v>
          </cell>
          <cell r="AB41">
            <v>5380508</v>
          </cell>
          <cell r="AC41">
            <v>0.69399999999999995</v>
          </cell>
          <cell r="AD41">
            <v>0.09</v>
          </cell>
          <cell r="AE41">
            <v>0.54300000000000004</v>
          </cell>
          <cell r="AF41">
            <v>9.4700000000000006E-2</v>
          </cell>
          <cell r="AG41">
            <v>3625010</v>
          </cell>
          <cell r="AH41">
            <v>-0.228021</v>
          </cell>
          <cell r="AI41">
            <v>15.827659000000001</v>
          </cell>
        </row>
        <row r="42">
          <cell r="A42" t="str">
            <v>Costa Rica</v>
          </cell>
          <cell r="B42">
            <v>100</v>
          </cell>
          <cell r="C42" t="str">
            <v>CR</v>
          </cell>
          <cell r="D42">
            <v>0.34499999999999997</v>
          </cell>
          <cell r="E42">
            <v>51100</v>
          </cell>
          <cell r="F42">
            <v>10000</v>
          </cell>
          <cell r="G42">
            <v>13.97</v>
          </cell>
          <cell r="H42">
            <v>506</v>
          </cell>
          <cell r="I42" t="str">
            <v>San Josï¿½ï¿½ï¿½ï¿½ï¿½ï¿½</v>
          </cell>
          <cell r="J42">
            <v>8023</v>
          </cell>
          <cell r="K42">
            <v>128.85</v>
          </cell>
          <cell r="L42">
            <v>2.1000000000000001E-2</v>
          </cell>
          <cell r="M42" t="str">
            <v>CRC</v>
          </cell>
          <cell r="N42">
            <v>1.75</v>
          </cell>
          <cell r="O42">
            <v>0.54600000000000004</v>
          </cell>
          <cell r="P42" t="str">
            <v xml:space="preserve">$0.98 </v>
          </cell>
          <cell r="Q42" t="str">
            <v xml:space="preserve">$61,773,944,174 </v>
          </cell>
          <cell r="R42">
            <v>1.133</v>
          </cell>
          <cell r="S42">
            <v>0.55200000000000005</v>
          </cell>
          <cell r="T42">
            <v>7.6</v>
          </cell>
          <cell r="U42" t="str">
            <v>San Josï¿½ï¿½ï¿½ï¿½ï¿½ï¿½</v>
          </cell>
          <cell r="V42">
            <v>80.099999999999994</v>
          </cell>
          <cell r="W42">
            <v>27</v>
          </cell>
          <cell r="X42" t="str">
            <v xml:space="preserve">$1.84 </v>
          </cell>
          <cell r="Y42" t="str">
            <v>Spanish</v>
          </cell>
          <cell r="Z42">
            <v>0.215</v>
          </cell>
          <cell r="AA42">
            <v>2.89</v>
          </cell>
          <cell r="AB42">
            <v>5047561</v>
          </cell>
          <cell r="AC42">
            <v>0.621</v>
          </cell>
          <cell r="AD42">
            <v>0.13600000000000001</v>
          </cell>
          <cell r="AE42">
            <v>0.58299999999999996</v>
          </cell>
          <cell r="AF42">
            <v>0.11849999999999999</v>
          </cell>
          <cell r="AG42">
            <v>4041885</v>
          </cell>
          <cell r="AH42">
            <v>9.7489170000000005</v>
          </cell>
          <cell r="AI42">
            <v>-83.753428</v>
          </cell>
        </row>
        <row r="43">
          <cell r="A43" t="str">
            <v>Croatia</v>
          </cell>
          <cell r="B43">
            <v>73</v>
          </cell>
          <cell r="C43" t="str">
            <v>HR</v>
          </cell>
          <cell r="D43">
            <v>0.27600000000000002</v>
          </cell>
          <cell r="E43">
            <v>56594</v>
          </cell>
          <cell r="F43">
            <v>18000</v>
          </cell>
          <cell r="G43">
            <v>9</v>
          </cell>
          <cell r="H43">
            <v>385</v>
          </cell>
          <cell r="I43" t="str">
            <v>Zagreb</v>
          </cell>
          <cell r="J43">
            <v>17488</v>
          </cell>
          <cell r="K43">
            <v>109.82</v>
          </cell>
          <cell r="L43">
            <v>8.0000000000000002E-3</v>
          </cell>
          <cell r="M43" t="str">
            <v>HRK</v>
          </cell>
          <cell r="N43">
            <v>1.47</v>
          </cell>
          <cell r="O43">
            <v>0.34399999999999997</v>
          </cell>
          <cell r="P43" t="str">
            <v xml:space="preserve">$1.26 </v>
          </cell>
          <cell r="Q43" t="str">
            <v xml:space="preserve">$60,415,553,039 </v>
          </cell>
          <cell r="R43">
            <v>0.96499999999999997</v>
          </cell>
          <cell r="S43">
            <v>0.67900000000000005</v>
          </cell>
          <cell r="T43">
            <v>4</v>
          </cell>
          <cell r="U43" t="str">
            <v>Zagreb</v>
          </cell>
          <cell r="V43">
            <v>78.099999999999994</v>
          </cell>
          <cell r="W43">
            <v>8</v>
          </cell>
          <cell r="X43" t="str">
            <v xml:space="preserve">$2.92 </v>
          </cell>
          <cell r="Y43" t="str">
            <v>Croatian</v>
          </cell>
          <cell r="Z43">
            <v>0.152</v>
          </cell>
          <cell r="AA43">
            <v>3</v>
          </cell>
          <cell r="AB43">
            <v>4067500</v>
          </cell>
          <cell r="AC43">
            <v>0.51200000000000001</v>
          </cell>
          <cell r="AD43">
            <v>0.22</v>
          </cell>
          <cell r="AE43">
            <v>0.20499999999999999</v>
          </cell>
          <cell r="AF43">
            <v>6.93E-2</v>
          </cell>
          <cell r="AG43">
            <v>2328318</v>
          </cell>
          <cell r="AH43">
            <v>45.1</v>
          </cell>
          <cell r="AI43">
            <v>15.2</v>
          </cell>
        </row>
        <row r="44">
          <cell r="A44" t="str">
            <v>Cuba</v>
          </cell>
          <cell r="B44">
            <v>106</v>
          </cell>
          <cell r="C44" t="str">
            <v>CU</v>
          </cell>
          <cell r="D44">
            <v>0.59899999999999998</v>
          </cell>
          <cell r="E44">
            <v>110860</v>
          </cell>
          <cell r="F44">
            <v>76000</v>
          </cell>
          <cell r="G44">
            <v>10.17</v>
          </cell>
          <cell r="H44">
            <v>53</v>
          </cell>
          <cell r="I44" t="str">
            <v>Havana</v>
          </cell>
          <cell r="J44">
            <v>28284</v>
          </cell>
          <cell r="M44" t="str">
            <v>CUP</v>
          </cell>
          <cell r="N44">
            <v>1.62</v>
          </cell>
          <cell r="O44">
            <v>0.313</v>
          </cell>
          <cell r="P44" t="str">
            <v xml:space="preserve">$1.40 </v>
          </cell>
          <cell r="Q44" t="str">
            <v xml:space="preserve">$100,023,000,000 </v>
          </cell>
          <cell r="R44">
            <v>1.0189999999999999</v>
          </cell>
          <cell r="S44">
            <v>0.41399999999999998</v>
          </cell>
          <cell r="T44">
            <v>3.7</v>
          </cell>
          <cell r="U44" t="str">
            <v>Havana</v>
          </cell>
          <cell r="V44">
            <v>78.7</v>
          </cell>
          <cell r="W44">
            <v>36</v>
          </cell>
          <cell r="X44" t="str">
            <v xml:space="preserve">$0.05 </v>
          </cell>
          <cell r="Y44" t="str">
            <v>Spanish</v>
          </cell>
          <cell r="AA44">
            <v>8.42</v>
          </cell>
          <cell r="AB44">
            <v>11333483</v>
          </cell>
          <cell r="AC44">
            <v>0.53600000000000003</v>
          </cell>
          <cell r="AF44">
            <v>1.6400000000000001E-2</v>
          </cell>
          <cell r="AG44">
            <v>8739135</v>
          </cell>
          <cell r="AH44">
            <v>21.521757000000001</v>
          </cell>
          <cell r="AI44">
            <v>-77.781166999999996</v>
          </cell>
        </row>
        <row r="45">
          <cell r="A45" t="str">
            <v>Cyprus</v>
          </cell>
          <cell r="B45">
            <v>131</v>
          </cell>
          <cell r="C45" t="str">
            <v>CY</v>
          </cell>
          <cell r="D45">
            <v>0.122</v>
          </cell>
          <cell r="E45">
            <v>9251</v>
          </cell>
          <cell r="F45">
            <v>16000</v>
          </cell>
          <cell r="G45">
            <v>10.46</v>
          </cell>
          <cell r="H45">
            <v>357</v>
          </cell>
          <cell r="I45" t="str">
            <v>Nicosia</v>
          </cell>
          <cell r="J45">
            <v>6626</v>
          </cell>
          <cell r="K45">
            <v>102.51</v>
          </cell>
          <cell r="L45">
            <v>3.0000000000000001E-3</v>
          </cell>
          <cell r="M45" t="str">
            <v>EUR</v>
          </cell>
          <cell r="N45">
            <v>1.33</v>
          </cell>
          <cell r="O45">
            <v>0.187</v>
          </cell>
          <cell r="P45" t="str">
            <v xml:space="preserve">$1.23 </v>
          </cell>
          <cell r="Q45" t="str">
            <v xml:space="preserve">$24,564,647,935 </v>
          </cell>
          <cell r="R45">
            <v>0.99299999999999999</v>
          </cell>
          <cell r="S45">
            <v>0.75900000000000001</v>
          </cell>
          <cell r="T45">
            <v>1.9</v>
          </cell>
          <cell r="U45" t="str">
            <v>Statosï¿½ï¿½ï¿½ï¿½ï¿½ï¿½ï¿½</v>
          </cell>
          <cell r="V45">
            <v>80.8</v>
          </cell>
          <cell r="W45">
            <v>6</v>
          </cell>
          <cell r="Y45" t="str">
            <v>Greek</v>
          </cell>
          <cell r="Z45">
            <v>0.439</v>
          </cell>
          <cell r="AA45">
            <v>1.95</v>
          </cell>
          <cell r="AB45">
            <v>1198575</v>
          </cell>
          <cell r="AC45">
            <v>0.63100000000000001</v>
          </cell>
          <cell r="AD45">
            <v>0.245</v>
          </cell>
          <cell r="AE45">
            <v>0.224</v>
          </cell>
          <cell r="AF45">
            <v>7.2700000000000001E-2</v>
          </cell>
          <cell r="AG45">
            <v>800708</v>
          </cell>
          <cell r="AH45">
            <v>35.126412999999999</v>
          </cell>
          <cell r="AI45">
            <v>33.429859</v>
          </cell>
        </row>
        <row r="46">
          <cell r="A46" t="str">
            <v>Czech Republic</v>
          </cell>
          <cell r="B46">
            <v>139</v>
          </cell>
          <cell r="C46" t="str">
            <v>CZ</v>
          </cell>
          <cell r="D46">
            <v>0.45200000000000001</v>
          </cell>
          <cell r="E46">
            <v>78867</v>
          </cell>
          <cell r="F46">
            <v>23000</v>
          </cell>
          <cell r="G46">
            <v>10.7</v>
          </cell>
          <cell r="H46">
            <v>420</v>
          </cell>
          <cell r="I46" t="str">
            <v>Prague</v>
          </cell>
          <cell r="J46">
            <v>102218</v>
          </cell>
          <cell r="K46">
            <v>116.48</v>
          </cell>
          <cell r="L46">
            <v>2.8000000000000001E-2</v>
          </cell>
          <cell r="M46" t="str">
            <v>CZK</v>
          </cell>
          <cell r="N46">
            <v>1.69</v>
          </cell>
          <cell r="O46">
            <v>0.34599999999999997</v>
          </cell>
          <cell r="P46" t="str">
            <v xml:space="preserve">$1.17 </v>
          </cell>
          <cell r="Q46" t="str">
            <v xml:space="preserve">$246,489,245,495 </v>
          </cell>
          <cell r="R46">
            <v>1.0069999999999999</v>
          </cell>
          <cell r="S46">
            <v>0.64100000000000001</v>
          </cell>
          <cell r="T46">
            <v>2.7</v>
          </cell>
          <cell r="U46" t="str">
            <v>Prague</v>
          </cell>
          <cell r="V46">
            <v>79</v>
          </cell>
          <cell r="W46">
            <v>3</v>
          </cell>
          <cell r="X46" t="str">
            <v xml:space="preserve">$3.00 </v>
          </cell>
          <cell r="Y46" t="str">
            <v>Czech</v>
          </cell>
          <cell r="Z46">
            <v>0.14799999999999999</v>
          </cell>
          <cell r="AA46">
            <v>4.12</v>
          </cell>
          <cell r="AB46">
            <v>10669709</v>
          </cell>
          <cell r="AC46">
            <v>0.60599999999999998</v>
          </cell>
          <cell r="AD46">
            <v>0.14899999999999999</v>
          </cell>
          <cell r="AE46">
            <v>0.46100000000000002</v>
          </cell>
          <cell r="AF46">
            <v>1.9300000000000001E-2</v>
          </cell>
          <cell r="AG46">
            <v>7887156</v>
          </cell>
          <cell r="AH46">
            <v>49.817492000000001</v>
          </cell>
          <cell r="AI46">
            <v>15.472962000000001</v>
          </cell>
        </row>
        <row r="47">
          <cell r="A47" t="str">
            <v>Democratic Republic of Congo</v>
          </cell>
          <cell r="B47">
            <v>40</v>
          </cell>
          <cell r="C47" t="str">
            <v>CD</v>
          </cell>
          <cell r="D47">
            <v>0.11600000000000001</v>
          </cell>
          <cell r="E47">
            <v>2344858</v>
          </cell>
          <cell r="F47">
            <v>134000</v>
          </cell>
          <cell r="G47">
            <v>41.18</v>
          </cell>
          <cell r="H47">
            <v>243</v>
          </cell>
          <cell r="I47" t="str">
            <v>Kinshasa</v>
          </cell>
          <cell r="J47">
            <v>2021</v>
          </cell>
          <cell r="K47">
            <v>133.85</v>
          </cell>
          <cell r="L47">
            <v>2.9000000000000001E-2</v>
          </cell>
          <cell r="M47" t="str">
            <v>CDF</v>
          </cell>
          <cell r="N47">
            <v>5.92</v>
          </cell>
          <cell r="O47">
            <v>0.67200000000000004</v>
          </cell>
          <cell r="P47" t="str">
            <v xml:space="preserve">$1.49 </v>
          </cell>
          <cell r="Q47" t="str">
            <v xml:space="preserve">$47,319,624,204 </v>
          </cell>
          <cell r="R47">
            <v>1.08</v>
          </cell>
          <cell r="S47">
            <v>6.6000000000000003E-2</v>
          </cell>
          <cell r="T47">
            <v>68.2</v>
          </cell>
          <cell r="U47" t="str">
            <v>Kinshasa</v>
          </cell>
          <cell r="V47">
            <v>60.4</v>
          </cell>
          <cell r="W47">
            <v>473</v>
          </cell>
          <cell r="X47" t="str">
            <v xml:space="preserve">$0.18 </v>
          </cell>
          <cell r="Y47" t="str">
            <v>French</v>
          </cell>
          <cell r="Z47">
            <v>0.374</v>
          </cell>
          <cell r="AA47">
            <v>7.0000000000000007E-2</v>
          </cell>
          <cell r="AB47">
            <v>86790567</v>
          </cell>
          <cell r="AC47">
            <v>0.63500000000000001</v>
          </cell>
          <cell r="AD47">
            <v>0.107</v>
          </cell>
          <cell r="AE47">
            <v>0.50700000000000001</v>
          </cell>
          <cell r="AF47">
            <v>4.24E-2</v>
          </cell>
          <cell r="AG47">
            <v>39095679</v>
          </cell>
          <cell r="AH47">
            <v>-4.0383329999999997</v>
          </cell>
          <cell r="AI47">
            <v>21.758664</v>
          </cell>
        </row>
        <row r="48">
          <cell r="A48" t="str">
            <v>Denmark</v>
          </cell>
          <cell r="B48">
            <v>137</v>
          </cell>
          <cell r="C48" t="str">
            <v>DK</v>
          </cell>
          <cell r="D48">
            <v>0.62</v>
          </cell>
          <cell r="E48">
            <v>43094</v>
          </cell>
          <cell r="F48">
            <v>15000</v>
          </cell>
          <cell r="G48">
            <v>10.6</v>
          </cell>
          <cell r="H48">
            <v>45</v>
          </cell>
          <cell r="I48" t="str">
            <v>Copenhagen</v>
          </cell>
          <cell r="J48">
            <v>31786</v>
          </cell>
          <cell r="K48">
            <v>110.35</v>
          </cell>
          <cell r="L48">
            <v>8.0000000000000002E-3</v>
          </cell>
          <cell r="M48" t="str">
            <v>DKK</v>
          </cell>
          <cell r="N48">
            <v>1.73</v>
          </cell>
          <cell r="O48">
            <v>0.14699999999999999</v>
          </cell>
          <cell r="P48" t="str">
            <v xml:space="preserve">$1.55 </v>
          </cell>
          <cell r="Q48" t="str">
            <v xml:space="preserve">$348,078,018,464 </v>
          </cell>
          <cell r="R48">
            <v>1.0129999999999999</v>
          </cell>
          <cell r="S48">
            <v>0.80600000000000005</v>
          </cell>
          <cell r="T48">
            <v>3.6</v>
          </cell>
          <cell r="U48" t="str">
            <v>Copenhagen</v>
          </cell>
          <cell r="V48">
            <v>81</v>
          </cell>
          <cell r="W48">
            <v>4</v>
          </cell>
          <cell r="Y48" t="str">
            <v>Danish</v>
          </cell>
          <cell r="Z48">
            <v>0.13700000000000001</v>
          </cell>
          <cell r="AA48">
            <v>4.01</v>
          </cell>
          <cell r="AB48">
            <v>5818553</v>
          </cell>
          <cell r="AC48">
            <v>0.622</v>
          </cell>
          <cell r="AD48">
            <v>0.32400000000000001</v>
          </cell>
          <cell r="AE48">
            <v>0.23799999999999999</v>
          </cell>
          <cell r="AF48">
            <v>4.9099999999999998E-2</v>
          </cell>
          <cell r="AG48">
            <v>5119978</v>
          </cell>
          <cell r="AH48">
            <v>56.263919999999999</v>
          </cell>
          <cell r="AI48">
            <v>9.5017849999999999</v>
          </cell>
        </row>
        <row r="49">
          <cell r="A49" t="str">
            <v>Djibouti</v>
          </cell>
          <cell r="B49">
            <v>43</v>
          </cell>
          <cell r="C49" t="str">
            <v>DJ</v>
          </cell>
          <cell r="D49">
            <v>0.73399999999999999</v>
          </cell>
          <cell r="E49">
            <v>23200</v>
          </cell>
          <cell r="F49">
            <v>13000</v>
          </cell>
          <cell r="G49">
            <v>21.47</v>
          </cell>
          <cell r="H49">
            <v>253</v>
          </cell>
          <cell r="I49" t="str">
            <v>Djibouti City</v>
          </cell>
          <cell r="J49">
            <v>620</v>
          </cell>
          <cell r="K49">
            <v>120.25</v>
          </cell>
          <cell r="L49">
            <v>3.3000000000000002E-2</v>
          </cell>
          <cell r="M49" t="str">
            <v>DJF</v>
          </cell>
          <cell r="N49">
            <v>2.73</v>
          </cell>
          <cell r="O49">
            <v>2E-3</v>
          </cell>
          <cell r="P49" t="str">
            <v xml:space="preserve">$1.32 </v>
          </cell>
          <cell r="Q49" t="str">
            <v xml:space="preserve">$3,318,716,359 </v>
          </cell>
          <cell r="R49">
            <v>0.753</v>
          </cell>
          <cell r="S49">
            <v>5.2999999999999999E-2</v>
          </cell>
          <cell r="T49">
            <v>49.8</v>
          </cell>
          <cell r="U49" t="str">
            <v>Djibouti City</v>
          </cell>
          <cell r="V49">
            <v>66.599999999999994</v>
          </cell>
          <cell r="W49">
            <v>248</v>
          </cell>
          <cell r="Y49" t="str">
            <v>French</v>
          </cell>
          <cell r="Z49">
            <v>0.20399999999999999</v>
          </cell>
          <cell r="AA49">
            <v>0.22</v>
          </cell>
          <cell r="AB49">
            <v>973560</v>
          </cell>
          <cell r="AC49">
            <v>0.60199999999999998</v>
          </cell>
          <cell r="AE49">
            <v>0.379</v>
          </cell>
          <cell r="AF49">
            <v>0.10299999999999999</v>
          </cell>
          <cell r="AG49">
            <v>758549</v>
          </cell>
          <cell r="AH49">
            <v>11.825138000000001</v>
          </cell>
          <cell r="AI49">
            <v>42.590274999999998</v>
          </cell>
        </row>
        <row r="50">
          <cell r="A50" t="str">
            <v>Dominica</v>
          </cell>
          <cell r="B50">
            <v>96</v>
          </cell>
          <cell r="C50" t="str">
            <v>DM</v>
          </cell>
          <cell r="D50">
            <v>0.33300000000000002</v>
          </cell>
          <cell r="E50">
            <v>751</v>
          </cell>
          <cell r="G50">
            <v>12</v>
          </cell>
          <cell r="H50">
            <v>1</v>
          </cell>
          <cell r="I50" t="str">
            <v>Roseau</v>
          </cell>
          <cell r="J50">
            <v>180</v>
          </cell>
          <cell r="K50">
            <v>103.87</v>
          </cell>
          <cell r="L50">
            <v>0.01</v>
          </cell>
          <cell r="M50" t="str">
            <v>XCD</v>
          </cell>
          <cell r="N50">
            <v>1.9</v>
          </cell>
          <cell r="O50">
            <v>0.57399999999999995</v>
          </cell>
          <cell r="Q50" t="str">
            <v xml:space="preserve">$596,033,333 </v>
          </cell>
          <cell r="R50">
            <v>1.147</v>
          </cell>
          <cell r="S50">
            <v>7.1999999999999995E-2</v>
          </cell>
          <cell r="T50">
            <v>32.9</v>
          </cell>
          <cell r="U50" t="str">
            <v>Roseau</v>
          </cell>
          <cell r="V50">
            <v>76.599999999999994</v>
          </cell>
          <cell r="X50" t="str">
            <v xml:space="preserve">$1.48 </v>
          </cell>
          <cell r="Y50" t="str">
            <v>English</v>
          </cell>
          <cell r="Z50">
            <v>0.28399999999999997</v>
          </cell>
          <cell r="AA50">
            <v>1.08</v>
          </cell>
          <cell r="AB50">
            <v>71808</v>
          </cell>
          <cell r="AD50">
            <v>0.221</v>
          </cell>
          <cell r="AE50">
            <v>0.32600000000000001</v>
          </cell>
          <cell r="AG50">
            <v>50830</v>
          </cell>
          <cell r="AH50">
            <v>15.414999</v>
          </cell>
          <cell r="AI50">
            <v>-61.370975999999999</v>
          </cell>
        </row>
        <row r="51">
          <cell r="A51" t="str">
            <v>Dominican Republic</v>
          </cell>
          <cell r="B51">
            <v>225</v>
          </cell>
          <cell r="C51" t="str">
            <v>DO</v>
          </cell>
          <cell r="D51">
            <v>0.48699999999999999</v>
          </cell>
          <cell r="E51">
            <v>48670</v>
          </cell>
          <cell r="F51">
            <v>71000</v>
          </cell>
          <cell r="G51">
            <v>19.510000000000002</v>
          </cell>
          <cell r="H51">
            <v>1</v>
          </cell>
          <cell r="I51" t="str">
            <v>Santo Domingo</v>
          </cell>
          <cell r="J51">
            <v>25258</v>
          </cell>
          <cell r="K51">
            <v>135.5</v>
          </cell>
          <cell r="L51">
            <v>1.7999999999999999E-2</v>
          </cell>
          <cell r="M51" t="str">
            <v>DOP</v>
          </cell>
          <cell r="N51">
            <v>2.35</v>
          </cell>
          <cell r="O51">
            <v>0.41699999999999998</v>
          </cell>
          <cell r="P51" t="str">
            <v xml:space="preserve">$1.07 </v>
          </cell>
          <cell r="Q51" t="str">
            <v xml:space="preserve">$88,941,298,258 </v>
          </cell>
          <cell r="R51">
            <v>1.0569999999999999</v>
          </cell>
          <cell r="S51">
            <v>0.59899999999999998</v>
          </cell>
          <cell r="T51">
            <v>24.1</v>
          </cell>
          <cell r="U51" t="str">
            <v>Santo Domingo</v>
          </cell>
          <cell r="V51">
            <v>73.900000000000006</v>
          </cell>
          <cell r="W51">
            <v>95</v>
          </cell>
          <cell r="X51" t="str">
            <v xml:space="preserve">$0.40 </v>
          </cell>
          <cell r="Y51" t="str">
            <v>Spanish</v>
          </cell>
          <cell r="Z51">
            <v>0.437</v>
          </cell>
          <cell r="AA51">
            <v>1.56</v>
          </cell>
          <cell r="AB51">
            <v>10738958</v>
          </cell>
          <cell r="AC51">
            <v>0.64300000000000002</v>
          </cell>
          <cell r="AD51">
            <v>0.13</v>
          </cell>
          <cell r="AE51">
            <v>0.48799999999999999</v>
          </cell>
          <cell r="AF51">
            <v>5.8400000000000001E-2</v>
          </cell>
          <cell r="AG51">
            <v>8787475</v>
          </cell>
          <cell r="AH51">
            <v>18.735693000000001</v>
          </cell>
          <cell r="AI51">
            <v>-70.162650999999997</v>
          </cell>
        </row>
        <row r="52">
          <cell r="A52" t="str">
            <v>Ecuador</v>
          </cell>
          <cell r="B52">
            <v>71</v>
          </cell>
          <cell r="C52" t="str">
            <v>EC</v>
          </cell>
          <cell r="D52">
            <v>0.222</v>
          </cell>
          <cell r="E52">
            <v>283561</v>
          </cell>
          <cell r="F52">
            <v>41000</v>
          </cell>
          <cell r="G52">
            <v>19.72</v>
          </cell>
          <cell r="H52">
            <v>593</v>
          </cell>
          <cell r="I52" t="str">
            <v>Quito</v>
          </cell>
          <cell r="J52">
            <v>41155</v>
          </cell>
          <cell r="K52">
            <v>124.14</v>
          </cell>
          <cell r="L52">
            <v>3.0000000000000001E-3</v>
          </cell>
          <cell r="M52" t="str">
            <v>USD</v>
          </cell>
          <cell r="N52">
            <v>2.4300000000000002</v>
          </cell>
          <cell r="O52">
            <v>0.502</v>
          </cell>
          <cell r="P52" t="str">
            <v xml:space="preserve">$0.61 </v>
          </cell>
          <cell r="Q52" t="str">
            <v xml:space="preserve">$107,435,665,000 </v>
          </cell>
          <cell r="R52">
            <v>1.0329999999999999</v>
          </cell>
          <cell r="S52">
            <v>0.44900000000000001</v>
          </cell>
          <cell r="T52">
            <v>12.2</v>
          </cell>
          <cell r="U52" t="str">
            <v>Quito</v>
          </cell>
          <cell r="V52">
            <v>76.8</v>
          </cell>
          <cell r="W52">
            <v>59</v>
          </cell>
          <cell r="X52" t="str">
            <v xml:space="preserve">$2.46 </v>
          </cell>
          <cell r="Y52" t="str">
            <v>Spanish</v>
          </cell>
          <cell r="Z52">
            <v>0.437</v>
          </cell>
          <cell r="AA52">
            <v>2.04</v>
          </cell>
          <cell r="AB52">
            <v>17373662</v>
          </cell>
          <cell r="AC52">
            <v>0.68</v>
          </cell>
          <cell r="AE52">
            <v>0.34399999999999997</v>
          </cell>
          <cell r="AF52">
            <v>3.9699999999999999E-2</v>
          </cell>
          <cell r="AG52">
            <v>11116711</v>
          </cell>
          <cell r="AH52">
            <v>-1.8312390000000001</v>
          </cell>
          <cell r="AI52">
            <v>-78.183406000000005</v>
          </cell>
        </row>
        <row r="53">
          <cell r="A53" t="str">
            <v>Egypt</v>
          </cell>
          <cell r="B53">
            <v>103</v>
          </cell>
          <cell r="C53" t="str">
            <v>EG</v>
          </cell>
          <cell r="D53">
            <v>3.7999999999999999E-2</v>
          </cell>
          <cell r="E53">
            <v>1001450</v>
          </cell>
          <cell r="F53">
            <v>836000</v>
          </cell>
          <cell r="G53">
            <v>26.38</v>
          </cell>
          <cell r="H53">
            <v>20</v>
          </cell>
          <cell r="I53" t="str">
            <v>Cairo</v>
          </cell>
          <cell r="J53">
            <v>238560</v>
          </cell>
          <cell r="K53">
            <v>288.57</v>
          </cell>
          <cell r="L53">
            <v>9.1999999999999998E-2</v>
          </cell>
          <cell r="M53" t="str">
            <v>EGP</v>
          </cell>
          <cell r="N53">
            <v>3.33</v>
          </cell>
          <cell r="O53">
            <v>1E-3</v>
          </cell>
          <cell r="P53" t="str">
            <v xml:space="preserve">$0.40 </v>
          </cell>
          <cell r="Q53" t="str">
            <v xml:space="preserve">$303,175,127,598 </v>
          </cell>
          <cell r="R53">
            <v>1.0629999999999999</v>
          </cell>
          <cell r="S53">
            <v>0.35199999999999998</v>
          </cell>
          <cell r="T53">
            <v>18.100000000000001</v>
          </cell>
          <cell r="U53" t="str">
            <v>Cairo</v>
          </cell>
          <cell r="V53">
            <v>71.8</v>
          </cell>
          <cell r="W53">
            <v>37</v>
          </cell>
          <cell r="Y53" t="str">
            <v>Modern Standard Arabic</v>
          </cell>
          <cell r="Z53">
            <v>0.62</v>
          </cell>
          <cell r="AA53">
            <v>0.45</v>
          </cell>
          <cell r="AB53">
            <v>100388073</v>
          </cell>
          <cell r="AC53">
            <v>0.46400000000000002</v>
          </cell>
          <cell r="AD53">
            <v>0.125</v>
          </cell>
          <cell r="AE53">
            <v>0.44400000000000001</v>
          </cell>
          <cell r="AF53">
            <v>0.1076</v>
          </cell>
          <cell r="AG53">
            <v>42895824</v>
          </cell>
          <cell r="AH53">
            <v>26.820553</v>
          </cell>
          <cell r="AI53">
            <v>30.802498</v>
          </cell>
        </row>
        <row r="54">
          <cell r="A54" t="str">
            <v>El Salvador</v>
          </cell>
          <cell r="B54">
            <v>313</v>
          </cell>
          <cell r="C54" t="str">
            <v>SV</v>
          </cell>
          <cell r="D54">
            <v>0.76400000000000001</v>
          </cell>
          <cell r="E54">
            <v>21041</v>
          </cell>
          <cell r="F54">
            <v>42000</v>
          </cell>
          <cell r="G54">
            <v>18.25</v>
          </cell>
          <cell r="H54">
            <v>503</v>
          </cell>
          <cell r="I54" t="str">
            <v>San Salvador</v>
          </cell>
          <cell r="J54">
            <v>7169</v>
          </cell>
          <cell r="K54">
            <v>111.23</v>
          </cell>
          <cell r="L54">
            <v>1E-3</v>
          </cell>
          <cell r="N54">
            <v>2.04</v>
          </cell>
          <cell r="O54">
            <v>0.126</v>
          </cell>
          <cell r="P54" t="str">
            <v xml:space="preserve">$0.83 </v>
          </cell>
          <cell r="Q54" t="str">
            <v xml:space="preserve">$27,022,640,000 </v>
          </cell>
          <cell r="R54">
            <v>0.94799999999999995</v>
          </cell>
          <cell r="S54">
            <v>0.29399999999999998</v>
          </cell>
          <cell r="T54">
            <v>11.8</v>
          </cell>
          <cell r="U54" t="str">
            <v>San Salvador</v>
          </cell>
          <cell r="V54">
            <v>73.099999999999994</v>
          </cell>
          <cell r="W54">
            <v>46</v>
          </cell>
          <cell r="X54" t="str">
            <v xml:space="preserve">$0.50 </v>
          </cell>
          <cell r="Y54" t="str">
            <v>Spanish</v>
          </cell>
          <cell r="Z54">
            <v>0.27900000000000003</v>
          </cell>
          <cell r="AA54">
            <v>1.57</v>
          </cell>
          <cell r="AB54">
            <v>6453553</v>
          </cell>
          <cell r="AC54">
            <v>0.59099999999999997</v>
          </cell>
          <cell r="AD54">
            <v>0.18099999999999999</v>
          </cell>
          <cell r="AE54">
            <v>0.36399999999999999</v>
          </cell>
          <cell r="AF54">
            <v>4.1099999999999998E-2</v>
          </cell>
          <cell r="AG54">
            <v>4694702</v>
          </cell>
          <cell r="AH54">
            <v>13.794185000000001</v>
          </cell>
          <cell r="AI54">
            <v>-88.896529999999998</v>
          </cell>
        </row>
        <row r="55">
          <cell r="A55" t="str">
            <v>Equatorial Guinea</v>
          </cell>
          <cell r="B55">
            <v>50</v>
          </cell>
          <cell r="C55" t="str">
            <v>GQ</v>
          </cell>
          <cell r="D55">
            <v>0.10100000000000001</v>
          </cell>
          <cell r="E55">
            <v>28051</v>
          </cell>
          <cell r="F55">
            <v>1000</v>
          </cell>
          <cell r="G55">
            <v>33.24</v>
          </cell>
          <cell r="H55">
            <v>240</v>
          </cell>
          <cell r="I55" t="str">
            <v>Malabo</v>
          </cell>
          <cell r="J55">
            <v>5655</v>
          </cell>
          <cell r="K55">
            <v>124.35</v>
          </cell>
          <cell r="L55">
            <v>1.2E-2</v>
          </cell>
          <cell r="M55" t="str">
            <v>XAF</v>
          </cell>
          <cell r="N55">
            <v>4.51</v>
          </cell>
          <cell r="O55">
            <v>0.55500000000000005</v>
          </cell>
          <cell r="Q55" t="str">
            <v xml:space="preserve">$11,026,774,945 </v>
          </cell>
          <cell r="R55">
            <v>0.61799999999999999</v>
          </cell>
          <cell r="S55">
            <v>1.9E-2</v>
          </cell>
          <cell r="T55">
            <v>62.6</v>
          </cell>
          <cell r="U55" t="str">
            <v>Malabo</v>
          </cell>
          <cell r="V55">
            <v>58.4</v>
          </cell>
          <cell r="W55">
            <v>301</v>
          </cell>
          <cell r="X55" t="str">
            <v xml:space="preserve">$1.05 </v>
          </cell>
          <cell r="Y55" t="str">
            <v>Spanish</v>
          </cell>
          <cell r="Z55">
            <v>0.72</v>
          </cell>
          <cell r="AA55">
            <v>0.4</v>
          </cell>
          <cell r="AB55">
            <v>1355986</v>
          </cell>
          <cell r="AC55">
            <v>0.62</v>
          </cell>
          <cell r="AD55">
            <v>6.0999999999999999E-2</v>
          </cell>
          <cell r="AE55">
            <v>0.79400000000000004</v>
          </cell>
          <cell r="AF55">
            <v>6.4299999999999996E-2</v>
          </cell>
          <cell r="AG55">
            <v>984812</v>
          </cell>
          <cell r="AH55">
            <v>1.650801</v>
          </cell>
          <cell r="AI55">
            <v>10.267894999999999</v>
          </cell>
        </row>
        <row r="56">
          <cell r="A56" t="str">
            <v>Eritrea</v>
          </cell>
          <cell r="B56">
            <v>35</v>
          </cell>
          <cell r="C56" t="str">
            <v>ER</v>
          </cell>
          <cell r="D56">
            <v>0.752</v>
          </cell>
          <cell r="E56">
            <v>117600</v>
          </cell>
          <cell r="F56">
            <v>202000</v>
          </cell>
          <cell r="G56">
            <v>30.3</v>
          </cell>
          <cell r="H56">
            <v>291</v>
          </cell>
          <cell r="I56" t="str">
            <v>Asmara</v>
          </cell>
          <cell r="J56">
            <v>711</v>
          </cell>
          <cell r="M56" t="str">
            <v>ERN</v>
          </cell>
          <cell r="N56">
            <v>4.0599999999999996</v>
          </cell>
          <cell r="O56">
            <v>0.14899999999999999</v>
          </cell>
          <cell r="P56" t="str">
            <v xml:space="preserve">$2.00 </v>
          </cell>
          <cell r="Q56" t="str">
            <v xml:space="preserve">$2,065,001,626 </v>
          </cell>
          <cell r="R56">
            <v>0.68400000000000005</v>
          </cell>
          <cell r="S56">
            <v>3.4000000000000002E-2</v>
          </cell>
          <cell r="T56">
            <v>31.3</v>
          </cell>
          <cell r="U56" t="str">
            <v>Asmara</v>
          </cell>
          <cell r="V56">
            <v>65.900000000000006</v>
          </cell>
          <cell r="W56">
            <v>480</v>
          </cell>
          <cell r="Y56" t="str">
            <v>Tigrinya</v>
          </cell>
          <cell r="Z56">
            <v>0.52400000000000002</v>
          </cell>
          <cell r="AA56">
            <v>0.06</v>
          </cell>
          <cell r="AB56">
            <v>6333135</v>
          </cell>
          <cell r="AC56">
            <v>0.78400000000000003</v>
          </cell>
          <cell r="AE56">
            <v>0.83699999999999997</v>
          </cell>
          <cell r="AF56">
            <v>5.1400000000000001E-2</v>
          </cell>
          <cell r="AG56">
            <v>1149670</v>
          </cell>
          <cell r="AH56">
            <v>15.179384000000001</v>
          </cell>
          <cell r="AI56">
            <v>39.782333999999999</v>
          </cell>
        </row>
        <row r="57">
          <cell r="A57" t="str">
            <v>Estonia</v>
          </cell>
          <cell r="B57">
            <v>31</v>
          </cell>
          <cell r="C57" t="str">
            <v>EE</v>
          </cell>
          <cell r="D57">
            <v>0.23100000000000001</v>
          </cell>
          <cell r="E57">
            <v>45228</v>
          </cell>
          <cell r="F57">
            <v>6000</v>
          </cell>
          <cell r="G57">
            <v>10.9</v>
          </cell>
          <cell r="H57">
            <v>372</v>
          </cell>
          <cell r="I57" t="str">
            <v>Tallinn</v>
          </cell>
          <cell r="J57">
            <v>16590</v>
          </cell>
          <cell r="K57">
            <v>122.14</v>
          </cell>
          <cell r="L57">
            <v>2.3E-2</v>
          </cell>
          <cell r="M57" t="str">
            <v>EUR</v>
          </cell>
          <cell r="N57">
            <v>1.59</v>
          </cell>
          <cell r="O57">
            <v>0.51300000000000001</v>
          </cell>
          <cell r="P57" t="str">
            <v xml:space="preserve">$1.14 </v>
          </cell>
          <cell r="Q57" t="str">
            <v xml:space="preserve">$31,386,949,981 </v>
          </cell>
          <cell r="R57">
            <v>0.97199999999999998</v>
          </cell>
          <cell r="S57">
            <v>0.69599999999999995</v>
          </cell>
          <cell r="T57">
            <v>2.1</v>
          </cell>
          <cell r="U57" t="str">
            <v>Tallinn</v>
          </cell>
          <cell r="V57">
            <v>78.2</v>
          </cell>
          <cell r="W57">
            <v>9</v>
          </cell>
          <cell r="X57" t="str">
            <v xml:space="preserve">$3.14 </v>
          </cell>
          <cell r="Y57" t="str">
            <v>Estonian</v>
          </cell>
          <cell r="Z57">
            <v>0.22800000000000001</v>
          </cell>
          <cell r="AA57">
            <v>4.4800000000000004</v>
          </cell>
          <cell r="AB57">
            <v>1331824</v>
          </cell>
          <cell r="AC57">
            <v>0.63600000000000001</v>
          </cell>
          <cell r="AD57">
            <v>0.20899999999999999</v>
          </cell>
          <cell r="AE57">
            <v>0.47799999999999998</v>
          </cell>
          <cell r="AF57">
            <v>5.11E-2</v>
          </cell>
          <cell r="AG57">
            <v>916024</v>
          </cell>
          <cell r="AH57">
            <v>58.595272000000001</v>
          </cell>
          <cell r="AI57">
            <v>25.013607</v>
          </cell>
        </row>
        <row r="58">
          <cell r="A58" t="str">
            <v>Eswatini</v>
          </cell>
          <cell r="B58">
            <v>67</v>
          </cell>
          <cell r="E58">
            <v>17364</v>
          </cell>
          <cell r="H58">
            <v>268</v>
          </cell>
          <cell r="I58" t="str">
            <v>Mbabane</v>
          </cell>
          <cell r="Q58" t="str">
            <v xml:space="preserve">$3,791,304,348 </v>
          </cell>
          <cell r="U58" t="str">
            <v>Mbabane</v>
          </cell>
          <cell r="Y58" t="str">
            <v>English</v>
          </cell>
          <cell r="Z58">
            <v>0.113</v>
          </cell>
          <cell r="AB58">
            <v>1093238</v>
          </cell>
          <cell r="AD58">
            <v>0.28599999999999998</v>
          </cell>
          <cell r="AH58">
            <v>-26.522503</v>
          </cell>
          <cell r="AI58">
            <v>31.465865999999998</v>
          </cell>
        </row>
        <row r="59">
          <cell r="A59" t="str">
            <v>Ethiopia</v>
          </cell>
          <cell r="B59">
            <v>115</v>
          </cell>
          <cell r="C59" t="str">
            <v>ET</v>
          </cell>
          <cell r="D59">
            <v>0.36299999999999999</v>
          </cell>
          <cell r="E59">
            <v>1104300</v>
          </cell>
          <cell r="F59">
            <v>138000</v>
          </cell>
          <cell r="G59">
            <v>32.340000000000003</v>
          </cell>
          <cell r="H59">
            <v>251</v>
          </cell>
          <cell r="I59" t="str">
            <v>Addis Ababa</v>
          </cell>
          <cell r="J59">
            <v>14870</v>
          </cell>
          <cell r="K59">
            <v>143.86000000000001</v>
          </cell>
          <cell r="L59">
            <v>0.158</v>
          </cell>
          <cell r="M59" t="str">
            <v>ETB</v>
          </cell>
          <cell r="N59">
            <v>4.25</v>
          </cell>
          <cell r="O59">
            <v>0.125</v>
          </cell>
          <cell r="P59" t="str">
            <v xml:space="preserve">$0.75 </v>
          </cell>
          <cell r="Q59" t="str">
            <v xml:space="preserve">$96,107,662,398 </v>
          </cell>
          <cell r="R59">
            <v>1.01</v>
          </cell>
          <cell r="S59">
            <v>8.1000000000000003E-2</v>
          </cell>
          <cell r="T59">
            <v>39.1</v>
          </cell>
          <cell r="U59" t="str">
            <v>Addis Ababa</v>
          </cell>
          <cell r="V59">
            <v>66.2</v>
          </cell>
          <cell r="W59">
            <v>401</v>
          </cell>
          <cell r="Y59" t="str">
            <v>Amharic</v>
          </cell>
          <cell r="Z59">
            <v>0.378</v>
          </cell>
          <cell r="AA59">
            <v>0.08</v>
          </cell>
          <cell r="AB59">
            <v>112078730</v>
          </cell>
          <cell r="AC59">
            <v>0.79600000000000004</v>
          </cell>
          <cell r="AD59">
            <v>7.4999999999999997E-2</v>
          </cell>
          <cell r="AE59">
            <v>0.377</v>
          </cell>
          <cell r="AF59">
            <v>2.0799999999999999E-2</v>
          </cell>
          <cell r="AG59">
            <v>23788710</v>
          </cell>
          <cell r="AH59">
            <v>9.1449999999999996</v>
          </cell>
          <cell r="AI59">
            <v>40.489673000000003</v>
          </cell>
        </row>
        <row r="60">
          <cell r="A60" t="str">
            <v>Fiji</v>
          </cell>
          <cell r="B60">
            <v>49</v>
          </cell>
          <cell r="C60" t="str">
            <v>FJ</v>
          </cell>
          <cell r="D60">
            <v>0.23300000000000001</v>
          </cell>
          <cell r="E60">
            <v>18274</v>
          </cell>
          <cell r="F60">
            <v>4000</v>
          </cell>
          <cell r="G60">
            <v>21.28</v>
          </cell>
          <cell r="H60">
            <v>679</v>
          </cell>
          <cell r="I60" t="str">
            <v>Suva</v>
          </cell>
          <cell r="J60">
            <v>2046</v>
          </cell>
          <cell r="K60">
            <v>132.30000000000001</v>
          </cell>
          <cell r="L60">
            <v>1.7999999999999999E-2</v>
          </cell>
          <cell r="M60" t="str">
            <v>FJD</v>
          </cell>
          <cell r="N60">
            <v>2.77</v>
          </cell>
          <cell r="O60">
            <v>0.55900000000000005</v>
          </cell>
          <cell r="P60" t="str">
            <v xml:space="preserve">$0.82 </v>
          </cell>
          <cell r="Q60" t="str">
            <v xml:space="preserve">$5,535,548,972 </v>
          </cell>
          <cell r="R60">
            <v>1.0640000000000001</v>
          </cell>
          <cell r="S60">
            <v>0.161</v>
          </cell>
          <cell r="T60">
            <v>21.6</v>
          </cell>
          <cell r="U60" t="str">
            <v>Suva</v>
          </cell>
          <cell r="V60">
            <v>67.3</v>
          </cell>
          <cell r="W60">
            <v>34</v>
          </cell>
          <cell r="X60" t="str">
            <v xml:space="preserve">$1.28 </v>
          </cell>
          <cell r="Y60" t="str">
            <v>Fiji Hindi</v>
          </cell>
          <cell r="Z60">
            <v>0.214</v>
          </cell>
          <cell r="AA60">
            <v>0.84</v>
          </cell>
          <cell r="AB60">
            <v>889953</v>
          </cell>
          <cell r="AC60">
            <v>0.57599999999999996</v>
          </cell>
          <cell r="AD60">
            <v>0.24199999999999999</v>
          </cell>
          <cell r="AE60">
            <v>0.32100000000000001</v>
          </cell>
          <cell r="AF60">
            <v>4.1000000000000002E-2</v>
          </cell>
          <cell r="AG60">
            <v>505048</v>
          </cell>
          <cell r="AH60">
            <v>-17.713370999999999</v>
          </cell>
          <cell r="AI60">
            <v>178.065032</v>
          </cell>
        </row>
        <row r="61">
          <cell r="A61" t="str">
            <v>Finland</v>
          </cell>
          <cell r="B61">
            <v>18</v>
          </cell>
          <cell r="C61" t="str">
            <v>FI</v>
          </cell>
          <cell r="D61">
            <v>7.4999999999999997E-2</v>
          </cell>
          <cell r="E61">
            <v>338145</v>
          </cell>
          <cell r="F61">
            <v>25000</v>
          </cell>
          <cell r="G61">
            <v>8.6</v>
          </cell>
          <cell r="H61">
            <v>358</v>
          </cell>
          <cell r="I61" t="str">
            <v>Helsinki</v>
          </cell>
          <cell r="J61">
            <v>45871</v>
          </cell>
          <cell r="K61">
            <v>112.33</v>
          </cell>
          <cell r="L61">
            <v>0.01</v>
          </cell>
          <cell r="M61" t="str">
            <v>EUR</v>
          </cell>
          <cell r="N61">
            <v>1.41</v>
          </cell>
          <cell r="O61">
            <v>0.73099999999999998</v>
          </cell>
          <cell r="P61" t="str">
            <v xml:space="preserve">$1.45 </v>
          </cell>
          <cell r="Q61" t="str">
            <v xml:space="preserve">$268,761,201,365 </v>
          </cell>
          <cell r="R61">
            <v>1.002</v>
          </cell>
          <cell r="S61">
            <v>0.88200000000000001</v>
          </cell>
          <cell r="T61">
            <v>1.4</v>
          </cell>
          <cell r="U61" t="str">
            <v>Helsinki</v>
          </cell>
          <cell r="V61">
            <v>81.7</v>
          </cell>
          <cell r="W61">
            <v>3</v>
          </cell>
          <cell r="Y61" t="str">
            <v>Swedish</v>
          </cell>
          <cell r="Z61">
            <v>0.19900000000000001</v>
          </cell>
          <cell r="AA61">
            <v>3.81</v>
          </cell>
          <cell r="AB61">
            <v>5520314</v>
          </cell>
          <cell r="AC61">
            <v>0.59099999999999997</v>
          </cell>
          <cell r="AD61">
            <v>0.20799999999999999</v>
          </cell>
          <cell r="AE61">
            <v>0.36599999999999999</v>
          </cell>
          <cell r="AF61">
            <v>6.59E-2</v>
          </cell>
          <cell r="AG61">
            <v>4716888</v>
          </cell>
          <cell r="AH61">
            <v>61.924109999999999</v>
          </cell>
          <cell r="AI61">
            <v>25.748151</v>
          </cell>
        </row>
        <row r="62">
          <cell r="A62" t="str">
            <v>France</v>
          </cell>
          <cell r="B62">
            <v>119</v>
          </cell>
          <cell r="C62" t="str">
            <v>FR</v>
          </cell>
          <cell r="D62">
            <v>0.52400000000000002</v>
          </cell>
          <cell r="E62">
            <v>643801</v>
          </cell>
          <cell r="F62">
            <v>307000</v>
          </cell>
          <cell r="G62">
            <v>11.3</v>
          </cell>
          <cell r="H62">
            <v>33</v>
          </cell>
          <cell r="I62" t="str">
            <v>Paris</v>
          </cell>
          <cell r="J62">
            <v>303276</v>
          </cell>
          <cell r="K62">
            <v>110.05</v>
          </cell>
          <cell r="L62">
            <v>1.0999999999999999E-2</v>
          </cell>
          <cell r="M62" t="str">
            <v>EUR</v>
          </cell>
          <cell r="N62">
            <v>1.88</v>
          </cell>
          <cell r="O62">
            <v>0.312</v>
          </cell>
          <cell r="P62" t="str">
            <v xml:space="preserve">$1.39 </v>
          </cell>
          <cell r="Q62" t="str">
            <v xml:space="preserve">$2,715,518,274,227 </v>
          </cell>
          <cell r="R62">
            <v>1.0249999999999999</v>
          </cell>
          <cell r="S62">
            <v>0.65600000000000003</v>
          </cell>
          <cell r="T62">
            <v>3.4</v>
          </cell>
          <cell r="U62" t="str">
            <v>Paris</v>
          </cell>
          <cell r="V62">
            <v>82.5</v>
          </cell>
          <cell r="W62">
            <v>8</v>
          </cell>
          <cell r="X62" t="str">
            <v xml:space="preserve">$11.16 </v>
          </cell>
          <cell r="Y62" t="str">
            <v>French</v>
          </cell>
          <cell r="Z62">
            <v>6.8000000000000005E-2</v>
          </cell>
          <cell r="AA62">
            <v>3.27</v>
          </cell>
          <cell r="AB62">
            <v>67059887</v>
          </cell>
          <cell r="AC62">
            <v>0.55100000000000005</v>
          </cell>
          <cell r="AD62">
            <v>0.24199999999999999</v>
          </cell>
          <cell r="AE62">
            <v>0.60699999999999998</v>
          </cell>
          <cell r="AF62">
            <v>8.43E-2</v>
          </cell>
          <cell r="AG62">
            <v>54123364</v>
          </cell>
          <cell r="AH62">
            <v>46.227637999999999</v>
          </cell>
          <cell r="AI62">
            <v>2.213749</v>
          </cell>
        </row>
        <row r="63">
          <cell r="A63" t="str">
            <v>Gabon</v>
          </cell>
          <cell r="B63">
            <v>9</v>
          </cell>
          <cell r="C63" t="str">
            <v>GA</v>
          </cell>
          <cell r="D63">
            <v>0.2</v>
          </cell>
          <cell r="E63">
            <v>267667</v>
          </cell>
          <cell r="F63">
            <v>7000</v>
          </cell>
          <cell r="G63">
            <v>31.61</v>
          </cell>
          <cell r="H63">
            <v>241</v>
          </cell>
          <cell r="I63" t="str">
            <v>Libreville</v>
          </cell>
          <cell r="J63">
            <v>5321</v>
          </cell>
          <cell r="K63">
            <v>122.19</v>
          </cell>
          <cell r="L63">
            <v>2.1000000000000001E-2</v>
          </cell>
          <cell r="M63" t="str">
            <v>XAF</v>
          </cell>
          <cell r="N63">
            <v>3.97</v>
          </cell>
          <cell r="O63">
            <v>0.9</v>
          </cell>
          <cell r="P63" t="str">
            <v xml:space="preserve">$0.92 </v>
          </cell>
          <cell r="Q63" t="str">
            <v xml:space="preserve">$16,657,960,228 </v>
          </cell>
          <cell r="R63">
            <v>1.399</v>
          </cell>
          <cell r="S63">
            <v>8.3000000000000004E-2</v>
          </cell>
          <cell r="T63">
            <v>32.700000000000003</v>
          </cell>
          <cell r="U63" t="str">
            <v>Libreville</v>
          </cell>
          <cell r="V63">
            <v>66.2</v>
          </cell>
          <cell r="W63">
            <v>252</v>
          </cell>
          <cell r="X63" t="str">
            <v xml:space="preserve">$1.46 </v>
          </cell>
          <cell r="Y63" t="str">
            <v>French</v>
          </cell>
          <cell r="Z63">
            <v>0.25900000000000001</v>
          </cell>
          <cell r="AA63">
            <v>0.68</v>
          </cell>
          <cell r="AB63">
            <v>2172579</v>
          </cell>
          <cell r="AC63">
            <v>0.52900000000000003</v>
          </cell>
          <cell r="AD63">
            <v>0.10199999999999999</v>
          </cell>
          <cell r="AE63">
            <v>0.47099999999999997</v>
          </cell>
          <cell r="AF63">
            <v>0.2</v>
          </cell>
          <cell r="AG63">
            <v>1949694</v>
          </cell>
          <cell r="AH63">
            <v>-0.80368899999999999</v>
          </cell>
          <cell r="AI63">
            <v>11.609444</v>
          </cell>
        </row>
        <row r="64">
          <cell r="A64" t="str">
            <v>Gambia</v>
          </cell>
          <cell r="B64">
            <v>239</v>
          </cell>
          <cell r="C64" t="str">
            <v>GM</v>
          </cell>
          <cell r="D64">
            <v>0.59799999999999998</v>
          </cell>
          <cell r="E64">
            <v>11300</v>
          </cell>
          <cell r="F64">
            <v>1000</v>
          </cell>
          <cell r="G64">
            <v>38.54</v>
          </cell>
          <cell r="H64">
            <v>220</v>
          </cell>
          <cell r="I64" t="str">
            <v>Banjul</v>
          </cell>
          <cell r="J64">
            <v>532</v>
          </cell>
          <cell r="K64">
            <v>172.73</v>
          </cell>
          <cell r="L64">
            <v>7.0999999999999994E-2</v>
          </cell>
          <cell r="M64" t="str">
            <v>GMD</v>
          </cell>
          <cell r="N64">
            <v>5.22</v>
          </cell>
          <cell r="O64">
            <v>0.48399999999999999</v>
          </cell>
          <cell r="P64" t="str">
            <v xml:space="preserve">$1.18 </v>
          </cell>
          <cell r="Q64" t="str">
            <v xml:space="preserve">$1,763,819,048 </v>
          </cell>
          <cell r="R64">
            <v>0.98</v>
          </cell>
          <cell r="S64">
            <v>2.7E-2</v>
          </cell>
          <cell r="T64">
            <v>39</v>
          </cell>
          <cell r="U64" t="str">
            <v>Serekunda</v>
          </cell>
          <cell r="V64">
            <v>61.7</v>
          </cell>
          <cell r="W64">
            <v>597</v>
          </cell>
          <cell r="X64" t="str">
            <v xml:space="preserve">$0.13 </v>
          </cell>
          <cell r="Y64" t="str">
            <v>English</v>
          </cell>
          <cell r="Z64">
            <v>0.20300000000000001</v>
          </cell>
          <cell r="AA64">
            <v>0.1</v>
          </cell>
          <cell r="AB64">
            <v>2347706</v>
          </cell>
          <cell r="AC64">
            <v>0.59399999999999997</v>
          </cell>
          <cell r="AD64">
            <v>9.4E-2</v>
          </cell>
          <cell r="AE64">
            <v>0.48399999999999999</v>
          </cell>
          <cell r="AF64">
            <v>9.06E-2</v>
          </cell>
          <cell r="AG64">
            <v>1453958</v>
          </cell>
          <cell r="AH64">
            <v>13.443182</v>
          </cell>
          <cell r="AI64">
            <v>-15.310138999999999</v>
          </cell>
        </row>
        <row r="65">
          <cell r="A65" t="str">
            <v>Georgia</v>
          </cell>
          <cell r="B65">
            <v>57</v>
          </cell>
          <cell r="C65" t="str">
            <v>GE</v>
          </cell>
          <cell r="D65">
            <v>0.34499999999999997</v>
          </cell>
          <cell r="E65">
            <v>69700</v>
          </cell>
          <cell r="F65">
            <v>26000</v>
          </cell>
          <cell r="G65">
            <v>13.47</v>
          </cell>
          <cell r="H65">
            <v>995</v>
          </cell>
          <cell r="I65" t="str">
            <v>Tbilisi</v>
          </cell>
          <cell r="J65">
            <v>10128</v>
          </cell>
          <cell r="K65">
            <v>133.61000000000001</v>
          </cell>
          <cell r="L65">
            <v>4.9000000000000002E-2</v>
          </cell>
          <cell r="M65" t="str">
            <v>GEL</v>
          </cell>
          <cell r="N65">
            <v>2.06</v>
          </cell>
          <cell r="O65">
            <v>0.40600000000000003</v>
          </cell>
          <cell r="P65" t="str">
            <v xml:space="preserve">$0.76 </v>
          </cell>
          <cell r="Q65" t="str">
            <v xml:space="preserve">$17,743,195,770 </v>
          </cell>
          <cell r="R65">
            <v>0.98599999999999999</v>
          </cell>
          <cell r="S65">
            <v>0.63900000000000001</v>
          </cell>
          <cell r="T65">
            <v>8.6999999999999993</v>
          </cell>
          <cell r="U65" t="str">
            <v>Tbilisi</v>
          </cell>
          <cell r="V65">
            <v>73.599999999999994</v>
          </cell>
          <cell r="W65">
            <v>25</v>
          </cell>
          <cell r="X65" t="str">
            <v xml:space="preserve">$0.05 </v>
          </cell>
          <cell r="Y65" t="str">
            <v>Georgian</v>
          </cell>
          <cell r="Z65">
            <v>0.57299999999999995</v>
          </cell>
          <cell r="AA65">
            <v>7.12</v>
          </cell>
          <cell r="AB65">
            <v>3720382</v>
          </cell>
          <cell r="AC65">
            <v>0.68300000000000005</v>
          </cell>
          <cell r="AD65">
            <v>0.217</v>
          </cell>
          <cell r="AE65">
            <v>9.9000000000000005E-2</v>
          </cell>
          <cell r="AF65">
            <v>0.14399999999999999</v>
          </cell>
          <cell r="AG65">
            <v>2196476</v>
          </cell>
          <cell r="AH65">
            <v>42.315407</v>
          </cell>
          <cell r="AI65">
            <v>43.356892000000002</v>
          </cell>
        </row>
        <row r="66">
          <cell r="A66" t="str">
            <v>Germany</v>
          </cell>
          <cell r="B66">
            <v>240</v>
          </cell>
          <cell r="C66" t="str">
            <v>DE</v>
          </cell>
          <cell r="D66">
            <v>0.47699999999999998</v>
          </cell>
          <cell r="E66">
            <v>357022</v>
          </cell>
          <cell r="F66">
            <v>180000</v>
          </cell>
          <cell r="G66">
            <v>9.5</v>
          </cell>
          <cell r="H66">
            <v>49</v>
          </cell>
          <cell r="I66" t="str">
            <v>Berlin</v>
          </cell>
          <cell r="J66">
            <v>727973</v>
          </cell>
          <cell r="K66">
            <v>112.85</v>
          </cell>
          <cell r="L66">
            <v>1.4E-2</v>
          </cell>
          <cell r="M66" t="str">
            <v>EUR</v>
          </cell>
          <cell r="N66">
            <v>1.56</v>
          </cell>
          <cell r="O66">
            <v>0.32700000000000001</v>
          </cell>
          <cell r="P66" t="str">
            <v xml:space="preserve">$1.39 </v>
          </cell>
          <cell r="Q66" t="str">
            <v xml:space="preserve">$3,845,630,030,824 </v>
          </cell>
          <cell r="R66">
            <v>1.04</v>
          </cell>
          <cell r="S66">
            <v>0.70199999999999996</v>
          </cell>
          <cell r="T66">
            <v>3.1</v>
          </cell>
          <cell r="U66" t="str">
            <v>Berlin</v>
          </cell>
          <cell r="V66">
            <v>80.900000000000006</v>
          </cell>
          <cell r="W66">
            <v>7</v>
          </cell>
          <cell r="X66" t="str">
            <v xml:space="preserve">$9.99 </v>
          </cell>
          <cell r="Y66" t="str">
            <v>German</v>
          </cell>
          <cell r="Z66">
            <v>0.125</v>
          </cell>
          <cell r="AA66">
            <v>4.25</v>
          </cell>
          <cell r="AB66">
            <v>83132799</v>
          </cell>
          <cell r="AC66">
            <v>0.60799999999999998</v>
          </cell>
          <cell r="AD66">
            <v>0.115</v>
          </cell>
          <cell r="AE66">
            <v>0.48799999999999999</v>
          </cell>
          <cell r="AF66">
            <v>3.04E-2</v>
          </cell>
          <cell r="AG66">
            <v>64324835</v>
          </cell>
          <cell r="AH66">
            <v>51.165691000000002</v>
          </cell>
          <cell r="AI66">
            <v>10.451525999999999</v>
          </cell>
        </row>
        <row r="67">
          <cell r="A67" t="str">
            <v>Ghana</v>
          </cell>
          <cell r="B67">
            <v>137</v>
          </cell>
          <cell r="C67" t="str">
            <v>GH</v>
          </cell>
          <cell r="D67">
            <v>0.69</v>
          </cell>
          <cell r="E67">
            <v>238533</v>
          </cell>
          <cell r="F67">
            <v>16000</v>
          </cell>
          <cell r="G67">
            <v>29.41</v>
          </cell>
          <cell r="H67">
            <v>233</v>
          </cell>
          <cell r="I67" t="str">
            <v>Accra</v>
          </cell>
          <cell r="J67">
            <v>16670</v>
          </cell>
          <cell r="K67">
            <v>268.36</v>
          </cell>
          <cell r="L67">
            <v>7.1999999999999995E-2</v>
          </cell>
          <cell r="M67" t="str">
            <v>GHS</v>
          </cell>
          <cell r="N67">
            <v>3.87</v>
          </cell>
          <cell r="O67">
            <v>0.41199999999999998</v>
          </cell>
          <cell r="P67" t="str">
            <v xml:space="preserve">$0.92 </v>
          </cell>
          <cell r="Q67" t="str">
            <v xml:space="preserve">$66,983,634,224 </v>
          </cell>
          <cell r="R67">
            <v>1.048</v>
          </cell>
          <cell r="S67">
            <v>0.157</v>
          </cell>
          <cell r="T67">
            <v>34.9</v>
          </cell>
          <cell r="U67" t="str">
            <v>Accra</v>
          </cell>
          <cell r="V67">
            <v>63.8</v>
          </cell>
          <cell r="W67">
            <v>308</v>
          </cell>
          <cell r="X67" t="str">
            <v xml:space="preserve">$0.27 </v>
          </cell>
          <cell r="Y67" t="str">
            <v>English</v>
          </cell>
          <cell r="Z67">
            <v>0.36099999999999999</v>
          </cell>
          <cell r="AA67">
            <v>0.14000000000000001</v>
          </cell>
          <cell r="AB67">
            <v>30792608</v>
          </cell>
          <cell r="AC67">
            <v>0.67800000000000005</v>
          </cell>
          <cell r="AD67">
            <v>0.126</v>
          </cell>
          <cell r="AE67">
            <v>0.55400000000000005</v>
          </cell>
          <cell r="AF67">
            <v>4.3299999999999998E-2</v>
          </cell>
          <cell r="AG67">
            <v>17249054</v>
          </cell>
          <cell r="AH67">
            <v>7.9465269999999997</v>
          </cell>
          <cell r="AI67">
            <v>-1.0231939999999999</v>
          </cell>
        </row>
        <row r="68">
          <cell r="A68" t="str">
            <v>Greece</v>
          </cell>
          <cell r="B68">
            <v>81</v>
          </cell>
          <cell r="C68" t="str">
            <v>GR</v>
          </cell>
          <cell r="D68">
            <v>0.47599999999999998</v>
          </cell>
          <cell r="E68">
            <v>131957</v>
          </cell>
          <cell r="F68">
            <v>146000</v>
          </cell>
          <cell r="G68">
            <v>8.1</v>
          </cell>
          <cell r="H68">
            <v>30</v>
          </cell>
          <cell r="I68" t="str">
            <v>Athens</v>
          </cell>
          <cell r="J68">
            <v>62434</v>
          </cell>
          <cell r="K68">
            <v>101.87</v>
          </cell>
          <cell r="L68">
            <v>2E-3</v>
          </cell>
          <cell r="M68" t="str">
            <v>EUR</v>
          </cell>
          <cell r="N68">
            <v>1.35</v>
          </cell>
          <cell r="O68">
            <v>0.317</v>
          </cell>
          <cell r="P68" t="str">
            <v xml:space="preserve">$1.54 </v>
          </cell>
          <cell r="Q68" t="str">
            <v xml:space="preserve">$209,852,761,469 </v>
          </cell>
          <cell r="R68">
            <v>0.996</v>
          </cell>
          <cell r="S68">
            <v>1.3660000000000001</v>
          </cell>
          <cell r="T68">
            <v>3.6</v>
          </cell>
          <cell r="U68" t="str">
            <v>Macedonia</v>
          </cell>
          <cell r="V68">
            <v>81.3</v>
          </cell>
          <cell r="W68">
            <v>3</v>
          </cell>
          <cell r="X68" t="str">
            <v xml:space="preserve">$4.46 </v>
          </cell>
          <cell r="Y68" t="str">
            <v>Greek</v>
          </cell>
          <cell r="Z68">
            <v>0.35499999999999998</v>
          </cell>
          <cell r="AA68">
            <v>5.48</v>
          </cell>
          <cell r="AB68">
            <v>10716322</v>
          </cell>
          <cell r="AC68">
            <v>0.51800000000000002</v>
          </cell>
          <cell r="AD68">
            <v>0.26200000000000001</v>
          </cell>
          <cell r="AE68">
            <v>0.51900000000000002</v>
          </cell>
          <cell r="AF68">
            <v>0.1724</v>
          </cell>
          <cell r="AG68">
            <v>8507474</v>
          </cell>
          <cell r="AH68">
            <v>39.074207999999999</v>
          </cell>
          <cell r="AI68">
            <v>21.824311999999999</v>
          </cell>
        </row>
        <row r="69">
          <cell r="A69" t="str">
            <v>Grenada</v>
          </cell>
          <cell r="B69">
            <v>331</v>
          </cell>
          <cell r="C69" t="str">
            <v>GD</v>
          </cell>
          <cell r="D69">
            <v>0.23499999999999999</v>
          </cell>
          <cell r="E69">
            <v>349</v>
          </cell>
          <cell r="G69">
            <v>16.47</v>
          </cell>
          <cell r="H69">
            <v>1</v>
          </cell>
          <cell r="I69" t="str">
            <v>St. George's, Grenada</v>
          </cell>
          <cell r="J69">
            <v>268</v>
          </cell>
          <cell r="K69">
            <v>107.43</v>
          </cell>
          <cell r="L69">
            <v>8.0000000000000002E-3</v>
          </cell>
          <cell r="M69" t="str">
            <v>XCD</v>
          </cell>
          <cell r="N69">
            <v>2.06</v>
          </cell>
          <cell r="O69">
            <v>0.5</v>
          </cell>
          <cell r="P69" t="str">
            <v xml:space="preserve">$1.12 </v>
          </cell>
          <cell r="Q69" t="str">
            <v xml:space="preserve">$1,228,170,370 </v>
          </cell>
          <cell r="R69">
            <v>1.069</v>
          </cell>
          <cell r="S69">
            <v>1.046</v>
          </cell>
          <cell r="T69">
            <v>13.7</v>
          </cell>
          <cell r="U69" t="str">
            <v>St. George's, Grenada</v>
          </cell>
          <cell r="V69">
            <v>72.400000000000006</v>
          </cell>
          <cell r="W69">
            <v>25</v>
          </cell>
          <cell r="Y69" t="str">
            <v>English</v>
          </cell>
          <cell r="Z69">
            <v>0.56999999999999995</v>
          </cell>
          <cell r="AA69">
            <v>1.41</v>
          </cell>
          <cell r="AB69">
            <v>112003</v>
          </cell>
          <cell r="AD69">
            <v>0.19400000000000001</v>
          </cell>
          <cell r="AE69">
            <v>0.47799999999999998</v>
          </cell>
          <cell r="AG69">
            <v>40765</v>
          </cell>
          <cell r="AH69">
            <v>12.1165</v>
          </cell>
          <cell r="AI69">
            <v>-61.679000000000002</v>
          </cell>
        </row>
        <row r="70">
          <cell r="A70" t="str">
            <v>Guatemala</v>
          </cell>
          <cell r="B70">
            <v>167</v>
          </cell>
          <cell r="C70" t="str">
            <v>GT</v>
          </cell>
          <cell r="D70">
            <v>0.36</v>
          </cell>
          <cell r="E70">
            <v>108889</v>
          </cell>
          <cell r="F70">
            <v>43000</v>
          </cell>
          <cell r="G70">
            <v>24.56</v>
          </cell>
          <cell r="H70">
            <v>502</v>
          </cell>
          <cell r="I70" t="str">
            <v>Guatemala City</v>
          </cell>
          <cell r="J70">
            <v>16777</v>
          </cell>
          <cell r="K70">
            <v>142.91999999999999</v>
          </cell>
          <cell r="L70">
            <v>3.6999999999999998E-2</v>
          </cell>
          <cell r="M70" t="str">
            <v>GTQ</v>
          </cell>
          <cell r="N70">
            <v>2.87</v>
          </cell>
          <cell r="O70">
            <v>0.32700000000000001</v>
          </cell>
          <cell r="P70" t="str">
            <v xml:space="preserve">$0.79 </v>
          </cell>
          <cell r="Q70" t="str">
            <v xml:space="preserve">$76,710,385,880 </v>
          </cell>
          <cell r="R70">
            <v>1.0189999999999999</v>
          </cell>
          <cell r="S70">
            <v>0.218</v>
          </cell>
          <cell r="T70">
            <v>22.1</v>
          </cell>
          <cell r="U70" t="str">
            <v>Guatemala City</v>
          </cell>
          <cell r="V70">
            <v>74.099999999999994</v>
          </cell>
          <cell r="W70">
            <v>95</v>
          </cell>
          <cell r="X70" t="str">
            <v xml:space="preserve">$1.60 </v>
          </cell>
          <cell r="Y70" t="str">
            <v>Spanish</v>
          </cell>
          <cell r="Z70">
            <v>0.55800000000000005</v>
          </cell>
          <cell r="AA70">
            <v>0.35</v>
          </cell>
          <cell r="AB70">
            <v>16604026</v>
          </cell>
          <cell r="AC70">
            <v>0.623</v>
          </cell>
          <cell r="AD70">
            <v>0.106</v>
          </cell>
          <cell r="AE70">
            <v>0.35199999999999998</v>
          </cell>
          <cell r="AF70">
            <v>2.46E-2</v>
          </cell>
          <cell r="AG70">
            <v>8540945</v>
          </cell>
          <cell r="AH70">
            <v>15.783471</v>
          </cell>
          <cell r="AI70">
            <v>-90.230759000000006</v>
          </cell>
        </row>
        <row r="71">
          <cell r="A71" t="str">
            <v>Guinea</v>
          </cell>
          <cell r="B71">
            <v>53</v>
          </cell>
          <cell r="C71" t="str">
            <v>GN</v>
          </cell>
          <cell r="D71">
            <v>0.59</v>
          </cell>
          <cell r="E71">
            <v>245857</v>
          </cell>
          <cell r="F71">
            <v>13000</v>
          </cell>
          <cell r="G71">
            <v>36.36</v>
          </cell>
          <cell r="H71">
            <v>224</v>
          </cell>
          <cell r="I71" t="str">
            <v>Conakry</v>
          </cell>
          <cell r="J71">
            <v>2996</v>
          </cell>
          <cell r="K71">
            <v>262.95</v>
          </cell>
          <cell r="L71">
            <v>9.5000000000000001E-2</v>
          </cell>
          <cell r="M71" t="str">
            <v>GNF</v>
          </cell>
          <cell r="N71">
            <v>4.7</v>
          </cell>
          <cell r="O71">
            <v>0.25800000000000001</v>
          </cell>
          <cell r="P71" t="str">
            <v xml:space="preserve">$0.90 </v>
          </cell>
          <cell r="Q71" t="str">
            <v xml:space="preserve">$13,590,281,809 </v>
          </cell>
          <cell r="R71">
            <v>0.91500000000000004</v>
          </cell>
          <cell r="S71">
            <v>0.11600000000000001</v>
          </cell>
          <cell r="T71">
            <v>64.900000000000006</v>
          </cell>
          <cell r="U71" t="str">
            <v>Kankan</v>
          </cell>
          <cell r="V71">
            <v>61.2</v>
          </cell>
          <cell r="W71">
            <v>576</v>
          </cell>
          <cell r="Y71" t="str">
            <v>French</v>
          </cell>
          <cell r="Z71">
            <v>0.54500000000000004</v>
          </cell>
          <cell r="AA71">
            <v>0.08</v>
          </cell>
          <cell r="AB71">
            <v>12771246</v>
          </cell>
          <cell r="AC71">
            <v>0.61499999999999999</v>
          </cell>
          <cell r="AD71">
            <v>0.108</v>
          </cell>
          <cell r="AE71">
            <v>0.69299999999999995</v>
          </cell>
          <cell r="AF71">
            <v>4.2999999999999997E-2</v>
          </cell>
          <cell r="AG71">
            <v>4661505</v>
          </cell>
          <cell r="AH71">
            <v>9.9455869999999997</v>
          </cell>
          <cell r="AI71">
            <v>-9.6966450000000002</v>
          </cell>
        </row>
        <row r="72">
          <cell r="A72" t="str">
            <v>Guinea-Bissau</v>
          </cell>
          <cell r="B72">
            <v>70</v>
          </cell>
          <cell r="C72" t="str">
            <v>GW</v>
          </cell>
          <cell r="D72">
            <v>0.57999999999999996</v>
          </cell>
          <cell r="E72">
            <v>36125</v>
          </cell>
          <cell r="F72">
            <v>4000</v>
          </cell>
          <cell r="G72">
            <v>35.130000000000003</v>
          </cell>
          <cell r="H72">
            <v>245</v>
          </cell>
          <cell r="I72" t="str">
            <v>Bissau</v>
          </cell>
          <cell r="J72">
            <v>293</v>
          </cell>
          <cell r="K72">
            <v>111.65</v>
          </cell>
          <cell r="L72">
            <v>1.4E-2</v>
          </cell>
          <cell r="M72" t="str">
            <v>XOF</v>
          </cell>
          <cell r="N72">
            <v>4.4800000000000004</v>
          </cell>
          <cell r="O72">
            <v>0.69799999999999995</v>
          </cell>
          <cell r="Q72" t="str">
            <v xml:space="preserve">$1,340,389,411 </v>
          </cell>
          <cell r="R72">
            <v>1.1870000000000001</v>
          </cell>
          <cell r="S72">
            <v>2.5999999999999999E-2</v>
          </cell>
          <cell r="T72">
            <v>54</v>
          </cell>
          <cell r="U72" t="str">
            <v>Bissau</v>
          </cell>
          <cell r="V72">
            <v>58</v>
          </cell>
          <cell r="W72">
            <v>667</v>
          </cell>
          <cell r="X72" t="str">
            <v xml:space="preserve">$0.16 </v>
          </cell>
          <cell r="Y72" t="str">
            <v>Portuguese</v>
          </cell>
          <cell r="Z72">
            <v>0.372</v>
          </cell>
          <cell r="AA72">
            <v>0.13</v>
          </cell>
          <cell r="AB72">
            <v>1920922</v>
          </cell>
          <cell r="AC72">
            <v>0.72</v>
          </cell>
          <cell r="AD72">
            <v>0.10299999999999999</v>
          </cell>
          <cell r="AE72">
            <v>0.45500000000000002</v>
          </cell>
          <cell r="AF72">
            <v>2.47E-2</v>
          </cell>
          <cell r="AG72">
            <v>840922</v>
          </cell>
          <cell r="AH72">
            <v>11.803749</v>
          </cell>
          <cell r="AI72">
            <v>-15.180413</v>
          </cell>
        </row>
        <row r="73">
          <cell r="A73" t="str">
            <v>Guyana</v>
          </cell>
          <cell r="B73">
            <v>4</v>
          </cell>
          <cell r="C73" t="str">
            <v>GY</v>
          </cell>
          <cell r="D73">
            <v>8.5999999999999993E-2</v>
          </cell>
          <cell r="E73">
            <v>214969</v>
          </cell>
          <cell r="F73">
            <v>3000</v>
          </cell>
          <cell r="G73">
            <v>19.97</v>
          </cell>
          <cell r="H73">
            <v>592</v>
          </cell>
          <cell r="I73" t="str">
            <v>Georgetown, Guyana</v>
          </cell>
          <cell r="J73">
            <v>2384</v>
          </cell>
          <cell r="K73">
            <v>116.19</v>
          </cell>
          <cell r="L73">
            <v>2.1000000000000001E-2</v>
          </cell>
          <cell r="M73" t="str">
            <v>GYD</v>
          </cell>
          <cell r="N73">
            <v>2.46</v>
          </cell>
          <cell r="O73">
            <v>0.83899999999999997</v>
          </cell>
          <cell r="P73" t="str">
            <v xml:space="preserve">$0.90 </v>
          </cell>
          <cell r="Q73" t="str">
            <v xml:space="preserve">$4,280,443,645 </v>
          </cell>
          <cell r="R73">
            <v>0.97799999999999998</v>
          </cell>
          <cell r="S73">
            <v>0.11600000000000001</v>
          </cell>
          <cell r="T73">
            <v>25.1</v>
          </cell>
          <cell r="U73" t="str">
            <v>Georgetown, Guyana</v>
          </cell>
          <cell r="V73">
            <v>69.8</v>
          </cell>
          <cell r="W73">
            <v>169</v>
          </cell>
          <cell r="X73" t="str">
            <v xml:space="preserve">$0.98 </v>
          </cell>
          <cell r="Y73" t="str">
            <v>English</v>
          </cell>
          <cell r="Z73">
            <v>0.40500000000000003</v>
          </cell>
          <cell r="AA73">
            <v>0.8</v>
          </cell>
          <cell r="AB73">
            <v>782766</v>
          </cell>
          <cell r="AC73">
            <v>0.56200000000000006</v>
          </cell>
          <cell r="AE73">
            <v>0.30599999999999999</v>
          </cell>
          <cell r="AF73">
            <v>0.11849999999999999</v>
          </cell>
          <cell r="AG73">
            <v>208912</v>
          </cell>
          <cell r="AH73">
            <v>4.8604159999999998</v>
          </cell>
          <cell r="AI73">
            <v>-58.93018</v>
          </cell>
        </row>
        <row r="74">
          <cell r="A74" t="str">
            <v>Haiti</v>
          </cell>
          <cell r="B74">
            <v>414</v>
          </cell>
          <cell r="C74" t="str">
            <v>HT</v>
          </cell>
          <cell r="D74">
            <v>0.66800000000000004</v>
          </cell>
          <cell r="E74">
            <v>27750</v>
          </cell>
          <cell r="F74">
            <v>0</v>
          </cell>
          <cell r="G74">
            <v>24.35</v>
          </cell>
          <cell r="H74">
            <v>509</v>
          </cell>
          <cell r="I74" t="str">
            <v>Port-au-Prince</v>
          </cell>
          <cell r="J74">
            <v>2978</v>
          </cell>
          <cell r="K74">
            <v>179.29</v>
          </cell>
          <cell r="L74">
            <v>0.125</v>
          </cell>
          <cell r="M74" t="str">
            <v>HTG</v>
          </cell>
          <cell r="N74">
            <v>2.94</v>
          </cell>
          <cell r="O74">
            <v>3.5000000000000003E-2</v>
          </cell>
          <cell r="P74" t="str">
            <v xml:space="preserve">$0.81 </v>
          </cell>
          <cell r="Q74" t="str">
            <v xml:space="preserve">$8,498,981,821 </v>
          </cell>
          <cell r="R74">
            <v>1.1359999999999999</v>
          </cell>
          <cell r="S74">
            <v>1.0999999999999999E-2</v>
          </cell>
          <cell r="T74">
            <v>49.5</v>
          </cell>
          <cell r="U74" t="str">
            <v>Port-au-Prince</v>
          </cell>
          <cell r="V74">
            <v>63.7</v>
          </cell>
          <cell r="W74">
            <v>480</v>
          </cell>
          <cell r="X74" t="str">
            <v xml:space="preserve">$0.25 </v>
          </cell>
          <cell r="Y74" t="str">
            <v>French</v>
          </cell>
          <cell r="Z74">
            <v>0.36299999999999999</v>
          </cell>
          <cell r="AA74">
            <v>0.23</v>
          </cell>
          <cell r="AB74">
            <v>11263077</v>
          </cell>
          <cell r="AC74">
            <v>0.67200000000000004</v>
          </cell>
          <cell r="AE74">
            <v>0.42699999999999999</v>
          </cell>
          <cell r="AF74">
            <v>0.13780000000000001</v>
          </cell>
          <cell r="AG74">
            <v>6328948</v>
          </cell>
          <cell r="AH74">
            <v>18.971187</v>
          </cell>
          <cell r="AI74">
            <v>-72.285214999999994</v>
          </cell>
        </row>
        <row r="75">
          <cell r="A75" t="str">
            <v>Vatican City</v>
          </cell>
          <cell r="B75">
            <v>2003</v>
          </cell>
          <cell r="E75">
            <v>0</v>
          </cell>
          <cell r="H75">
            <v>379</v>
          </cell>
          <cell r="I75" t="str">
            <v>Vatican City</v>
          </cell>
          <cell r="M75" t="str">
            <v>EUR</v>
          </cell>
          <cell r="Y75" t="str">
            <v>Italian</v>
          </cell>
          <cell r="AB75">
            <v>836</v>
          </cell>
          <cell r="AH75">
            <v>41.902915999999998</v>
          </cell>
          <cell r="AI75">
            <v>12.453389</v>
          </cell>
        </row>
        <row r="76">
          <cell r="A76" t="str">
            <v>Honduras</v>
          </cell>
          <cell r="B76">
            <v>89</v>
          </cell>
          <cell r="C76" t="str">
            <v>HN</v>
          </cell>
          <cell r="D76">
            <v>0.28899999999999998</v>
          </cell>
          <cell r="E76">
            <v>112090</v>
          </cell>
          <cell r="F76">
            <v>23000</v>
          </cell>
          <cell r="G76">
            <v>21.6</v>
          </cell>
          <cell r="H76">
            <v>504</v>
          </cell>
          <cell r="I76" t="str">
            <v>Tegucigalpa</v>
          </cell>
          <cell r="J76">
            <v>9813</v>
          </cell>
          <cell r="K76">
            <v>150.34</v>
          </cell>
          <cell r="L76">
            <v>4.3999999999999997E-2</v>
          </cell>
          <cell r="M76" t="str">
            <v>HNL</v>
          </cell>
          <cell r="N76">
            <v>2.46</v>
          </cell>
          <cell r="O76">
            <v>0.4</v>
          </cell>
          <cell r="P76" t="str">
            <v xml:space="preserve">$0.98 </v>
          </cell>
          <cell r="Q76" t="str">
            <v xml:space="preserve">$25,095,395,475 </v>
          </cell>
          <cell r="R76">
            <v>0.91500000000000004</v>
          </cell>
          <cell r="S76">
            <v>0.26200000000000001</v>
          </cell>
          <cell r="T76">
            <v>15.1</v>
          </cell>
          <cell r="U76" t="str">
            <v>Tegucigalpa</v>
          </cell>
          <cell r="V76">
            <v>75.099999999999994</v>
          </cell>
          <cell r="W76">
            <v>65</v>
          </cell>
          <cell r="X76" t="str">
            <v xml:space="preserve">$1.01 </v>
          </cell>
          <cell r="Y76" t="str">
            <v>Spanish</v>
          </cell>
          <cell r="Z76">
            <v>0.49099999999999999</v>
          </cell>
          <cell r="AA76">
            <v>0.31</v>
          </cell>
          <cell r="AB76">
            <v>9746117</v>
          </cell>
          <cell r="AC76">
            <v>0.68799999999999994</v>
          </cell>
          <cell r="AD76">
            <v>0.17299999999999999</v>
          </cell>
          <cell r="AE76">
            <v>0.39100000000000001</v>
          </cell>
          <cell r="AF76">
            <v>5.3900000000000003E-2</v>
          </cell>
          <cell r="AG76">
            <v>5626433</v>
          </cell>
          <cell r="AH76">
            <v>15.199999</v>
          </cell>
          <cell r="AI76">
            <v>-86.241905000000003</v>
          </cell>
        </row>
        <row r="77">
          <cell r="A77" t="str">
            <v>Hungary</v>
          </cell>
          <cell r="B77">
            <v>107</v>
          </cell>
          <cell r="C77" t="str">
            <v>HU</v>
          </cell>
          <cell r="D77">
            <v>0.58399999999999996</v>
          </cell>
          <cell r="E77">
            <v>93028</v>
          </cell>
          <cell r="F77">
            <v>40000</v>
          </cell>
          <cell r="G77">
            <v>9.6</v>
          </cell>
          <cell r="H77">
            <v>36</v>
          </cell>
          <cell r="I77" t="str">
            <v>Budapest</v>
          </cell>
          <cell r="J77">
            <v>45537</v>
          </cell>
          <cell r="K77">
            <v>121.64</v>
          </cell>
          <cell r="L77">
            <v>3.3000000000000002E-2</v>
          </cell>
          <cell r="M77" t="str">
            <v>HUF</v>
          </cell>
          <cell r="N77">
            <v>1.54</v>
          </cell>
          <cell r="O77">
            <v>0.22900000000000001</v>
          </cell>
          <cell r="P77" t="str">
            <v xml:space="preserve">$1.18 </v>
          </cell>
          <cell r="Q77" t="str">
            <v xml:space="preserve">$160,967,157,504 </v>
          </cell>
          <cell r="R77">
            <v>1.008</v>
          </cell>
          <cell r="S77">
            <v>0.48499999999999999</v>
          </cell>
          <cell r="T77">
            <v>3.6</v>
          </cell>
          <cell r="U77" t="str">
            <v>Budapest</v>
          </cell>
          <cell r="V77">
            <v>75.8</v>
          </cell>
          <cell r="W77">
            <v>12</v>
          </cell>
          <cell r="X77" t="str">
            <v xml:space="preserve">$2.62 </v>
          </cell>
          <cell r="Y77" t="str">
            <v>Hungarian</v>
          </cell>
          <cell r="Z77">
            <v>0.28999999999999998</v>
          </cell>
          <cell r="AA77">
            <v>3.41</v>
          </cell>
          <cell r="AB77">
            <v>9769949</v>
          </cell>
          <cell r="AC77">
            <v>0.56499999999999995</v>
          </cell>
          <cell r="AD77">
            <v>0.23</v>
          </cell>
          <cell r="AE77">
            <v>0.379</v>
          </cell>
          <cell r="AF77">
            <v>3.4000000000000002E-2</v>
          </cell>
          <cell r="AG77">
            <v>6999582</v>
          </cell>
          <cell r="AH77">
            <v>47.162494000000002</v>
          </cell>
          <cell r="AI77">
            <v>19.503304</v>
          </cell>
        </row>
        <row r="78">
          <cell r="A78" t="str">
            <v>Iceland</v>
          </cell>
          <cell r="B78">
            <v>3</v>
          </cell>
          <cell r="C78" t="str">
            <v>IS</v>
          </cell>
          <cell r="D78">
            <v>0.187</v>
          </cell>
          <cell r="E78">
            <v>103000</v>
          </cell>
          <cell r="F78">
            <v>0</v>
          </cell>
          <cell r="G78">
            <v>12</v>
          </cell>
          <cell r="H78">
            <v>354</v>
          </cell>
          <cell r="I78" t="str">
            <v>Reykjavï¿½ï¿½</v>
          </cell>
          <cell r="J78">
            <v>2065</v>
          </cell>
          <cell r="K78">
            <v>129</v>
          </cell>
          <cell r="L78">
            <v>0.03</v>
          </cell>
          <cell r="M78" t="str">
            <v>ISK</v>
          </cell>
          <cell r="N78">
            <v>1.71</v>
          </cell>
          <cell r="O78">
            <v>5.0000000000000001E-3</v>
          </cell>
          <cell r="P78" t="str">
            <v xml:space="preserve">$1.69 </v>
          </cell>
          <cell r="Q78" t="str">
            <v xml:space="preserve">$24,188,035,739 </v>
          </cell>
          <cell r="R78">
            <v>1.004</v>
          </cell>
          <cell r="S78">
            <v>0.71799999999999997</v>
          </cell>
          <cell r="T78">
            <v>1.5</v>
          </cell>
          <cell r="U78" t="str">
            <v>Reykjavï¿½ï¿½</v>
          </cell>
          <cell r="V78">
            <v>82.7</v>
          </cell>
          <cell r="W78">
            <v>4</v>
          </cell>
          <cell r="Y78" t="str">
            <v>Icelandic</v>
          </cell>
          <cell r="Z78">
            <v>0.17</v>
          </cell>
          <cell r="AA78">
            <v>4.08</v>
          </cell>
          <cell r="AB78">
            <v>361313</v>
          </cell>
          <cell r="AC78">
            <v>0.75</v>
          </cell>
          <cell r="AD78">
            <v>0.23300000000000001</v>
          </cell>
          <cell r="AE78">
            <v>0.31900000000000001</v>
          </cell>
          <cell r="AF78">
            <v>2.8400000000000002E-2</v>
          </cell>
          <cell r="AG78">
            <v>339110</v>
          </cell>
          <cell r="AH78">
            <v>64.963050999999993</v>
          </cell>
          <cell r="AI78">
            <v>-19.020835000000002</v>
          </cell>
        </row>
        <row r="79">
          <cell r="A79" t="str">
            <v>India</v>
          </cell>
          <cell r="B79">
            <v>464</v>
          </cell>
          <cell r="C79" t="str">
            <v>IN</v>
          </cell>
          <cell r="D79">
            <v>0.60399999999999998</v>
          </cell>
          <cell r="E79">
            <v>3287263</v>
          </cell>
          <cell r="F79">
            <v>3031000</v>
          </cell>
          <cell r="G79">
            <v>17.86</v>
          </cell>
          <cell r="H79">
            <v>91</v>
          </cell>
          <cell r="I79" t="str">
            <v>New Delhi</v>
          </cell>
          <cell r="J79">
            <v>2407672</v>
          </cell>
          <cell r="K79">
            <v>180.44</v>
          </cell>
          <cell r="L79">
            <v>7.6999999999999999E-2</v>
          </cell>
          <cell r="M79" t="str">
            <v>INR</v>
          </cell>
          <cell r="N79">
            <v>2.2200000000000002</v>
          </cell>
          <cell r="O79">
            <v>0.23799999999999999</v>
          </cell>
          <cell r="P79" t="str">
            <v xml:space="preserve">$0.97 </v>
          </cell>
          <cell r="Q79" t="str">
            <v xml:space="preserve">$2,611,000,000,000 </v>
          </cell>
          <cell r="R79">
            <v>1.1299999999999999</v>
          </cell>
          <cell r="S79">
            <v>0.28100000000000003</v>
          </cell>
          <cell r="T79">
            <v>29.9</v>
          </cell>
          <cell r="U79" t="str">
            <v>Kurebhar</v>
          </cell>
          <cell r="V79">
            <v>69.400000000000006</v>
          </cell>
          <cell r="W79">
            <v>145</v>
          </cell>
          <cell r="X79" t="str">
            <v xml:space="preserve">$0.30 </v>
          </cell>
          <cell r="Y79" t="str">
            <v>Hindi</v>
          </cell>
          <cell r="Z79">
            <v>0.65100000000000002</v>
          </cell>
          <cell r="AA79">
            <v>0.86</v>
          </cell>
          <cell r="AB79">
            <v>1366417754</v>
          </cell>
          <cell r="AC79">
            <v>0.49299999999999999</v>
          </cell>
          <cell r="AD79">
            <v>0.112</v>
          </cell>
          <cell r="AE79">
            <v>0.497</v>
          </cell>
          <cell r="AF79">
            <v>5.3600000000000002E-2</v>
          </cell>
          <cell r="AG79">
            <v>471031528</v>
          </cell>
          <cell r="AH79">
            <v>20.593684</v>
          </cell>
          <cell r="AI79">
            <v>78.962879999999998</v>
          </cell>
        </row>
        <row r="80">
          <cell r="A80" t="str">
            <v>Indonesia</v>
          </cell>
          <cell r="B80">
            <v>151</v>
          </cell>
          <cell r="C80" t="str">
            <v>ID</v>
          </cell>
          <cell r="D80">
            <v>0.315</v>
          </cell>
          <cell r="E80">
            <v>1904569</v>
          </cell>
          <cell r="F80">
            <v>676000</v>
          </cell>
          <cell r="G80">
            <v>18.07</v>
          </cell>
          <cell r="H80">
            <v>62</v>
          </cell>
          <cell r="I80" t="str">
            <v>Jakarta</v>
          </cell>
          <cell r="J80">
            <v>563325</v>
          </cell>
          <cell r="K80">
            <v>151.18</v>
          </cell>
          <cell r="L80">
            <v>0.03</v>
          </cell>
          <cell r="M80" t="str">
            <v>IDR</v>
          </cell>
          <cell r="N80">
            <v>2.31</v>
          </cell>
          <cell r="O80">
            <v>0.499</v>
          </cell>
          <cell r="P80" t="str">
            <v xml:space="preserve">$0.63 </v>
          </cell>
          <cell r="Q80" t="str">
            <v xml:space="preserve">$1,119,190,780,753 </v>
          </cell>
          <cell r="R80">
            <v>1.0640000000000001</v>
          </cell>
          <cell r="S80">
            <v>0.36299999999999999</v>
          </cell>
          <cell r="T80">
            <v>21.1</v>
          </cell>
          <cell r="U80" t="str">
            <v>Kalimantan</v>
          </cell>
          <cell r="V80">
            <v>71.5</v>
          </cell>
          <cell r="W80">
            <v>177</v>
          </cell>
          <cell r="X80" t="str">
            <v xml:space="preserve">$0.48 </v>
          </cell>
          <cell r="Y80" t="str">
            <v>Indonesian</v>
          </cell>
          <cell r="Z80">
            <v>0.48299999999999998</v>
          </cell>
          <cell r="AA80">
            <v>0.43</v>
          </cell>
          <cell r="AB80">
            <v>270203917</v>
          </cell>
          <cell r="AC80">
            <v>0.67500000000000004</v>
          </cell>
          <cell r="AD80">
            <v>0.10199999999999999</v>
          </cell>
          <cell r="AE80">
            <v>0.30099999999999999</v>
          </cell>
          <cell r="AF80">
            <v>4.6899999999999997E-2</v>
          </cell>
          <cell r="AG80">
            <v>151509724</v>
          </cell>
          <cell r="AH80">
            <v>-0.78927499999999995</v>
          </cell>
          <cell r="AI80">
            <v>113.92132700000001</v>
          </cell>
        </row>
        <row r="81">
          <cell r="A81" t="str">
            <v>Iran</v>
          </cell>
          <cell r="B81">
            <v>52</v>
          </cell>
          <cell r="C81" t="str">
            <v>IR</v>
          </cell>
          <cell r="D81">
            <v>0.28199999999999997</v>
          </cell>
          <cell r="E81">
            <v>1648195</v>
          </cell>
          <cell r="F81">
            <v>563000</v>
          </cell>
          <cell r="G81">
            <v>18.78</v>
          </cell>
          <cell r="H81">
            <v>98</v>
          </cell>
          <cell r="I81" t="str">
            <v>Tehran</v>
          </cell>
          <cell r="J81">
            <v>661710</v>
          </cell>
          <cell r="K81">
            <v>550.92999999999995</v>
          </cell>
          <cell r="L81">
            <v>0.39900000000000002</v>
          </cell>
          <cell r="M81" t="str">
            <v>IRR</v>
          </cell>
          <cell r="N81">
            <v>2.14</v>
          </cell>
          <cell r="O81">
            <v>6.6000000000000003E-2</v>
          </cell>
          <cell r="P81" t="str">
            <v xml:space="preserve">$0.40 </v>
          </cell>
          <cell r="Q81" t="str">
            <v xml:space="preserve">$445,345,282,123 </v>
          </cell>
          <cell r="R81">
            <v>1.107</v>
          </cell>
          <cell r="S81">
            <v>0.68100000000000005</v>
          </cell>
          <cell r="T81">
            <v>12.4</v>
          </cell>
          <cell r="U81" t="str">
            <v>Tehran</v>
          </cell>
          <cell r="V81">
            <v>76.5</v>
          </cell>
          <cell r="W81">
            <v>16</v>
          </cell>
          <cell r="X81" t="str">
            <v xml:space="preserve">$1.58 </v>
          </cell>
          <cell r="Y81" t="str">
            <v>Persian</v>
          </cell>
          <cell r="Z81">
            <v>0.39700000000000002</v>
          </cell>
          <cell r="AA81">
            <v>1.58</v>
          </cell>
          <cell r="AB81">
            <v>82913906</v>
          </cell>
          <cell r="AC81">
            <v>0.44700000000000001</v>
          </cell>
          <cell r="AD81">
            <v>7.3999999999999996E-2</v>
          </cell>
          <cell r="AE81">
            <v>0.44700000000000001</v>
          </cell>
          <cell r="AF81">
            <v>0.1138</v>
          </cell>
          <cell r="AG81">
            <v>62509623</v>
          </cell>
          <cell r="AH81">
            <v>32.427908000000002</v>
          </cell>
          <cell r="AI81">
            <v>53.688046</v>
          </cell>
        </row>
        <row r="82">
          <cell r="A82" t="str">
            <v>Iraq</v>
          </cell>
          <cell r="B82">
            <v>93</v>
          </cell>
          <cell r="C82" t="str">
            <v>IQ</v>
          </cell>
          <cell r="D82">
            <v>0.214</v>
          </cell>
          <cell r="E82">
            <v>438317</v>
          </cell>
          <cell r="F82">
            <v>209000</v>
          </cell>
          <cell r="G82">
            <v>29.08</v>
          </cell>
          <cell r="H82">
            <v>964</v>
          </cell>
          <cell r="I82" t="str">
            <v>Baghdad</v>
          </cell>
          <cell r="J82">
            <v>190061</v>
          </cell>
          <cell r="K82">
            <v>119.86</v>
          </cell>
          <cell r="L82">
            <v>4.0000000000000001E-3</v>
          </cell>
          <cell r="M82" t="str">
            <v>IQD</v>
          </cell>
          <cell r="N82">
            <v>3.67</v>
          </cell>
          <cell r="O82">
            <v>1.9E-2</v>
          </cell>
          <cell r="P82" t="str">
            <v xml:space="preserve">$0.61 </v>
          </cell>
          <cell r="Q82" t="str">
            <v xml:space="preserve">$234,094,042,939 </v>
          </cell>
          <cell r="R82">
            <v>1.087</v>
          </cell>
          <cell r="S82">
            <v>0.16200000000000001</v>
          </cell>
          <cell r="T82">
            <v>22.5</v>
          </cell>
          <cell r="U82" t="str">
            <v>Baghdad</v>
          </cell>
          <cell r="V82">
            <v>70.5</v>
          </cell>
          <cell r="W82">
            <v>79</v>
          </cell>
          <cell r="X82" t="str">
            <v xml:space="preserve">$1.24 </v>
          </cell>
          <cell r="Y82" t="str">
            <v>Arabic</v>
          </cell>
          <cell r="Z82">
            <v>0.76500000000000001</v>
          </cell>
          <cell r="AA82">
            <v>0.71</v>
          </cell>
          <cell r="AB82">
            <v>39309783</v>
          </cell>
          <cell r="AC82">
            <v>0.43</v>
          </cell>
          <cell r="AD82">
            <v>0.02</v>
          </cell>
          <cell r="AE82">
            <v>0.308</v>
          </cell>
          <cell r="AF82">
            <v>0.12820000000000001</v>
          </cell>
          <cell r="AG82">
            <v>27783368</v>
          </cell>
          <cell r="AH82">
            <v>33.223191</v>
          </cell>
          <cell r="AI82">
            <v>43.679290999999999</v>
          </cell>
        </row>
        <row r="83">
          <cell r="A83" t="str">
            <v>Republic of Ireland</v>
          </cell>
          <cell r="B83">
            <v>72</v>
          </cell>
          <cell r="D83">
            <v>0.64500000000000002</v>
          </cell>
          <cell r="E83">
            <v>70273</v>
          </cell>
          <cell r="F83">
            <v>9000</v>
          </cell>
          <cell r="G83">
            <v>12.5</v>
          </cell>
          <cell r="H83">
            <v>353</v>
          </cell>
          <cell r="I83" t="str">
            <v>Dublin</v>
          </cell>
          <cell r="J83">
            <v>37711</v>
          </cell>
          <cell r="K83">
            <v>106.58</v>
          </cell>
          <cell r="L83">
            <v>8.9999999999999993E-3</v>
          </cell>
          <cell r="M83" t="str">
            <v>EUR</v>
          </cell>
          <cell r="N83">
            <v>1.75</v>
          </cell>
          <cell r="O83">
            <v>0.11</v>
          </cell>
          <cell r="P83" t="str">
            <v xml:space="preserve">$1.37 </v>
          </cell>
          <cell r="Q83" t="str">
            <v xml:space="preserve">$388,698,711,348 </v>
          </cell>
          <cell r="R83">
            <v>1.0089999999999999</v>
          </cell>
          <cell r="S83">
            <v>0.77800000000000002</v>
          </cell>
          <cell r="T83">
            <v>3.1</v>
          </cell>
          <cell r="U83" t="str">
            <v>Connacht</v>
          </cell>
          <cell r="V83">
            <v>82.3</v>
          </cell>
          <cell r="W83">
            <v>5</v>
          </cell>
          <cell r="X83" t="str">
            <v xml:space="preserve">$10.79 </v>
          </cell>
          <cell r="Y83" t="str">
            <v>Irish</v>
          </cell>
          <cell r="Z83">
            <v>0.152</v>
          </cell>
          <cell r="AA83">
            <v>3.31</v>
          </cell>
          <cell r="AB83">
            <v>5007069</v>
          </cell>
          <cell r="AC83">
            <v>0.621</v>
          </cell>
          <cell r="AD83">
            <v>0.183</v>
          </cell>
          <cell r="AE83">
            <v>0.26100000000000001</v>
          </cell>
          <cell r="AF83">
            <v>4.9299999999999997E-2</v>
          </cell>
          <cell r="AG83">
            <v>3133123</v>
          </cell>
          <cell r="AH83">
            <v>53.412909999999997</v>
          </cell>
          <cell r="AI83">
            <v>-8.2438900000000004</v>
          </cell>
        </row>
        <row r="84">
          <cell r="A84" t="str">
            <v>Israel</v>
          </cell>
          <cell r="B84">
            <v>400</v>
          </cell>
          <cell r="C84" t="str">
            <v>IL</v>
          </cell>
          <cell r="D84">
            <v>0.246</v>
          </cell>
          <cell r="E84">
            <v>20770</v>
          </cell>
          <cell r="F84">
            <v>178000</v>
          </cell>
          <cell r="G84">
            <v>20.8</v>
          </cell>
          <cell r="H84">
            <v>972</v>
          </cell>
          <cell r="I84" t="str">
            <v>Jerusalem</v>
          </cell>
          <cell r="J84">
            <v>65166</v>
          </cell>
          <cell r="K84">
            <v>108.15</v>
          </cell>
          <cell r="L84">
            <v>8.0000000000000002E-3</v>
          </cell>
          <cell r="M84" t="str">
            <v>ILS</v>
          </cell>
          <cell r="N84">
            <v>3.09</v>
          </cell>
          <cell r="O84">
            <v>7.6999999999999999E-2</v>
          </cell>
          <cell r="P84" t="str">
            <v xml:space="preserve">$1.57 </v>
          </cell>
          <cell r="Q84" t="str">
            <v xml:space="preserve">$395,098,666,122 </v>
          </cell>
          <cell r="R84">
            <v>1.0489999999999999</v>
          </cell>
          <cell r="S84">
            <v>0.63400000000000001</v>
          </cell>
          <cell r="T84">
            <v>3</v>
          </cell>
          <cell r="U84" t="str">
            <v>Jerusalem</v>
          </cell>
          <cell r="V84">
            <v>82.8</v>
          </cell>
          <cell r="W84">
            <v>3</v>
          </cell>
          <cell r="X84" t="str">
            <v xml:space="preserve">$7.58 </v>
          </cell>
          <cell r="Y84" t="str">
            <v>Hebrew</v>
          </cell>
          <cell r="Z84">
            <v>0.24399999999999999</v>
          </cell>
          <cell r="AA84">
            <v>4.62</v>
          </cell>
          <cell r="AB84">
            <v>9053300</v>
          </cell>
          <cell r="AC84">
            <v>0.64</v>
          </cell>
          <cell r="AD84">
            <v>0.23100000000000001</v>
          </cell>
          <cell r="AE84">
            <v>0.253</v>
          </cell>
          <cell r="AF84">
            <v>3.8600000000000002E-2</v>
          </cell>
          <cell r="AG84">
            <v>8374393</v>
          </cell>
          <cell r="AH84">
            <v>31.046050999999999</v>
          </cell>
          <cell r="AI84">
            <v>34.851612000000003</v>
          </cell>
        </row>
        <row r="85">
          <cell r="A85" t="str">
            <v>Italy</v>
          </cell>
          <cell r="B85">
            <v>206</v>
          </cell>
          <cell r="C85" t="str">
            <v>IT</v>
          </cell>
          <cell r="D85">
            <v>0.432</v>
          </cell>
          <cell r="E85">
            <v>301340</v>
          </cell>
          <cell r="F85">
            <v>347000</v>
          </cell>
          <cell r="G85">
            <v>7.3</v>
          </cell>
          <cell r="H85">
            <v>39</v>
          </cell>
          <cell r="I85" t="str">
            <v>Rome</v>
          </cell>
          <cell r="J85">
            <v>320411</v>
          </cell>
          <cell r="K85">
            <v>110.62</v>
          </cell>
          <cell r="L85">
            <v>6.0000000000000001E-3</v>
          </cell>
          <cell r="M85" t="str">
            <v>EUR</v>
          </cell>
          <cell r="N85">
            <v>1.29</v>
          </cell>
          <cell r="O85">
            <v>0.318</v>
          </cell>
          <cell r="P85" t="str">
            <v xml:space="preserve">$1.61 </v>
          </cell>
          <cell r="Q85" t="str">
            <v xml:space="preserve">$2,001,244,392,042 </v>
          </cell>
          <cell r="R85">
            <v>1.0189999999999999</v>
          </cell>
          <cell r="S85">
            <v>0.61899999999999999</v>
          </cell>
          <cell r="T85">
            <v>2.6</v>
          </cell>
          <cell r="U85" t="str">
            <v>Rome</v>
          </cell>
          <cell r="V85">
            <v>82.9</v>
          </cell>
          <cell r="W85">
            <v>2</v>
          </cell>
          <cell r="Y85" t="str">
            <v>Italian</v>
          </cell>
          <cell r="Z85">
            <v>0.22800000000000001</v>
          </cell>
          <cell r="AA85">
            <v>3.98</v>
          </cell>
          <cell r="AB85">
            <v>60297396</v>
          </cell>
          <cell r="AC85">
            <v>0.496</v>
          </cell>
          <cell r="AD85">
            <v>0.24299999999999999</v>
          </cell>
          <cell r="AE85">
            <v>0.59099999999999997</v>
          </cell>
          <cell r="AF85">
            <v>9.8900000000000002E-2</v>
          </cell>
          <cell r="AG85">
            <v>42651966</v>
          </cell>
          <cell r="AH85">
            <v>41.871940000000002</v>
          </cell>
          <cell r="AI85">
            <v>12.56738</v>
          </cell>
        </row>
        <row r="86">
          <cell r="A86" t="str">
            <v>Jamaica</v>
          </cell>
          <cell r="B86">
            <v>273</v>
          </cell>
          <cell r="C86" t="str">
            <v>JM</v>
          </cell>
          <cell r="D86">
            <v>0.41</v>
          </cell>
          <cell r="E86">
            <v>10991</v>
          </cell>
          <cell r="F86">
            <v>4000</v>
          </cell>
          <cell r="G86">
            <v>16.100000000000001</v>
          </cell>
          <cell r="H86">
            <v>1876</v>
          </cell>
          <cell r="I86" t="str">
            <v>Kingston, Jamaica</v>
          </cell>
          <cell r="J86">
            <v>8225</v>
          </cell>
          <cell r="K86">
            <v>162.47</v>
          </cell>
          <cell r="L86">
            <v>3.9E-2</v>
          </cell>
          <cell r="M86" t="str">
            <v>JMD</v>
          </cell>
          <cell r="N86">
            <v>1.98</v>
          </cell>
          <cell r="O86">
            <v>0.309</v>
          </cell>
          <cell r="P86" t="str">
            <v xml:space="preserve">$1.11 </v>
          </cell>
          <cell r="Q86" t="str">
            <v xml:space="preserve">$16,458,071,068 </v>
          </cell>
          <cell r="R86">
            <v>0.91</v>
          </cell>
          <cell r="S86">
            <v>0.27100000000000002</v>
          </cell>
          <cell r="T86">
            <v>12.4</v>
          </cell>
          <cell r="U86" t="str">
            <v>Kingston, Jamaica</v>
          </cell>
          <cell r="V86">
            <v>74.400000000000006</v>
          </cell>
          <cell r="W86">
            <v>80</v>
          </cell>
          <cell r="X86" t="str">
            <v xml:space="preserve">$1.33 </v>
          </cell>
          <cell r="Y86" t="str">
            <v>Jamaican English</v>
          </cell>
          <cell r="Z86">
            <v>0.23699999999999999</v>
          </cell>
          <cell r="AA86">
            <v>1.31</v>
          </cell>
          <cell r="AB86">
            <v>2948279</v>
          </cell>
          <cell r="AC86">
            <v>0.66</v>
          </cell>
          <cell r="AD86">
            <v>0.26800000000000002</v>
          </cell>
          <cell r="AE86">
            <v>0.35099999999999998</v>
          </cell>
          <cell r="AF86">
            <v>0.08</v>
          </cell>
          <cell r="AG86">
            <v>1650594</v>
          </cell>
          <cell r="AH86">
            <v>18.109580999999999</v>
          </cell>
          <cell r="AI86">
            <v>-77.297507999999993</v>
          </cell>
        </row>
        <row r="87">
          <cell r="A87" t="str">
            <v>Japan</v>
          </cell>
          <cell r="B87">
            <v>347</v>
          </cell>
          <cell r="C87" t="str">
            <v>JP</v>
          </cell>
          <cell r="D87">
            <v>0.123</v>
          </cell>
          <cell r="E87">
            <v>377944</v>
          </cell>
          <cell r="F87">
            <v>261000</v>
          </cell>
          <cell r="G87">
            <v>7.4</v>
          </cell>
          <cell r="H87">
            <v>81</v>
          </cell>
          <cell r="I87" t="str">
            <v>Tokyo</v>
          </cell>
          <cell r="J87">
            <v>1135886</v>
          </cell>
          <cell r="K87">
            <v>105.48</v>
          </cell>
          <cell r="L87">
            <v>5.0000000000000001E-3</v>
          </cell>
          <cell r="N87">
            <v>1.42</v>
          </cell>
          <cell r="O87">
            <v>0.68500000000000005</v>
          </cell>
          <cell r="P87" t="str">
            <v xml:space="preserve">$1.06 </v>
          </cell>
          <cell r="Q87" t="str">
            <v xml:space="preserve">$5,081,769,542,380 </v>
          </cell>
          <cell r="R87">
            <v>0.98799999999999999</v>
          </cell>
          <cell r="S87">
            <v>0.63200000000000001</v>
          </cell>
          <cell r="T87">
            <v>1.8</v>
          </cell>
          <cell r="U87" t="str">
            <v>Tokyo</v>
          </cell>
          <cell r="V87">
            <v>84.2</v>
          </cell>
          <cell r="W87">
            <v>5</v>
          </cell>
          <cell r="X87" t="str">
            <v xml:space="preserve">$6.77 </v>
          </cell>
          <cell r="Y87" t="str">
            <v>None</v>
          </cell>
          <cell r="Z87">
            <v>0.13100000000000001</v>
          </cell>
          <cell r="AA87">
            <v>2.41</v>
          </cell>
          <cell r="AB87">
            <v>126226568</v>
          </cell>
          <cell r="AC87">
            <v>0.61699999999999999</v>
          </cell>
          <cell r="AD87">
            <v>0.11899999999999999</v>
          </cell>
          <cell r="AE87">
            <v>0.46700000000000003</v>
          </cell>
          <cell r="AF87">
            <v>2.29E-2</v>
          </cell>
          <cell r="AG87">
            <v>115782416</v>
          </cell>
          <cell r="AH87">
            <v>36.204824000000002</v>
          </cell>
          <cell r="AI87">
            <v>138.25292400000001</v>
          </cell>
        </row>
        <row r="88">
          <cell r="A88" t="str">
            <v>Jordan</v>
          </cell>
          <cell r="B88">
            <v>115</v>
          </cell>
          <cell r="C88" t="str">
            <v>JO</v>
          </cell>
          <cell r="D88">
            <v>0.12</v>
          </cell>
          <cell r="E88">
            <v>89342</v>
          </cell>
          <cell r="F88">
            <v>116000</v>
          </cell>
          <cell r="G88">
            <v>21.98</v>
          </cell>
          <cell r="H88">
            <v>962</v>
          </cell>
          <cell r="I88" t="str">
            <v>Amman</v>
          </cell>
          <cell r="J88">
            <v>25108</v>
          </cell>
          <cell r="K88">
            <v>125.6</v>
          </cell>
          <cell r="L88">
            <v>8.0000000000000002E-3</v>
          </cell>
          <cell r="M88" t="str">
            <v>JOD</v>
          </cell>
          <cell r="N88">
            <v>2.76</v>
          </cell>
          <cell r="O88">
            <v>1.0999999999999999E-2</v>
          </cell>
          <cell r="P88" t="str">
            <v xml:space="preserve">$1.10 </v>
          </cell>
          <cell r="Q88" t="str">
            <v xml:space="preserve">$43,743,661,972 </v>
          </cell>
          <cell r="R88">
            <v>0.81499999999999995</v>
          </cell>
          <cell r="S88">
            <v>0.34399999999999997</v>
          </cell>
          <cell r="T88">
            <v>13.9</v>
          </cell>
          <cell r="U88" t="str">
            <v>Amman</v>
          </cell>
          <cell r="V88">
            <v>74.400000000000006</v>
          </cell>
          <cell r="W88">
            <v>46</v>
          </cell>
          <cell r="X88" t="str">
            <v xml:space="preserve">$1.49 </v>
          </cell>
          <cell r="Y88" t="str">
            <v>Arabic</v>
          </cell>
          <cell r="Z88">
            <v>0.251</v>
          </cell>
          <cell r="AA88">
            <v>2.3199999999999998</v>
          </cell>
          <cell r="AB88">
            <v>10101694</v>
          </cell>
          <cell r="AC88">
            <v>0.39300000000000002</v>
          </cell>
          <cell r="AD88">
            <v>0.151</v>
          </cell>
          <cell r="AE88">
            <v>0.28599999999999998</v>
          </cell>
          <cell r="AF88">
            <v>0.1472</v>
          </cell>
          <cell r="AG88">
            <v>9213048</v>
          </cell>
          <cell r="AH88">
            <v>30.585163999999999</v>
          </cell>
          <cell r="AI88">
            <v>36.238413999999999</v>
          </cell>
        </row>
        <row r="89">
          <cell r="A89" t="str">
            <v>Kazakhstan</v>
          </cell>
          <cell r="B89">
            <v>7</v>
          </cell>
          <cell r="C89" t="str">
            <v>KZ</v>
          </cell>
          <cell r="D89">
            <v>0.80400000000000005</v>
          </cell>
          <cell r="E89">
            <v>2724900</v>
          </cell>
          <cell r="F89">
            <v>71000</v>
          </cell>
          <cell r="G89">
            <v>21.77</v>
          </cell>
          <cell r="H89">
            <v>7</v>
          </cell>
          <cell r="I89" t="str">
            <v>Astana</v>
          </cell>
          <cell r="J89">
            <v>247207</v>
          </cell>
          <cell r="K89">
            <v>182.75</v>
          </cell>
          <cell r="L89">
            <v>5.1999999999999998E-2</v>
          </cell>
          <cell r="M89" t="str">
            <v>KZT</v>
          </cell>
          <cell r="N89">
            <v>2.84</v>
          </cell>
          <cell r="O89">
            <v>1.2E-2</v>
          </cell>
          <cell r="P89" t="str">
            <v xml:space="preserve">$0.42 </v>
          </cell>
          <cell r="Q89" t="str">
            <v xml:space="preserve">$180,161,741,180 </v>
          </cell>
          <cell r="R89">
            <v>1.044</v>
          </cell>
          <cell r="S89">
            <v>0.61699999999999999</v>
          </cell>
          <cell r="T89">
            <v>8.8000000000000007</v>
          </cell>
          <cell r="U89" t="str">
            <v>Almaty</v>
          </cell>
          <cell r="V89">
            <v>73.2</v>
          </cell>
          <cell r="W89">
            <v>10</v>
          </cell>
          <cell r="X89" t="str">
            <v xml:space="preserve">$0.41 </v>
          </cell>
          <cell r="Y89" t="str">
            <v>Russian</v>
          </cell>
          <cell r="Z89">
            <v>0.38800000000000001</v>
          </cell>
          <cell r="AA89">
            <v>3.25</v>
          </cell>
          <cell r="AB89">
            <v>18513930</v>
          </cell>
          <cell r="AC89">
            <v>0.68799999999999994</v>
          </cell>
          <cell r="AD89">
            <v>0.11700000000000001</v>
          </cell>
          <cell r="AE89">
            <v>0.28399999999999997</v>
          </cell>
          <cell r="AF89">
            <v>4.5900000000000003E-2</v>
          </cell>
          <cell r="AG89">
            <v>10652915</v>
          </cell>
          <cell r="AH89">
            <v>48.019573000000001</v>
          </cell>
          <cell r="AI89">
            <v>66.923683999999994</v>
          </cell>
        </row>
        <row r="90">
          <cell r="A90" t="str">
            <v>Kenya</v>
          </cell>
          <cell r="B90">
            <v>94</v>
          </cell>
          <cell r="C90" t="str">
            <v>KE</v>
          </cell>
          <cell r="D90">
            <v>0.48499999999999999</v>
          </cell>
          <cell r="E90">
            <v>580367</v>
          </cell>
          <cell r="F90">
            <v>29000</v>
          </cell>
          <cell r="G90">
            <v>28.75</v>
          </cell>
          <cell r="H90">
            <v>254</v>
          </cell>
          <cell r="I90" t="str">
            <v>Nairobi</v>
          </cell>
          <cell r="J90">
            <v>17910</v>
          </cell>
          <cell r="K90">
            <v>180.51</v>
          </cell>
          <cell r="L90">
            <v>4.7E-2</v>
          </cell>
          <cell r="M90" t="str">
            <v>KES</v>
          </cell>
          <cell r="N90">
            <v>3.49</v>
          </cell>
          <cell r="O90">
            <v>7.8E-2</v>
          </cell>
          <cell r="P90" t="str">
            <v xml:space="preserve">$0.95 </v>
          </cell>
          <cell r="Q90" t="str">
            <v xml:space="preserve">$95,503,088,538 </v>
          </cell>
          <cell r="R90">
            <v>1.032</v>
          </cell>
          <cell r="S90">
            <v>0.115</v>
          </cell>
          <cell r="T90">
            <v>30.6</v>
          </cell>
          <cell r="U90" t="str">
            <v>Nairobi</v>
          </cell>
          <cell r="V90">
            <v>66.3</v>
          </cell>
          <cell r="W90">
            <v>342</v>
          </cell>
          <cell r="X90" t="str">
            <v xml:space="preserve">$0.25 </v>
          </cell>
          <cell r="Y90" t="str">
            <v>Swahili</v>
          </cell>
          <cell r="Z90">
            <v>0.33400000000000002</v>
          </cell>
          <cell r="AA90">
            <v>0.16</v>
          </cell>
          <cell r="AB90">
            <v>52573973</v>
          </cell>
          <cell r="AC90">
            <v>0.747</v>
          </cell>
          <cell r="AD90">
            <v>0.151</v>
          </cell>
          <cell r="AE90">
            <v>0.372</v>
          </cell>
          <cell r="AF90">
            <v>2.64E-2</v>
          </cell>
          <cell r="AG90">
            <v>14461523</v>
          </cell>
          <cell r="AH90">
            <v>-2.3559E-2</v>
          </cell>
          <cell r="AI90">
            <v>37.906193000000002</v>
          </cell>
        </row>
        <row r="91">
          <cell r="A91" t="str">
            <v>Kiribati</v>
          </cell>
          <cell r="B91">
            <v>147</v>
          </cell>
          <cell r="C91" t="str">
            <v>KI</v>
          </cell>
          <cell r="D91">
            <v>0.42</v>
          </cell>
          <cell r="E91">
            <v>811</v>
          </cell>
          <cell r="G91">
            <v>27.89</v>
          </cell>
          <cell r="H91">
            <v>686</v>
          </cell>
          <cell r="I91" t="str">
            <v>South Tarawa</v>
          </cell>
          <cell r="J91">
            <v>66</v>
          </cell>
          <cell r="K91">
            <v>99.55</v>
          </cell>
          <cell r="L91">
            <v>6.0000000000000001E-3</v>
          </cell>
          <cell r="M91" t="str">
            <v>AUD</v>
          </cell>
          <cell r="N91">
            <v>3.57</v>
          </cell>
          <cell r="O91">
            <v>0.15</v>
          </cell>
          <cell r="Q91" t="str">
            <v xml:space="preserve">$194,647,202 </v>
          </cell>
          <cell r="R91">
            <v>1.0129999999999999</v>
          </cell>
          <cell r="T91">
            <v>41.2</v>
          </cell>
          <cell r="U91" t="str">
            <v>South Tarawa</v>
          </cell>
          <cell r="V91">
            <v>68.099999999999994</v>
          </cell>
          <cell r="W91">
            <v>92</v>
          </cell>
          <cell r="Y91" t="str">
            <v>English</v>
          </cell>
          <cell r="Z91">
            <v>2E-3</v>
          </cell>
          <cell r="AA91">
            <v>0.2</v>
          </cell>
          <cell r="AB91">
            <v>117606</v>
          </cell>
          <cell r="AD91">
            <v>0.22</v>
          </cell>
          <cell r="AE91">
            <v>0.32700000000000001</v>
          </cell>
          <cell r="AG91">
            <v>64489</v>
          </cell>
          <cell r="AH91">
            <v>1.8368975999999999</v>
          </cell>
          <cell r="AI91">
            <v>-157.3768317</v>
          </cell>
        </row>
        <row r="92">
          <cell r="A92" t="str">
            <v>Kuwait</v>
          </cell>
          <cell r="B92">
            <v>240</v>
          </cell>
          <cell r="C92" t="str">
            <v>KW</v>
          </cell>
          <cell r="D92">
            <v>8.4000000000000005E-2</v>
          </cell>
          <cell r="E92">
            <v>17818</v>
          </cell>
          <cell r="F92">
            <v>25000</v>
          </cell>
          <cell r="G92">
            <v>13.94</v>
          </cell>
          <cell r="H92">
            <v>965</v>
          </cell>
          <cell r="I92" t="str">
            <v>Kuwait City</v>
          </cell>
          <cell r="J92">
            <v>98734</v>
          </cell>
          <cell r="K92">
            <v>126.6</v>
          </cell>
          <cell r="L92">
            <v>1.0999999999999999E-2</v>
          </cell>
          <cell r="M92" t="str">
            <v>KWD</v>
          </cell>
          <cell r="N92">
            <v>2.08</v>
          </cell>
          <cell r="O92">
            <v>4.0000000000000001E-3</v>
          </cell>
          <cell r="P92" t="str">
            <v xml:space="preserve">$0.35 </v>
          </cell>
          <cell r="Q92" t="str">
            <v xml:space="preserve">$134,761,198,946 </v>
          </cell>
          <cell r="R92">
            <v>0.92400000000000004</v>
          </cell>
          <cell r="S92">
            <v>0.54400000000000004</v>
          </cell>
          <cell r="T92">
            <v>6.7</v>
          </cell>
          <cell r="U92" t="str">
            <v>Kuwait City</v>
          </cell>
          <cell r="V92">
            <v>75.400000000000006</v>
          </cell>
          <cell r="W92">
            <v>12</v>
          </cell>
          <cell r="X92" t="str">
            <v xml:space="preserve">$0.95 </v>
          </cell>
          <cell r="Y92" t="str">
            <v>Modern Standard Arabic</v>
          </cell>
          <cell r="Z92">
            <v>0.14399999999999999</v>
          </cell>
          <cell r="AA92">
            <v>2.58</v>
          </cell>
          <cell r="AB92">
            <v>4207083</v>
          </cell>
          <cell r="AC92">
            <v>0.73499999999999999</v>
          </cell>
          <cell r="AD92">
            <v>1.4E-2</v>
          </cell>
          <cell r="AE92">
            <v>0.13</v>
          </cell>
          <cell r="AF92">
            <v>2.18E-2</v>
          </cell>
          <cell r="AG92">
            <v>4207083</v>
          </cell>
          <cell r="AH92">
            <v>29.31166</v>
          </cell>
          <cell r="AI92">
            <v>47.481766</v>
          </cell>
        </row>
        <row r="93">
          <cell r="A93" t="str">
            <v>Kyrgyzstan</v>
          </cell>
          <cell r="B93">
            <v>34</v>
          </cell>
          <cell r="C93" t="str">
            <v>KG</v>
          </cell>
          <cell r="D93">
            <v>0.55000000000000004</v>
          </cell>
          <cell r="E93">
            <v>199951</v>
          </cell>
          <cell r="F93">
            <v>21000</v>
          </cell>
          <cell r="G93">
            <v>27.1</v>
          </cell>
          <cell r="H93">
            <v>996</v>
          </cell>
          <cell r="I93" t="str">
            <v>Bishkek</v>
          </cell>
          <cell r="J93">
            <v>9787</v>
          </cell>
          <cell r="K93">
            <v>155.68</v>
          </cell>
          <cell r="L93">
            <v>1.0999999999999999E-2</v>
          </cell>
          <cell r="M93" t="str">
            <v>KGS</v>
          </cell>
          <cell r="N93">
            <v>3.3</v>
          </cell>
          <cell r="O93">
            <v>3.3000000000000002E-2</v>
          </cell>
          <cell r="P93" t="str">
            <v xml:space="preserve">$0.56 </v>
          </cell>
          <cell r="Q93" t="str">
            <v xml:space="preserve">$8,454,619,608 </v>
          </cell>
          <cell r="R93">
            <v>1.0760000000000001</v>
          </cell>
          <cell r="S93">
            <v>0.41299999999999998</v>
          </cell>
          <cell r="T93">
            <v>16.899999999999999</v>
          </cell>
          <cell r="U93" t="str">
            <v>Bishkek</v>
          </cell>
          <cell r="V93">
            <v>71.400000000000006</v>
          </cell>
          <cell r="W93">
            <v>60</v>
          </cell>
          <cell r="X93" t="str">
            <v xml:space="preserve">$0.09 </v>
          </cell>
          <cell r="Y93" t="str">
            <v>Russian</v>
          </cell>
          <cell r="Z93">
            <v>0.48199999999999998</v>
          </cell>
          <cell r="AA93">
            <v>1.88</v>
          </cell>
          <cell r="AB93">
            <v>6456900</v>
          </cell>
          <cell r="AC93">
            <v>0.59799999999999998</v>
          </cell>
          <cell r="AD93">
            <v>0.18</v>
          </cell>
          <cell r="AE93">
            <v>0.28999999999999998</v>
          </cell>
          <cell r="AF93">
            <v>6.3299999999999995E-2</v>
          </cell>
          <cell r="AG93">
            <v>2362644</v>
          </cell>
          <cell r="AH93">
            <v>41.20438</v>
          </cell>
          <cell r="AI93">
            <v>74.766098</v>
          </cell>
        </row>
        <row r="94">
          <cell r="A94" t="str">
            <v>Laos</v>
          </cell>
          <cell r="B94">
            <v>32</v>
          </cell>
          <cell r="C94" t="str">
            <v>LA</v>
          </cell>
          <cell r="D94">
            <v>0.10299999999999999</v>
          </cell>
          <cell r="E94">
            <v>236800</v>
          </cell>
          <cell r="F94">
            <v>129000</v>
          </cell>
          <cell r="G94">
            <v>23.55</v>
          </cell>
          <cell r="H94">
            <v>856</v>
          </cell>
          <cell r="I94" t="str">
            <v>Vientiane</v>
          </cell>
          <cell r="J94">
            <v>17763</v>
          </cell>
          <cell r="K94">
            <v>135.87</v>
          </cell>
          <cell r="L94">
            <v>3.3000000000000002E-2</v>
          </cell>
          <cell r="M94" t="str">
            <v>LAK</v>
          </cell>
          <cell r="N94">
            <v>2.67</v>
          </cell>
          <cell r="O94">
            <v>0.82099999999999995</v>
          </cell>
          <cell r="P94" t="str">
            <v xml:space="preserve">$0.93 </v>
          </cell>
          <cell r="Q94" t="str">
            <v xml:space="preserve">$18,173,839,128 </v>
          </cell>
          <cell r="R94">
            <v>1.024</v>
          </cell>
          <cell r="S94">
            <v>0.15</v>
          </cell>
          <cell r="T94">
            <v>37.6</v>
          </cell>
          <cell r="U94" t="str">
            <v>Vientiane</v>
          </cell>
          <cell r="V94">
            <v>67.599999999999994</v>
          </cell>
          <cell r="W94">
            <v>185</v>
          </cell>
          <cell r="X94" t="str">
            <v xml:space="preserve">$0.83 </v>
          </cell>
          <cell r="Y94" t="str">
            <v>Lao</v>
          </cell>
          <cell r="Z94">
            <v>0.45400000000000001</v>
          </cell>
          <cell r="AA94">
            <v>0.37</v>
          </cell>
          <cell r="AB94">
            <v>7169455</v>
          </cell>
          <cell r="AC94">
            <v>0.78500000000000003</v>
          </cell>
          <cell r="AD94">
            <v>0.129</v>
          </cell>
          <cell r="AE94">
            <v>0.24099999999999999</v>
          </cell>
          <cell r="AF94">
            <v>6.3E-3</v>
          </cell>
          <cell r="AG94">
            <v>2555552</v>
          </cell>
          <cell r="AH94">
            <v>19.856269999999999</v>
          </cell>
          <cell r="AI94">
            <v>102.495496</v>
          </cell>
        </row>
        <row r="95">
          <cell r="A95" t="str">
            <v>Latvia</v>
          </cell>
          <cell r="B95">
            <v>30</v>
          </cell>
          <cell r="C95" t="str">
            <v>LV</v>
          </cell>
          <cell r="D95">
            <v>0.311</v>
          </cell>
          <cell r="E95">
            <v>64589</v>
          </cell>
          <cell r="F95">
            <v>6000</v>
          </cell>
          <cell r="G95">
            <v>10</v>
          </cell>
          <cell r="H95">
            <v>371</v>
          </cell>
          <cell r="I95" t="str">
            <v>Riga</v>
          </cell>
          <cell r="J95">
            <v>7004</v>
          </cell>
          <cell r="K95">
            <v>116.86</v>
          </cell>
          <cell r="L95">
            <v>2.8000000000000001E-2</v>
          </cell>
          <cell r="M95" t="str">
            <v>EUR</v>
          </cell>
          <cell r="N95">
            <v>1.6</v>
          </cell>
          <cell r="O95">
            <v>0.54</v>
          </cell>
          <cell r="P95" t="str">
            <v xml:space="preserve">$1.16 </v>
          </cell>
          <cell r="Q95" t="str">
            <v xml:space="preserve">$34,117,202,555 </v>
          </cell>
          <cell r="R95">
            <v>0.99399999999999999</v>
          </cell>
          <cell r="S95">
            <v>0.88100000000000001</v>
          </cell>
          <cell r="T95">
            <v>3.3</v>
          </cell>
          <cell r="U95" t="str">
            <v>Riga</v>
          </cell>
          <cell r="V95">
            <v>74.7</v>
          </cell>
          <cell r="W95">
            <v>19</v>
          </cell>
          <cell r="X95" t="str">
            <v xml:space="preserve">$2.80 </v>
          </cell>
          <cell r="Y95" t="str">
            <v>Latvian</v>
          </cell>
          <cell r="Z95">
            <v>0.41599999999999998</v>
          </cell>
          <cell r="AA95">
            <v>3.19</v>
          </cell>
          <cell r="AB95">
            <v>1912789</v>
          </cell>
          <cell r="AC95">
            <v>0.61399999999999999</v>
          </cell>
          <cell r="AD95">
            <v>0.22900000000000001</v>
          </cell>
          <cell r="AE95">
            <v>0.38100000000000001</v>
          </cell>
          <cell r="AF95">
            <v>6.5199999999999994E-2</v>
          </cell>
          <cell r="AG95">
            <v>1304943</v>
          </cell>
          <cell r="AH95">
            <v>56.879635</v>
          </cell>
          <cell r="AI95">
            <v>24.603189</v>
          </cell>
        </row>
        <row r="96">
          <cell r="A96" t="str">
            <v>Lebanon</v>
          </cell>
          <cell r="B96">
            <v>667</v>
          </cell>
          <cell r="C96" t="str">
            <v>LB</v>
          </cell>
          <cell r="D96">
            <v>0.64300000000000002</v>
          </cell>
          <cell r="E96">
            <v>10400</v>
          </cell>
          <cell r="F96">
            <v>80000</v>
          </cell>
          <cell r="G96">
            <v>17.55</v>
          </cell>
          <cell r="H96">
            <v>961</v>
          </cell>
          <cell r="I96" t="str">
            <v>Beirut</v>
          </cell>
          <cell r="J96">
            <v>24796</v>
          </cell>
          <cell r="K96">
            <v>130.02000000000001</v>
          </cell>
          <cell r="L96">
            <v>0.03</v>
          </cell>
          <cell r="M96" t="str">
            <v>LBP</v>
          </cell>
          <cell r="N96">
            <v>2.09</v>
          </cell>
          <cell r="O96">
            <v>0.13400000000000001</v>
          </cell>
          <cell r="P96" t="str">
            <v xml:space="preserve">$0.74 </v>
          </cell>
          <cell r="Q96" t="str">
            <v xml:space="preserve">$53,367,042,272 </v>
          </cell>
          <cell r="R96">
            <v>0.95099999999999996</v>
          </cell>
          <cell r="S96">
            <v>0.26300000000000001</v>
          </cell>
          <cell r="T96">
            <v>6.4</v>
          </cell>
          <cell r="U96" t="str">
            <v>Tripoli, Lebanon</v>
          </cell>
          <cell r="V96">
            <v>78.900000000000006</v>
          </cell>
          <cell r="W96">
            <v>29</v>
          </cell>
          <cell r="X96" t="str">
            <v xml:space="preserve">$2.15 </v>
          </cell>
          <cell r="Y96" t="str">
            <v>Arabic</v>
          </cell>
          <cell r="Z96">
            <v>0.32100000000000001</v>
          </cell>
          <cell r="AA96">
            <v>2.1</v>
          </cell>
          <cell r="AB96">
            <v>6855713</v>
          </cell>
          <cell r="AC96">
            <v>0.47</v>
          </cell>
          <cell r="AD96">
            <v>0.153</v>
          </cell>
          <cell r="AE96">
            <v>0.32200000000000001</v>
          </cell>
          <cell r="AF96">
            <v>6.2300000000000001E-2</v>
          </cell>
          <cell r="AG96">
            <v>6084994</v>
          </cell>
          <cell r="AH96">
            <v>33.854720999999998</v>
          </cell>
          <cell r="AI96">
            <v>35.862285</v>
          </cell>
        </row>
        <row r="97">
          <cell r="A97" t="str">
            <v>Lesotho</v>
          </cell>
          <cell r="B97">
            <v>71</v>
          </cell>
          <cell r="C97" t="str">
            <v>LS</v>
          </cell>
          <cell r="D97">
            <v>0.77600000000000002</v>
          </cell>
          <cell r="E97">
            <v>30355</v>
          </cell>
          <cell r="F97">
            <v>2000</v>
          </cell>
          <cell r="G97">
            <v>26.81</v>
          </cell>
          <cell r="H97">
            <v>266</v>
          </cell>
          <cell r="I97" t="str">
            <v>Maseru</v>
          </cell>
          <cell r="J97">
            <v>2512</v>
          </cell>
          <cell r="K97">
            <v>155.86000000000001</v>
          </cell>
          <cell r="L97">
            <v>5.1999999999999998E-2</v>
          </cell>
          <cell r="N97">
            <v>3.14</v>
          </cell>
          <cell r="O97">
            <v>1.6E-2</v>
          </cell>
          <cell r="P97" t="str">
            <v xml:space="preserve">$0.70 </v>
          </cell>
          <cell r="Q97" t="str">
            <v xml:space="preserve">$2,460,072,444 </v>
          </cell>
          <cell r="R97">
            <v>1.2090000000000001</v>
          </cell>
          <cell r="S97">
            <v>0.10199999999999999</v>
          </cell>
          <cell r="T97">
            <v>65.7</v>
          </cell>
          <cell r="U97" t="str">
            <v>Maseru</v>
          </cell>
          <cell r="V97">
            <v>53.7</v>
          </cell>
          <cell r="W97">
            <v>544</v>
          </cell>
          <cell r="X97" t="str">
            <v xml:space="preserve">$0.41 </v>
          </cell>
          <cell r="Y97" t="str">
            <v>English</v>
          </cell>
          <cell r="Z97">
            <v>0.16900000000000001</v>
          </cell>
          <cell r="AA97">
            <v>7.0000000000000007E-2</v>
          </cell>
          <cell r="AB97">
            <v>2125268</v>
          </cell>
          <cell r="AC97">
            <v>0.67900000000000005</v>
          </cell>
          <cell r="AD97">
            <v>0.316</v>
          </cell>
          <cell r="AE97">
            <v>0.13600000000000001</v>
          </cell>
          <cell r="AF97">
            <v>0.2341</v>
          </cell>
          <cell r="AG97">
            <v>607508</v>
          </cell>
          <cell r="AH97">
            <v>-29.609988000000001</v>
          </cell>
          <cell r="AI97">
            <v>28.233608</v>
          </cell>
        </row>
        <row r="98">
          <cell r="A98" t="str">
            <v>Liberia</v>
          </cell>
          <cell r="B98">
            <v>53</v>
          </cell>
          <cell r="C98" t="str">
            <v>LR</v>
          </cell>
          <cell r="D98">
            <v>0.28000000000000003</v>
          </cell>
          <cell r="E98">
            <v>111369</v>
          </cell>
          <cell r="F98">
            <v>2000</v>
          </cell>
          <cell r="G98">
            <v>33.04</v>
          </cell>
          <cell r="H98">
            <v>231</v>
          </cell>
          <cell r="I98" t="str">
            <v>Monrovia</v>
          </cell>
          <cell r="J98">
            <v>1386</v>
          </cell>
          <cell r="K98">
            <v>223.13</v>
          </cell>
          <cell r="L98">
            <v>0.23599999999999999</v>
          </cell>
          <cell r="N98">
            <v>4.32</v>
          </cell>
          <cell r="O98">
            <v>0.43099999999999999</v>
          </cell>
          <cell r="P98" t="str">
            <v xml:space="preserve">$0.80 </v>
          </cell>
          <cell r="Q98" t="str">
            <v xml:space="preserve">$3,070,518,100 </v>
          </cell>
          <cell r="R98">
            <v>0.85099999999999998</v>
          </cell>
          <cell r="S98">
            <v>0.11899999999999999</v>
          </cell>
          <cell r="T98">
            <v>53.5</v>
          </cell>
          <cell r="U98" t="str">
            <v>Monrovia</v>
          </cell>
          <cell r="V98">
            <v>63.7</v>
          </cell>
          <cell r="W98">
            <v>661</v>
          </cell>
          <cell r="X98" t="str">
            <v xml:space="preserve">$0.17 </v>
          </cell>
          <cell r="Y98" t="str">
            <v>English</v>
          </cell>
          <cell r="Z98">
            <v>0.19600000000000001</v>
          </cell>
          <cell r="AA98">
            <v>0.04</v>
          </cell>
          <cell r="AB98">
            <v>4937374</v>
          </cell>
          <cell r="AC98">
            <v>0.76300000000000001</v>
          </cell>
          <cell r="AD98">
            <v>0.129</v>
          </cell>
          <cell r="AE98">
            <v>0.46200000000000002</v>
          </cell>
          <cell r="AF98">
            <v>2.81E-2</v>
          </cell>
          <cell r="AG98">
            <v>2548426</v>
          </cell>
          <cell r="AH98">
            <v>6.4280549999999996</v>
          </cell>
          <cell r="AI98">
            <v>-9.4294989999999999</v>
          </cell>
        </row>
        <row r="99">
          <cell r="A99" t="str">
            <v>Libya</v>
          </cell>
          <cell r="B99">
            <v>4</v>
          </cell>
          <cell r="C99" t="str">
            <v>LY</v>
          </cell>
          <cell r="D99">
            <v>8.6999999999999994E-2</v>
          </cell>
          <cell r="E99">
            <v>1759540</v>
          </cell>
          <cell r="F99">
            <v>0</v>
          </cell>
          <cell r="G99">
            <v>18.829999999999998</v>
          </cell>
          <cell r="H99">
            <v>218</v>
          </cell>
          <cell r="J99">
            <v>50564</v>
          </cell>
          <cell r="K99">
            <v>125.71</v>
          </cell>
          <cell r="L99">
            <v>2.5999999999999999E-2</v>
          </cell>
          <cell r="M99" t="str">
            <v>LYD</v>
          </cell>
          <cell r="N99">
            <v>2.2400000000000002</v>
          </cell>
          <cell r="O99">
            <v>1E-3</v>
          </cell>
          <cell r="P99" t="str">
            <v xml:space="preserve">$0.11 </v>
          </cell>
          <cell r="Q99" t="str">
            <v xml:space="preserve">$52,076,250,948 </v>
          </cell>
          <cell r="R99">
            <v>1.0900000000000001</v>
          </cell>
          <cell r="S99">
            <v>0.60499999999999998</v>
          </cell>
          <cell r="T99">
            <v>10.199999999999999</v>
          </cell>
          <cell r="V99">
            <v>72.7</v>
          </cell>
          <cell r="W99">
            <v>72</v>
          </cell>
          <cell r="X99" t="str">
            <v xml:space="preserve">$1.88 </v>
          </cell>
          <cell r="Y99" t="str">
            <v>Arabic</v>
          </cell>
          <cell r="Z99">
            <v>0.36699999999999999</v>
          </cell>
          <cell r="AA99">
            <v>2.09</v>
          </cell>
          <cell r="AB99">
            <v>6777452</v>
          </cell>
          <cell r="AC99">
            <v>0.497</v>
          </cell>
          <cell r="AE99">
            <v>0.32600000000000001</v>
          </cell>
          <cell r="AF99">
            <v>0.18559999999999999</v>
          </cell>
          <cell r="AG99">
            <v>5448597</v>
          </cell>
          <cell r="AH99">
            <v>26.335100000000001</v>
          </cell>
          <cell r="AI99">
            <v>17.228331000000001</v>
          </cell>
        </row>
        <row r="100">
          <cell r="A100" t="str">
            <v>Liechtenstein</v>
          </cell>
          <cell r="B100">
            <v>238</v>
          </cell>
          <cell r="C100" t="str">
            <v>LI</v>
          </cell>
          <cell r="D100">
            <v>0.32200000000000001</v>
          </cell>
          <cell r="E100">
            <v>160</v>
          </cell>
          <cell r="G100">
            <v>9.9</v>
          </cell>
          <cell r="H100">
            <v>423</v>
          </cell>
          <cell r="I100" t="str">
            <v>Vaduz</v>
          </cell>
          <cell r="J100">
            <v>51</v>
          </cell>
          <cell r="M100" t="str">
            <v>CHF</v>
          </cell>
          <cell r="N100">
            <v>1.44</v>
          </cell>
          <cell r="O100">
            <v>0.43099999999999999</v>
          </cell>
          <cell r="P100" t="str">
            <v xml:space="preserve">$1.74 </v>
          </cell>
          <cell r="Q100" t="str">
            <v xml:space="preserve">$6,552,858,739 </v>
          </cell>
          <cell r="R100">
            <v>1.0469999999999999</v>
          </cell>
          <cell r="S100">
            <v>0.35599999999999998</v>
          </cell>
          <cell r="U100" t="str">
            <v>Schaan</v>
          </cell>
          <cell r="V100">
            <v>83</v>
          </cell>
          <cell r="Y100" t="str">
            <v>German</v>
          </cell>
          <cell r="AB100">
            <v>38019</v>
          </cell>
          <cell r="AE100">
            <v>0.216</v>
          </cell>
          <cell r="AG100">
            <v>5464</v>
          </cell>
          <cell r="AH100">
            <v>47.141039200000002</v>
          </cell>
          <cell r="AI100">
            <v>9.5209349999999997</v>
          </cell>
        </row>
        <row r="101">
          <cell r="A101" t="str">
            <v>Lithuania</v>
          </cell>
          <cell r="B101">
            <v>43</v>
          </cell>
          <cell r="C101" t="str">
            <v>LT</v>
          </cell>
          <cell r="D101">
            <v>0.47199999999999998</v>
          </cell>
          <cell r="E101">
            <v>65300</v>
          </cell>
          <cell r="F101">
            <v>34000</v>
          </cell>
          <cell r="G101">
            <v>10</v>
          </cell>
          <cell r="H101">
            <v>370</v>
          </cell>
          <cell r="I101" t="str">
            <v>Vilnius</v>
          </cell>
          <cell r="J101">
            <v>12963</v>
          </cell>
          <cell r="K101">
            <v>118.38</v>
          </cell>
          <cell r="L101">
            <v>2.3E-2</v>
          </cell>
          <cell r="M101" t="str">
            <v>EUR</v>
          </cell>
          <cell r="N101">
            <v>1.63</v>
          </cell>
          <cell r="O101">
            <v>0.34799999999999998</v>
          </cell>
          <cell r="P101" t="str">
            <v xml:space="preserve">$1.16 </v>
          </cell>
          <cell r="Q101" t="str">
            <v xml:space="preserve">$54,219,315,600 </v>
          </cell>
          <cell r="R101">
            <v>1.0389999999999999</v>
          </cell>
          <cell r="S101">
            <v>0.72399999999999998</v>
          </cell>
          <cell r="T101">
            <v>3.3</v>
          </cell>
          <cell r="U101" t="str">
            <v>Vilnius</v>
          </cell>
          <cell r="V101">
            <v>75.7</v>
          </cell>
          <cell r="W101">
            <v>8</v>
          </cell>
          <cell r="X101" t="str">
            <v xml:space="preserve">$2.41 </v>
          </cell>
          <cell r="Y101" t="str">
            <v>Lithuanian</v>
          </cell>
          <cell r="Z101">
            <v>0.32100000000000001</v>
          </cell>
          <cell r="AA101">
            <v>6.35</v>
          </cell>
          <cell r="AB101">
            <v>2786844</v>
          </cell>
          <cell r="AC101">
            <v>0.61599999999999999</v>
          </cell>
          <cell r="AD101">
            <v>0.16900000000000001</v>
          </cell>
          <cell r="AE101">
            <v>0.42599999999999999</v>
          </cell>
          <cell r="AF101">
            <v>6.3500000000000001E-2</v>
          </cell>
          <cell r="AG101">
            <v>1891013</v>
          </cell>
          <cell r="AH101">
            <v>55.169438</v>
          </cell>
          <cell r="AI101">
            <v>23.881274999999999</v>
          </cell>
        </row>
        <row r="102">
          <cell r="A102" t="str">
            <v>Luxembourg</v>
          </cell>
          <cell r="B102">
            <v>242</v>
          </cell>
          <cell r="C102" t="str">
            <v>LU</v>
          </cell>
          <cell r="D102">
            <v>0.53700000000000003</v>
          </cell>
          <cell r="E102">
            <v>2586</v>
          </cell>
          <cell r="F102">
            <v>2000</v>
          </cell>
          <cell r="G102">
            <v>10.3</v>
          </cell>
          <cell r="H102">
            <v>352</v>
          </cell>
          <cell r="I102" t="str">
            <v>Luxembourg City</v>
          </cell>
          <cell r="J102">
            <v>8988</v>
          </cell>
          <cell r="K102">
            <v>115.09</v>
          </cell>
          <cell r="L102">
            <v>1.7000000000000001E-2</v>
          </cell>
          <cell r="M102" t="str">
            <v>EUR</v>
          </cell>
          <cell r="N102">
            <v>1.37</v>
          </cell>
          <cell r="O102">
            <v>0.35699999999999998</v>
          </cell>
          <cell r="P102" t="str">
            <v xml:space="preserve">$1.19 </v>
          </cell>
          <cell r="Q102" t="str">
            <v xml:space="preserve">$71,104,919,108 </v>
          </cell>
          <cell r="R102">
            <v>1.0229999999999999</v>
          </cell>
          <cell r="S102">
            <v>0.192</v>
          </cell>
          <cell r="T102">
            <v>1.9</v>
          </cell>
          <cell r="U102" t="str">
            <v>Luxembourg City</v>
          </cell>
          <cell r="V102">
            <v>82.1</v>
          </cell>
          <cell r="W102">
            <v>5</v>
          </cell>
          <cell r="X102" t="str">
            <v xml:space="preserve">$13.05 </v>
          </cell>
          <cell r="Y102" t="str">
            <v>Luxembourgish</v>
          </cell>
          <cell r="Z102">
            <v>0.106</v>
          </cell>
          <cell r="AA102">
            <v>3.01</v>
          </cell>
          <cell r="AB102">
            <v>645397</v>
          </cell>
          <cell r="AC102">
            <v>0.59299999999999997</v>
          </cell>
          <cell r="AD102">
            <v>0.26500000000000001</v>
          </cell>
          <cell r="AE102">
            <v>0.20399999999999999</v>
          </cell>
          <cell r="AF102">
            <v>5.3600000000000002E-2</v>
          </cell>
          <cell r="AG102">
            <v>565488</v>
          </cell>
          <cell r="AH102">
            <v>49.815272999999998</v>
          </cell>
          <cell r="AI102">
            <v>6.1295830000000002</v>
          </cell>
        </row>
        <row r="103">
          <cell r="A103" t="str">
            <v>Madagascar</v>
          </cell>
          <cell r="B103">
            <v>48</v>
          </cell>
          <cell r="C103" t="str">
            <v>MG</v>
          </cell>
          <cell r="D103">
            <v>0.71199999999999997</v>
          </cell>
          <cell r="E103">
            <v>587041</v>
          </cell>
          <cell r="F103">
            <v>22000</v>
          </cell>
          <cell r="G103">
            <v>32.659999999999997</v>
          </cell>
          <cell r="H103">
            <v>261</v>
          </cell>
          <cell r="I103" t="str">
            <v>Antananarivo</v>
          </cell>
          <cell r="J103">
            <v>3905</v>
          </cell>
          <cell r="K103">
            <v>184.33</v>
          </cell>
          <cell r="L103">
            <v>5.6000000000000001E-2</v>
          </cell>
          <cell r="M103" t="str">
            <v>MGA</v>
          </cell>
          <cell r="N103">
            <v>4.08</v>
          </cell>
          <cell r="O103">
            <v>0.214</v>
          </cell>
          <cell r="P103" t="str">
            <v xml:space="preserve">$1.11 </v>
          </cell>
          <cell r="Q103" t="str">
            <v xml:space="preserve">$14,083,906,357 </v>
          </cell>
          <cell r="R103">
            <v>1.425</v>
          </cell>
          <cell r="S103">
            <v>5.3999999999999999E-2</v>
          </cell>
          <cell r="T103">
            <v>38.200000000000003</v>
          </cell>
          <cell r="U103" t="str">
            <v>Antananarivo</v>
          </cell>
          <cell r="V103">
            <v>66.7</v>
          </cell>
          <cell r="W103">
            <v>335</v>
          </cell>
          <cell r="X103" t="str">
            <v xml:space="preserve">$0.21 </v>
          </cell>
          <cell r="Y103" t="str">
            <v>French</v>
          </cell>
          <cell r="Z103">
            <v>0.217</v>
          </cell>
          <cell r="AA103">
            <v>0.18</v>
          </cell>
          <cell r="AB103">
            <v>26969307</v>
          </cell>
          <cell r="AC103">
            <v>0.86099999999999999</v>
          </cell>
          <cell r="AD103">
            <v>0.10199999999999999</v>
          </cell>
          <cell r="AE103">
            <v>0.38300000000000001</v>
          </cell>
          <cell r="AF103">
            <v>1.7600000000000001E-2</v>
          </cell>
          <cell r="AG103">
            <v>10210849</v>
          </cell>
          <cell r="AH103">
            <v>-18.766946999999998</v>
          </cell>
          <cell r="AI103">
            <v>46.869107</v>
          </cell>
        </row>
        <row r="104">
          <cell r="A104" t="str">
            <v>Malawi</v>
          </cell>
          <cell r="B104">
            <v>203</v>
          </cell>
          <cell r="C104" t="str">
            <v>MW</v>
          </cell>
          <cell r="D104">
            <v>0.61399999999999999</v>
          </cell>
          <cell r="E104">
            <v>118484</v>
          </cell>
          <cell r="F104">
            <v>15000</v>
          </cell>
          <cell r="G104">
            <v>34.119999999999997</v>
          </cell>
          <cell r="H104">
            <v>265</v>
          </cell>
          <cell r="I104" t="str">
            <v>Lilongwe</v>
          </cell>
          <cell r="J104">
            <v>1298</v>
          </cell>
          <cell r="K104">
            <v>418.34</v>
          </cell>
          <cell r="L104">
            <v>9.4E-2</v>
          </cell>
          <cell r="M104" t="str">
            <v>MWK</v>
          </cell>
          <cell r="N104">
            <v>4.21</v>
          </cell>
          <cell r="O104">
            <v>0.33200000000000002</v>
          </cell>
          <cell r="P104" t="str">
            <v xml:space="preserve">$1.15 </v>
          </cell>
          <cell r="Q104" t="str">
            <v xml:space="preserve">$7,666,704,427 </v>
          </cell>
          <cell r="R104">
            <v>1.425</v>
          </cell>
          <cell r="S104">
            <v>8.0000000000000002E-3</v>
          </cell>
          <cell r="T104">
            <v>35.299999999999997</v>
          </cell>
          <cell r="U104" t="str">
            <v>Lilongwe</v>
          </cell>
          <cell r="V104">
            <v>63.8</v>
          </cell>
          <cell r="W104">
            <v>349</v>
          </cell>
          <cell r="X104" t="str">
            <v xml:space="preserve">$0.12 </v>
          </cell>
          <cell r="Y104" t="str">
            <v>English</v>
          </cell>
          <cell r="Z104">
            <v>0.11</v>
          </cell>
          <cell r="AA104">
            <v>0.04</v>
          </cell>
          <cell r="AB104">
            <v>18628747</v>
          </cell>
          <cell r="AC104">
            <v>0.76700000000000002</v>
          </cell>
          <cell r="AD104">
            <v>0.17299999999999999</v>
          </cell>
          <cell r="AE104">
            <v>0.34499999999999997</v>
          </cell>
          <cell r="AF104">
            <v>5.6500000000000002E-2</v>
          </cell>
          <cell r="AG104">
            <v>3199301</v>
          </cell>
          <cell r="AH104">
            <v>-13.254308</v>
          </cell>
          <cell r="AI104">
            <v>34.301524999999998</v>
          </cell>
        </row>
        <row r="105">
          <cell r="A105" t="str">
            <v>Malaysia</v>
          </cell>
          <cell r="B105">
            <v>99</v>
          </cell>
          <cell r="C105" t="str">
            <v>MY</v>
          </cell>
          <cell r="D105">
            <v>0.26300000000000001</v>
          </cell>
          <cell r="E105">
            <v>329847</v>
          </cell>
          <cell r="F105">
            <v>136000</v>
          </cell>
          <cell r="G105">
            <v>16.75</v>
          </cell>
          <cell r="H105">
            <v>60</v>
          </cell>
          <cell r="I105" t="str">
            <v>Kuala Lumpur</v>
          </cell>
          <cell r="J105">
            <v>248289</v>
          </cell>
          <cell r="K105">
            <v>121.46</v>
          </cell>
          <cell r="L105">
            <v>7.0000000000000001E-3</v>
          </cell>
          <cell r="M105" t="str">
            <v>MYR</v>
          </cell>
          <cell r="N105">
            <v>2</v>
          </cell>
          <cell r="O105">
            <v>0.67600000000000005</v>
          </cell>
          <cell r="P105" t="str">
            <v xml:space="preserve">$0.45 </v>
          </cell>
          <cell r="Q105" t="str">
            <v xml:space="preserve">$364,701,517,788 </v>
          </cell>
          <cell r="R105">
            <v>1.0529999999999999</v>
          </cell>
          <cell r="S105">
            <v>0.45100000000000001</v>
          </cell>
          <cell r="T105">
            <v>6.7</v>
          </cell>
          <cell r="U105" t="str">
            <v>Johor Bahru</v>
          </cell>
          <cell r="V105">
            <v>76</v>
          </cell>
          <cell r="W105">
            <v>29</v>
          </cell>
          <cell r="X105" t="str">
            <v xml:space="preserve">$0.93 </v>
          </cell>
          <cell r="Y105" t="str">
            <v>Malaysian language</v>
          </cell>
          <cell r="Z105">
            <v>0.36699999999999999</v>
          </cell>
          <cell r="AA105">
            <v>1.51</v>
          </cell>
          <cell r="AB105">
            <v>32447385</v>
          </cell>
          <cell r="AC105">
            <v>0.64300000000000002</v>
          </cell>
          <cell r="AD105">
            <v>0.12</v>
          </cell>
          <cell r="AE105">
            <v>0.38700000000000001</v>
          </cell>
          <cell r="AF105">
            <v>3.32E-2</v>
          </cell>
          <cell r="AG105">
            <v>24475766</v>
          </cell>
          <cell r="AH105">
            <v>4.2104840000000001</v>
          </cell>
          <cell r="AI105">
            <v>101.97576599999999</v>
          </cell>
        </row>
        <row r="106">
          <cell r="A106" t="str">
            <v>Maldives</v>
          </cell>
          <cell r="B106">
            <v>1802</v>
          </cell>
          <cell r="C106" t="str">
            <v>MV</v>
          </cell>
          <cell r="D106">
            <v>0.26300000000000001</v>
          </cell>
          <cell r="E106">
            <v>298</v>
          </cell>
          <cell r="F106">
            <v>5000</v>
          </cell>
          <cell r="G106">
            <v>14.2</v>
          </cell>
          <cell r="H106">
            <v>960</v>
          </cell>
          <cell r="I106" t="str">
            <v>Malï¿½</v>
          </cell>
          <cell r="J106">
            <v>1445</v>
          </cell>
          <cell r="K106">
            <v>99.7</v>
          </cell>
          <cell r="L106">
            <v>2E-3</v>
          </cell>
          <cell r="N106">
            <v>1.87</v>
          </cell>
          <cell r="O106">
            <v>3.3000000000000002E-2</v>
          </cell>
          <cell r="P106" t="str">
            <v xml:space="preserve">$1.63 </v>
          </cell>
          <cell r="Q106" t="str">
            <v xml:space="preserve">$5,729,248,472 </v>
          </cell>
          <cell r="R106">
            <v>0.97099999999999997</v>
          </cell>
          <cell r="S106">
            <v>0.312</v>
          </cell>
          <cell r="T106">
            <v>7.4</v>
          </cell>
          <cell r="U106" t="str">
            <v>Malï¿½</v>
          </cell>
          <cell r="V106">
            <v>78.599999999999994</v>
          </cell>
          <cell r="W106">
            <v>53</v>
          </cell>
          <cell r="Y106" t="str">
            <v>Divehi</v>
          </cell>
          <cell r="Z106">
            <v>0.16400000000000001</v>
          </cell>
          <cell r="AA106">
            <v>4.5599999999999996</v>
          </cell>
          <cell r="AB106">
            <v>530953</v>
          </cell>
          <cell r="AC106">
            <v>0.69799999999999995</v>
          </cell>
          <cell r="AD106">
            <v>0.19500000000000001</v>
          </cell>
          <cell r="AE106">
            <v>0.30199999999999999</v>
          </cell>
          <cell r="AF106">
            <v>6.1400000000000003E-2</v>
          </cell>
          <cell r="AG106">
            <v>213645</v>
          </cell>
          <cell r="AH106">
            <v>3.2027779999999999</v>
          </cell>
          <cell r="AI106">
            <v>73.220680000000002</v>
          </cell>
        </row>
        <row r="107">
          <cell r="A107" t="str">
            <v>Mali</v>
          </cell>
          <cell r="B107">
            <v>17</v>
          </cell>
          <cell r="C107" t="str">
            <v>ML</v>
          </cell>
          <cell r="D107">
            <v>0.33800000000000002</v>
          </cell>
          <cell r="E107">
            <v>1240192</v>
          </cell>
          <cell r="F107">
            <v>18000</v>
          </cell>
          <cell r="G107">
            <v>41.54</v>
          </cell>
          <cell r="H107">
            <v>223</v>
          </cell>
          <cell r="I107" t="str">
            <v>Bamako</v>
          </cell>
          <cell r="J107">
            <v>3179</v>
          </cell>
          <cell r="K107">
            <v>108.73</v>
          </cell>
          <cell r="L107">
            <v>-1.7000000000000001E-2</v>
          </cell>
          <cell r="M107" t="str">
            <v>XOF</v>
          </cell>
          <cell r="N107">
            <v>5.88</v>
          </cell>
          <cell r="O107">
            <v>3.7999999999999999E-2</v>
          </cell>
          <cell r="P107" t="str">
            <v xml:space="preserve">$1.12 </v>
          </cell>
          <cell r="Q107" t="str">
            <v xml:space="preserve">$17,510,141,171 </v>
          </cell>
          <cell r="R107">
            <v>0.75600000000000001</v>
          </cell>
          <cell r="S107">
            <v>4.4999999999999998E-2</v>
          </cell>
          <cell r="T107">
            <v>62</v>
          </cell>
          <cell r="U107" t="str">
            <v>Bamako</v>
          </cell>
          <cell r="V107">
            <v>58.9</v>
          </cell>
          <cell r="W107">
            <v>562</v>
          </cell>
          <cell r="X107" t="str">
            <v xml:space="preserve">$0.23 </v>
          </cell>
          <cell r="Y107" t="str">
            <v>French</v>
          </cell>
          <cell r="Z107">
            <v>0.46300000000000002</v>
          </cell>
          <cell r="AA107">
            <v>0.13</v>
          </cell>
          <cell r="AB107">
            <v>19658031</v>
          </cell>
          <cell r="AC107">
            <v>0.70799999999999996</v>
          </cell>
          <cell r="AD107">
            <v>0.11600000000000001</v>
          </cell>
          <cell r="AE107">
            <v>0.54500000000000004</v>
          </cell>
          <cell r="AF107">
            <v>7.22E-2</v>
          </cell>
          <cell r="AG107">
            <v>8479688</v>
          </cell>
          <cell r="AH107">
            <v>17.570692000000001</v>
          </cell>
          <cell r="AI107">
            <v>-3.9961660000000001</v>
          </cell>
        </row>
        <row r="108">
          <cell r="A108" t="str">
            <v>Malta</v>
          </cell>
          <cell r="B108">
            <v>1380</v>
          </cell>
          <cell r="C108" t="str">
            <v>MT</v>
          </cell>
          <cell r="D108">
            <v>0.32400000000000001</v>
          </cell>
          <cell r="E108">
            <v>316</v>
          </cell>
          <cell r="F108">
            <v>2000</v>
          </cell>
          <cell r="G108">
            <v>9.1999999999999993</v>
          </cell>
          <cell r="H108">
            <v>356</v>
          </cell>
          <cell r="I108" t="str">
            <v>Valletta</v>
          </cell>
          <cell r="J108">
            <v>1342</v>
          </cell>
          <cell r="K108">
            <v>113.45</v>
          </cell>
          <cell r="L108">
            <v>1.6E-2</v>
          </cell>
          <cell r="M108" t="str">
            <v>EUR</v>
          </cell>
          <cell r="N108">
            <v>1.23</v>
          </cell>
          <cell r="O108">
            <v>1.0999999999999999E-2</v>
          </cell>
          <cell r="P108" t="str">
            <v xml:space="preserve">$1.36 </v>
          </cell>
          <cell r="Q108" t="str">
            <v xml:space="preserve">$14,786,156,563 </v>
          </cell>
          <cell r="R108">
            <v>1.05</v>
          </cell>
          <cell r="S108">
            <v>0.54300000000000004</v>
          </cell>
          <cell r="T108">
            <v>6.1</v>
          </cell>
          <cell r="U108" t="str">
            <v>Birkirkara</v>
          </cell>
          <cell r="V108">
            <v>82.3</v>
          </cell>
          <cell r="W108">
            <v>6</v>
          </cell>
          <cell r="X108" t="str">
            <v xml:space="preserve">$5.07 </v>
          </cell>
          <cell r="Y108" t="str">
            <v>Maltese</v>
          </cell>
          <cell r="Z108">
            <v>0.371</v>
          </cell>
          <cell r="AA108">
            <v>2.86</v>
          </cell>
          <cell r="AB108">
            <v>502653</v>
          </cell>
          <cell r="AC108">
            <v>0.56499999999999995</v>
          </cell>
          <cell r="AD108">
            <v>0.26200000000000001</v>
          </cell>
          <cell r="AE108">
            <v>0.44</v>
          </cell>
          <cell r="AF108">
            <v>3.4700000000000002E-2</v>
          </cell>
          <cell r="AG108">
            <v>475902</v>
          </cell>
          <cell r="AH108">
            <v>35.937496000000003</v>
          </cell>
          <cell r="AI108">
            <v>14.375416</v>
          </cell>
        </row>
        <row r="109">
          <cell r="A109" t="str">
            <v>Marshall Islands</v>
          </cell>
          <cell r="B109">
            <v>329</v>
          </cell>
          <cell r="C109" t="str">
            <v>MH</v>
          </cell>
          <cell r="D109">
            <v>0.63900000000000001</v>
          </cell>
          <cell r="E109">
            <v>181</v>
          </cell>
          <cell r="G109">
            <v>29.03</v>
          </cell>
          <cell r="H109">
            <v>692</v>
          </cell>
          <cell r="I109" t="str">
            <v>Majuro</v>
          </cell>
          <cell r="J109">
            <v>143</v>
          </cell>
          <cell r="M109" t="str">
            <v>USD</v>
          </cell>
          <cell r="N109">
            <v>4.05</v>
          </cell>
          <cell r="O109">
            <v>0.70199999999999996</v>
          </cell>
          <cell r="P109" t="str">
            <v xml:space="preserve">$1.44 </v>
          </cell>
          <cell r="Q109" t="str">
            <v xml:space="preserve">$221,278,000 </v>
          </cell>
          <cell r="R109">
            <v>0.84699999999999998</v>
          </cell>
          <cell r="S109">
            <v>0.23699999999999999</v>
          </cell>
          <cell r="T109">
            <v>27.4</v>
          </cell>
          <cell r="U109" t="str">
            <v>Majuro</v>
          </cell>
          <cell r="V109">
            <v>65.2</v>
          </cell>
          <cell r="X109" t="str">
            <v xml:space="preserve">$2.00 </v>
          </cell>
          <cell r="Y109" t="str">
            <v>Marshallese</v>
          </cell>
          <cell r="Z109">
            <v>0.1</v>
          </cell>
          <cell r="AA109">
            <v>0.42</v>
          </cell>
          <cell r="AB109">
            <v>58791</v>
          </cell>
          <cell r="AD109">
            <v>0.17799999999999999</v>
          </cell>
          <cell r="AE109">
            <v>0.65900000000000003</v>
          </cell>
          <cell r="AG109">
            <v>45514</v>
          </cell>
          <cell r="AH109">
            <v>7.1314739999999999</v>
          </cell>
          <cell r="AI109">
            <v>171.18447800000001</v>
          </cell>
        </row>
        <row r="110">
          <cell r="A110" t="str">
            <v>Mauritania</v>
          </cell>
          <cell r="B110">
            <v>5</v>
          </cell>
          <cell r="C110" t="str">
            <v>MR</v>
          </cell>
          <cell r="D110">
            <v>0.38500000000000001</v>
          </cell>
          <cell r="E110">
            <v>1030700</v>
          </cell>
          <cell r="F110">
            <v>21000</v>
          </cell>
          <cell r="G110">
            <v>33.69</v>
          </cell>
          <cell r="H110">
            <v>222</v>
          </cell>
          <cell r="I110" t="str">
            <v>Nouakchott</v>
          </cell>
          <cell r="J110">
            <v>2739</v>
          </cell>
          <cell r="K110">
            <v>135.02000000000001</v>
          </cell>
          <cell r="L110">
            <v>2.3E-2</v>
          </cell>
          <cell r="M110" t="str">
            <v>MRU</v>
          </cell>
          <cell r="N110">
            <v>4.5599999999999996</v>
          </cell>
          <cell r="O110">
            <v>2E-3</v>
          </cell>
          <cell r="P110" t="str">
            <v xml:space="preserve">$1.13 </v>
          </cell>
          <cell r="Q110" t="str">
            <v xml:space="preserve">$7,593,752,450 </v>
          </cell>
          <cell r="R110">
            <v>0.999</v>
          </cell>
          <cell r="S110">
            <v>0.05</v>
          </cell>
          <cell r="T110">
            <v>51.5</v>
          </cell>
          <cell r="U110" t="str">
            <v>Nouakchott</v>
          </cell>
          <cell r="V110">
            <v>64.7</v>
          </cell>
          <cell r="W110">
            <v>766</v>
          </cell>
          <cell r="X110" t="str">
            <v xml:space="preserve">$0.53 </v>
          </cell>
          <cell r="Y110" t="str">
            <v>Arabic</v>
          </cell>
          <cell r="Z110">
            <v>0.48199999999999998</v>
          </cell>
          <cell r="AA110">
            <v>0.19</v>
          </cell>
          <cell r="AB110">
            <v>4525696</v>
          </cell>
          <cell r="AC110">
            <v>0.45900000000000002</v>
          </cell>
          <cell r="AE110">
            <v>0.67</v>
          </cell>
          <cell r="AF110">
            <v>9.5500000000000002E-2</v>
          </cell>
          <cell r="AG110">
            <v>2466821</v>
          </cell>
          <cell r="AH110">
            <v>21.00789</v>
          </cell>
          <cell r="AI110">
            <v>-10.940835</v>
          </cell>
        </row>
        <row r="111">
          <cell r="A111" t="str">
            <v>Mauritius</v>
          </cell>
          <cell r="B111">
            <v>626</v>
          </cell>
          <cell r="C111" t="str">
            <v>MU</v>
          </cell>
          <cell r="D111">
            <v>0.42399999999999999</v>
          </cell>
          <cell r="E111">
            <v>2040</v>
          </cell>
          <cell r="F111">
            <v>3000</v>
          </cell>
          <cell r="G111">
            <v>10.199999999999999</v>
          </cell>
          <cell r="H111">
            <v>230</v>
          </cell>
          <cell r="I111" t="str">
            <v>Port Louis</v>
          </cell>
          <cell r="J111">
            <v>4349</v>
          </cell>
          <cell r="K111">
            <v>129.91</v>
          </cell>
          <cell r="L111">
            <v>4.0000000000000001E-3</v>
          </cell>
          <cell r="M111" t="str">
            <v>MUR</v>
          </cell>
          <cell r="N111">
            <v>1.41</v>
          </cell>
          <cell r="O111">
            <v>0.19</v>
          </cell>
          <cell r="P111" t="str">
            <v xml:space="preserve">$1.12 </v>
          </cell>
          <cell r="Q111" t="str">
            <v xml:space="preserve">$14,180,444,557 </v>
          </cell>
          <cell r="R111">
            <v>1.0109999999999999</v>
          </cell>
          <cell r="S111">
            <v>0.40600000000000003</v>
          </cell>
          <cell r="T111">
            <v>13.6</v>
          </cell>
          <cell r="U111" t="str">
            <v>Port Louis</v>
          </cell>
          <cell r="V111">
            <v>74.400000000000006</v>
          </cell>
          <cell r="W111">
            <v>61</v>
          </cell>
          <cell r="X111" t="str">
            <v xml:space="preserve">$0.38 </v>
          </cell>
          <cell r="Y111" t="str">
            <v>French</v>
          </cell>
          <cell r="Z111">
            <v>0.50700000000000001</v>
          </cell>
          <cell r="AA111">
            <v>2.5299999999999998</v>
          </cell>
          <cell r="AB111">
            <v>1265711</v>
          </cell>
          <cell r="AC111">
            <v>0.58299999999999996</v>
          </cell>
          <cell r="AD111">
            <v>0.191</v>
          </cell>
          <cell r="AE111">
            <v>0.222</v>
          </cell>
          <cell r="AF111">
            <v>6.6699999999999995E-2</v>
          </cell>
          <cell r="AG111">
            <v>515980</v>
          </cell>
          <cell r="AH111">
            <v>-20.348403999999999</v>
          </cell>
          <cell r="AI111">
            <v>57.552152</v>
          </cell>
        </row>
        <row r="112">
          <cell r="A112" t="str">
            <v>Mexico</v>
          </cell>
          <cell r="B112">
            <v>66</v>
          </cell>
          <cell r="C112" t="str">
            <v>MX</v>
          </cell>
          <cell r="D112">
            <v>0.54600000000000004</v>
          </cell>
          <cell r="E112">
            <v>1964375</v>
          </cell>
          <cell r="F112">
            <v>336000</v>
          </cell>
          <cell r="G112">
            <v>17.600000000000001</v>
          </cell>
          <cell r="H112">
            <v>52</v>
          </cell>
          <cell r="I112" t="str">
            <v>Mexico City</v>
          </cell>
          <cell r="J112">
            <v>486406</v>
          </cell>
          <cell r="K112">
            <v>141.54</v>
          </cell>
          <cell r="L112">
            <v>3.5999999999999997E-2</v>
          </cell>
          <cell r="M112" t="str">
            <v>MXN</v>
          </cell>
          <cell r="N112">
            <v>2.13</v>
          </cell>
          <cell r="O112">
            <v>0.33900000000000002</v>
          </cell>
          <cell r="P112" t="str">
            <v xml:space="preserve">$0.73 </v>
          </cell>
          <cell r="Q112" t="str">
            <v xml:space="preserve">$1,258,286,717,125 </v>
          </cell>
          <cell r="R112">
            <v>1.0580000000000001</v>
          </cell>
          <cell r="S112">
            <v>0.40200000000000002</v>
          </cell>
          <cell r="T112">
            <v>11</v>
          </cell>
          <cell r="U112" t="str">
            <v>Mexico City</v>
          </cell>
          <cell r="V112">
            <v>75</v>
          </cell>
          <cell r="W112">
            <v>33</v>
          </cell>
          <cell r="X112" t="str">
            <v xml:space="preserve">$0.49 </v>
          </cell>
          <cell r="Y112" t="str">
            <v>None</v>
          </cell>
          <cell r="Z112">
            <v>0.41399999999999998</v>
          </cell>
          <cell r="AA112">
            <v>2.38</v>
          </cell>
          <cell r="AB112">
            <v>126014024</v>
          </cell>
          <cell r="AC112">
            <v>0.60699999999999998</v>
          </cell>
          <cell r="AD112">
            <v>0.13100000000000001</v>
          </cell>
          <cell r="AE112">
            <v>0.55100000000000005</v>
          </cell>
          <cell r="AF112">
            <v>3.4200000000000001E-2</v>
          </cell>
          <cell r="AG112">
            <v>102626859</v>
          </cell>
          <cell r="AH112">
            <v>23.634501</v>
          </cell>
          <cell r="AI112">
            <v>-102.552784</v>
          </cell>
        </row>
        <row r="113">
          <cell r="A113" t="str">
            <v>Federated States of Micronesia</v>
          </cell>
          <cell r="B113">
            <v>784</v>
          </cell>
          <cell r="C113" t="str">
            <v>FM</v>
          </cell>
          <cell r="D113">
            <v>0.314</v>
          </cell>
          <cell r="E113">
            <v>702</v>
          </cell>
          <cell r="G113">
            <v>22.82</v>
          </cell>
          <cell r="H113">
            <v>691</v>
          </cell>
          <cell r="I113" t="str">
            <v>Palikir</v>
          </cell>
          <cell r="J113">
            <v>143</v>
          </cell>
          <cell r="K113">
            <v>112.1</v>
          </cell>
          <cell r="L113">
            <v>5.0000000000000001E-3</v>
          </cell>
          <cell r="M113" t="str">
            <v>USD</v>
          </cell>
          <cell r="N113">
            <v>3.05</v>
          </cell>
          <cell r="O113">
            <v>0.91900000000000004</v>
          </cell>
          <cell r="Q113" t="str">
            <v xml:space="preserve">$401,932,279 </v>
          </cell>
          <cell r="R113">
            <v>0.97199999999999998</v>
          </cell>
          <cell r="S113">
            <v>0.14099999999999999</v>
          </cell>
          <cell r="T113">
            <v>25.6</v>
          </cell>
          <cell r="U113" t="str">
            <v>Palikir</v>
          </cell>
          <cell r="V113">
            <v>67.8</v>
          </cell>
          <cell r="W113">
            <v>88</v>
          </cell>
          <cell r="Y113" t="str">
            <v>English</v>
          </cell>
          <cell r="Z113">
            <v>2.5000000000000001E-2</v>
          </cell>
          <cell r="AA113">
            <v>0.18</v>
          </cell>
          <cell r="AB113">
            <v>113815</v>
          </cell>
          <cell r="AD113">
            <v>0.252</v>
          </cell>
          <cell r="AE113">
            <v>0.60499999999999998</v>
          </cell>
          <cell r="AG113">
            <v>25963</v>
          </cell>
          <cell r="AH113">
            <v>7.425554</v>
          </cell>
          <cell r="AI113">
            <v>150.55081200000001</v>
          </cell>
        </row>
        <row r="114">
          <cell r="A114" t="str">
            <v>Moldova</v>
          </cell>
          <cell r="B114">
            <v>123</v>
          </cell>
          <cell r="C114" t="str">
            <v>MD</v>
          </cell>
          <cell r="D114">
            <v>0.74199999999999999</v>
          </cell>
          <cell r="E114">
            <v>33851</v>
          </cell>
          <cell r="F114">
            <v>7000</v>
          </cell>
          <cell r="G114">
            <v>10.1</v>
          </cell>
          <cell r="H114">
            <v>373</v>
          </cell>
          <cell r="I114" t="str">
            <v>Chiï¿½ï¿½ï¿½ï¿½</v>
          </cell>
          <cell r="J114">
            <v>5115</v>
          </cell>
          <cell r="K114">
            <v>166.2</v>
          </cell>
          <cell r="L114">
            <v>4.8000000000000001E-2</v>
          </cell>
          <cell r="M114" t="str">
            <v>MDL</v>
          </cell>
          <cell r="N114">
            <v>1.26</v>
          </cell>
          <cell r="O114">
            <v>0.126</v>
          </cell>
          <cell r="P114" t="str">
            <v xml:space="preserve">$0.80 </v>
          </cell>
          <cell r="Q114" t="str">
            <v xml:space="preserve">$11,955,435,457 </v>
          </cell>
          <cell r="R114">
            <v>0.90600000000000003</v>
          </cell>
          <cell r="S114">
            <v>0.39800000000000002</v>
          </cell>
          <cell r="T114">
            <v>13.6</v>
          </cell>
          <cell r="U114" t="str">
            <v>Chiï¿½ï¿½ï¿½ï¿½</v>
          </cell>
          <cell r="V114">
            <v>71.8</v>
          </cell>
          <cell r="W114">
            <v>19</v>
          </cell>
          <cell r="X114" t="str">
            <v xml:space="preserve">$0.31 </v>
          </cell>
          <cell r="Y114" t="str">
            <v>Romanian</v>
          </cell>
          <cell r="Z114">
            <v>0.46200000000000002</v>
          </cell>
          <cell r="AA114">
            <v>3.21</v>
          </cell>
          <cell r="AB114">
            <v>2657637</v>
          </cell>
          <cell r="AC114">
            <v>0.43099999999999999</v>
          </cell>
          <cell r="AD114">
            <v>0.17699999999999999</v>
          </cell>
          <cell r="AE114">
            <v>0.38700000000000001</v>
          </cell>
          <cell r="AF114">
            <v>5.4699999999999999E-2</v>
          </cell>
          <cell r="AG114">
            <v>1135502</v>
          </cell>
          <cell r="AH114">
            <v>47.411631</v>
          </cell>
          <cell r="AI114">
            <v>28.369885</v>
          </cell>
        </row>
        <row r="115">
          <cell r="A115" t="str">
            <v>Monaco</v>
          </cell>
          <cell r="B115">
            <v>26337</v>
          </cell>
          <cell r="C115" t="str">
            <v>MC</v>
          </cell>
          <cell r="E115">
            <v>2</v>
          </cell>
          <cell r="G115">
            <v>5.9</v>
          </cell>
          <cell r="H115">
            <v>377</v>
          </cell>
          <cell r="I115" t="str">
            <v>Monaco City</v>
          </cell>
          <cell r="M115" t="str">
            <v>EUR</v>
          </cell>
          <cell r="P115" t="str">
            <v xml:space="preserve">$2.00 </v>
          </cell>
          <cell r="Q115" t="str">
            <v xml:space="preserve">$7,184,844,193 </v>
          </cell>
          <cell r="T115">
            <v>2.6</v>
          </cell>
          <cell r="U115" t="str">
            <v>Monaco City</v>
          </cell>
          <cell r="X115" t="str">
            <v xml:space="preserve">$11.72 </v>
          </cell>
          <cell r="Y115" t="str">
            <v>French</v>
          </cell>
          <cell r="Z115">
            <v>6.0999999999999999E-2</v>
          </cell>
          <cell r="AA115">
            <v>6.56</v>
          </cell>
          <cell r="AB115">
            <v>38964</v>
          </cell>
          <cell r="AG115">
            <v>38964</v>
          </cell>
          <cell r="AH115">
            <v>43.738417599999998</v>
          </cell>
          <cell r="AI115">
            <v>7.4246157999999998</v>
          </cell>
        </row>
        <row r="116">
          <cell r="A116" t="str">
            <v>Mongolia</v>
          </cell>
          <cell r="B116">
            <v>2</v>
          </cell>
          <cell r="C116" t="str">
            <v>MN</v>
          </cell>
          <cell r="D116">
            <v>0.71499999999999997</v>
          </cell>
          <cell r="E116">
            <v>1564116</v>
          </cell>
          <cell r="F116">
            <v>18000</v>
          </cell>
          <cell r="G116">
            <v>24.13</v>
          </cell>
          <cell r="H116">
            <v>976</v>
          </cell>
          <cell r="I116" t="str">
            <v>Ulaanbaatar</v>
          </cell>
          <cell r="J116">
            <v>25368</v>
          </cell>
          <cell r="K116">
            <v>195.76</v>
          </cell>
          <cell r="L116">
            <v>7.2999999999999995E-2</v>
          </cell>
          <cell r="M116" t="str">
            <v>MNT</v>
          </cell>
          <cell r="N116">
            <v>2.9</v>
          </cell>
          <cell r="O116">
            <v>0.08</v>
          </cell>
          <cell r="P116" t="str">
            <v xml:space="preserve">$0.72 </v>
          </cell>
          <cell r="Q116" t="str">
            <v xml:space="preserve">$13,852,850,259 </v>
          </cell>
          <cell r="R116">
            <v>1.04</v>
          </cell>
          <cell r="S116">
            <v>0.65600000000000003</v>
          </cell>
          <cell r="T116">
            <v>14</v>
          </cell>
          <cell r="U116" t="str">
            <v>Ulaanbaatar</v>
          </cell>
          <cell r="V116">
            <v>69.7</v>
          </cell>
          <cell r="W116">
            <v>45</v>
          </cell>
          <cell r="X116" t="str">
            <v xml:space="preserve">$0.65 </v>
          </cell>
          <cell r="Y116" t="str">
            <v>Mongolian</v>
          </cell>
          <cell r="Z116">
            <v>0.39300000000000002</v>
          </cell>
          <cell r="AA116">
            <v>2.86</v>
          </cell>
          <cell r="AB116">
            <v>3225167</v>
          </cell>
          <cell r="AC116">
            <v>0.59699999999999998</v>
          </cell>
          <cell r="AD116">
            <v>0.16800000000000001</v>
          </cell>
          <cell r="AE116">
            <v>0.25700000000000001</v>
          </cell>
          <cell r="AF116">
            <v>6.0100000000000001E-2</v>
          </cell>
          <cell r="AG116">
            <v>2210626</v>
          </cell>
          <cell r="AH116">
            <v>46.862496</v>
          </cell>
          <cell r="AI116">
            <v>103.846656</v>
          </cell>
        </row>
        <row r="117">
          <cell r="A117" t="str">
            <v>Montenegro</v>
          </cell>
          <cell r="B117">
            <v>47</v>
          </cell>
          <cell r="C117" t="str">
            <v>ME</v>
          </cell>
          <cell r="D117">
            <v>0.19</v>
          </cell>
          <cell r="E117">
            <v>13812</v>
          </cell>
          <cell r="F117">
            <v>12000</v>
          </cell>
          <cell r="G117">
            <v>11.73</v>
          </cell>
          <cell r="H117">
            <v>382</v>
          </cell>
          <cell r="I117" t="str">
            <v>Podgorica</v>
          </cell>
          <cell r="J117">
            <v>2017</v>
          </cell>
          <cell r="K117">
            <v>116.32</v>
          </cell>
          <cell r="L117">
            <v>2.5999999999999999E-2</v>
          </cell>
          <cell r="M117" t="str">
            <v>EUR</v>
          </cell>
          <cell r="N117">
            <v>1.75</v>
          </cell>
          <cell r="O117">
            <v>0.61499999999999999</v>
          </cell>
          <cell r="P117" t="str">
            <v xml:space="preserve">$1.16 </v>
          </cell>
          <cell r="Q117" t="str">
            <v xml:space="preserve">$5,494,736,901 </v>
          </cell>
          <cell r="R117">
            <v>1</v>
          </cell>
          <cell r="S117">
            <v>0.56100000000000005</v>
          </cell>
          <cell r="T117">
            <v>2.2999999999999998</v>
          </cell>
          <cell r="U117" t="str">
            <v>Podgorica</v>
          </cell>
          <cell r="V117">
            <v>76.8</v>
          </cell>
          <cell r="W117">
            <v>6</v>
          </cell>
          <cell r="X117" t="str">
            <v xml:space="preserve">$1.23 </v>
          </cell>
          <cell r="Y117" t="str">
            <v>Montenegrin language</v>
          </cell>
          <cell r="Z117">
            <v>0.318</v>
          </cell>
          <cell r="AA117">
            <v>2.76</v>
          </cell>
          <cell r="AB117">
            <v>622137</v>
          </cell>
          <cell r="AC117">
            <v>0.54400000000000004</v>
          </cell>
          <cell r="AE117">
            <v>0.222</v>
          </cell>
          <cell r="AF117">
            <v>0.14879999999999999</v>
          </cell>
          <cell r="AG117">
            <v>417765</v>
          </cell>
          <cell r="AH117">
            <v>42.708677999999999</v>
          </cell>
          <cell r="AI117">
            <v>19.374389999999998</v>
          </cell>
        </row>
        <row r="118">
          <cell r="A118" t="str">
            <v>Morocco</v>
          </cell>
          <cell r="B118">
            <v>83</v>
          </cell>
          <cell r="C118" t="str">
            <v>MA</v>
          </cell>
          <cell r="D118">
            <v>0.68500000000000005</v>
          </cell>
          <cell r="E118">
            <v>446550</v>
          </cell>
          <cell r="F118">
            <v>246000</v>
          </cell>
          <cell r="G118">
            <v>18.940000000000001</v>
          </cell>
          <cell r="H118">
            <v>212</v>
          </cell>
          <cell r="I118" t="str">
            <v>Rabat</v>
          </cell>
          <cell r="J118">
            <v>61276</v>
          </cell>
          <cell r="K118">
            <v>111.07</v>
          </cell>
          <cell r="L118">
            <v>2E-3</v>
          </cell>
          <cell r="M118" t="str">
            <v>MAD</v>
          </cell>
          <cell r="N118">
            <v>2.42</v>
          </cell>
          <cell r="O118">
            <v>0.126</v>
          </cell>
          <cell r="P118" t="str">
            <v xml:space="preserve">$0.99 </v>
          </cell>
          <cell r="Q118" t="str">
            <v xml:space="preserve">$118,725,279,596 </v>
          </cell>
          <cell r="R118">
            <v>1.139</v>
          </cell>
          <cell r="S118">
            <v>0.35899999999999999</v>
          </cell>
          <cell r="T118">
            <v>19.2</v>
          </cell>
          <cell r="U118" t="str">
            <v>Casablanca</v>
          </cell>
          <cell r="V118">
            <v>76.5</v>
          </cell>
          <cell r="W118">
            <v>70</v>
          </cell>
          <cell r="X118" t="str">
            <v xml:space="preserve">$1.60 </v>
          </cell>
          <cell r="Y118" t="str">
            <v>Arabic</v>
          </cell>
          <cell r="Z118">
            <v>0.53100000000000003</v>
          </cell>
          <cell r="AA118">
            <v>0.73</v>
          </cell>
          <cell r="AB118">
            <v>36910560</v>
          </cell>
          <cell r="AC118">
            <v>0.45300000000000001</v>
          </cell>
          <cell r="AD118">
            <v>0.219</v>
          </cell>
          <cell r="AE118">
            <v>0.45800000000000002</v>
          </cell>
          <cell r="AF118">
            <v>9.0200000000000002E-2</v>
          </cell>
          <cell r="AG118">
            <v>22975026</v>
          </cell>
          <cell r="AH118">
            <v>31.791702000000001</v>
          </cell>
          <cell r="AI118">
            <v>-7.0926200000000001</v>
          </cell>
        </row>
        <row r="119">
          <cell r="A119" t="str">
            <v>Mozambique</v>
          </cell>
          <cell r="B119">
            <v>40</v>
          </cell>
          <cell r="C119" t="str">
            <v>MZ</v>
          </cell>
          <cell r="D119">
            <v>0.63500000000000001</v>
          </cell>
          <cell r="E119">
            <v>799380</v>
          </cell>
          <cell r="F119">
            <v>11000</v>
          </cell>
          <cell r="G119">
            <v>37.520000000000003</v>
          </cell>
          <cell r="H119">
            <v>258</v>
          </cell>
          <cell r="I119" t="str">
            <v>Maputo</v>
          </cell>
          <cell r="J119">
            <v>7943</v>
          </cell>
          <cell r="K119">
            <v>182.31</v>
          </cell>
          <cell r="L119">
            <v>2.8000000000000001E-2</v>
          </cell>
          <cell r="M119" t="str">
            <v>MZN</v>
          </cell>
          <cell r="N119">
            <v>4.8499999999999996</v>
          </cell>
          <cell r="O119">
            <v>0.48</v>
          </cell>
          <cell r="P119" t="str">
            <v xml:space="preserve">$0.65 </v>
          </cell>
          <cell r="Q119" t="str">
            <v xml:space="preserve">$14,934,159,926 </v>
          </cell>
          <cell r="R119">
            <v>1.1259999999999999</v>
          </cell>
          <cell r="S119">
            <v>7.2999999999999995E-2</v>
          </cell>
          <cell r="T119">
            <v>54</v>
          </cell>
          <cell r="U119" t="str">
            <v>Maputo</v>
          </cell>
          <cell r="V119">
            <v>60.2</v>
          </cell>
          <cell r="W119">
            <v>289</v>
          </cell>
          <cell r="X119" t="str">
            <v xml:space="preserve">$0.27 </v>
          </cell>
          <cell r="Y119" t="str">
            <v>Portuguese</v>
          </cell>
          <cell r="Z119">
            <v>6.8000000000000005E-2</v>
          </cell>
          <cell r="AA119">
            <v>0.08</v>
          </cell>
          <cell r="AB119">
            <v>30366036</v>
          </cell>
          <cell r="AC119">
            <v>0.78100000000000003</v>
          </cell>
          <cell r="AD119">
            <v>0</v>
          </cell>
          <cell r="AE119">
            <v>0.36099999999999999</v>
          </cell>
          <cell r="AF119">
            <v>3.2399999999999998E-2</v>
          </cell>
          <cell r="AG119">
            <v>11092106</v>
          </cell>
          <cell r="AH119">
            <v>-18.665694999999999</v>
          </cell>
          <cell r="AI119">
            <v>35.529561999999999</v>
          </cell>
        </row>
        <row r="120">
          <cell r="A120" t="str">
            <v>Myanmar Burma</v>
          </cell>
          <cell r="B120">
            <v>83</v>
          </cell>
          <cell r="C120" t="str">
            <v>MM</v>
          </cell>
          <cell r="D120">
            <v>0.19500000000000001</v>
          </cell>
          <cell r="E120">
            <v>676578</v>
          </cell>
          <cell r="F120">
            <v>513000</v>
          </cell>
          <cell r="G120">
            <v>17.55</v>
          </cell>
          <cell r="H120">
            <v>95</v>
          </cell>
          <cell r="I120" t="str">
            <v>Naypyidaw</v>
          </cell>
          <cell r="J120">
            <v>25280</v>
          </cell>
          <cell r="K120">
            <v>168.18</v>
          </cell>
          <cell r="L120">
            <v>8.7999999999999995E-2</v>
          </cell>
          <cell r="M120" t="str">
            <v>MMK</v>
          </cell>
          <cell r="N120">
            <v>2.15</v>
          </cell>
          <cell r="O120">
            <v>0.436</v>
          </cell>
          <cell r="P120" t="str">
            <v xml:space="preserve">$0.54 </v>
          </cell>
          <cell r="Q120" t="str">
            <v xml:space="preserve">$76,085,852,617 </v>
          </cell>
          <cell r="R120">
            <v>1.123</v>
          </cell>
          <cell r="S120">
            <v>0.188</v>
          </cell>
          <cell r="T120">
            <v>36.799999999999997</v>
          </cell>
          <cell r="U120" t="str">
            <v>Yangon</v>
          </cell>
          <cell r="V120">
            <v>66.900000000000006</v>
          </cell>
          <cell r="W120">
            <v>250</v>
          </cell>
          <cell r="X120" t="str">
            <v xml:space="preserve">$0.39 </v>
          </cell>
          <cell r="Y120" t="str">
            <v>Burmese</v>
          </cell>
          <cell r="Z120">
            <v>0.73899999999999999</v>
          </cell>
          <cell r="AA120">
            <v>0.68</v>
          </cell>
          <cell r="AB120">
            <v>54045420</v>
          </cell>
          <cell r="AC120">
            <v>0.61699999999999999</v>
          </cell>
          <cell r="AD120">
            <v>5.3999999999999999E-2</v>
          </cell>
          <cell r="AE120">
            <v>0.312</v>
          </cell>
          <cell r="AF120">
            <v>1.5800000000000002E-2</v>
          </cell>
          <cell r="AG120">
            <v>16674093</v>
          </cell>
          <cell r="AH120">
            <v>21.916221</v>
          </cell>
          <cell r="AI120">
            <v>95.955973999999998</v>
          </cell>
        </row>
        <row r="121">
          <cell r="A121" t="str">
            <v>Namibia</v>
          </cell>
          <cell r="B121">
            <v>3</v>
          </cell>
          <cell r="D121">
            <v>0.47099999999999997</v>
          </cell>
          <cell r="E121">
            <v>824292</v>
          </cell>
          <cell r="F121">
            <v>16000</v>
          </cell>
          <cell r="G121">
            <v>28.64</v>
          </cell>
          <cell r="H121">
            <v>264</v>
          </cell>
          <cell r="I121" t="str">
            <v>Windhoek</v>
          </cell>
          <cell r="J121">
            <v>4228</v>
          </cell>
          <cell r="K121">
            <v>157.97</v>
          </cell>
          <cell r="L121">
            <v>3.6999999999999998E-2</v>
          </cell>
          <cell r="N121">
            <v>3.4</v>
          </cell>
          <cell r="O121">
            <v>8.3000000000000004E-2</v>
          </cell>
          <cell r="P121" t="str">
            <v xml:space="preserve">$0.76 </v>
          </cell>
          <cell r="Q121" t="str">
            <v xml:space="preserve">$12,366,527,719 </v>
          </cell>
          <cell r="R121">
            <v>1.242</v>
          </cell>
          <cell r="S121">
            <v>0.22900000000000001</v>
          </cell>
          <cell r="T121">
            <v>29</v>
          </cell>
          <cell r="U121" t="str">
            <v>Windhoek</v>
          </cell>
          <cell r="V121">
            <v>63.4</v>
          </cell>
          <cell r="W121">
            <v>195</v>
          </cell>
          <cell r="Y121" t="str">
            <v>English</v>
          </cell>
          <cell r="Z121">
            <v>8.3000000000000004E-2</v>
          </cell>
          <cell r="AA121">
            <v>0.42</v>
          </cell>
          <cell r="AB121">
            <v>2494530</v>
          </cell>
          <cell r="AC121">
            <v>0.59499999999999997</v>
          </cell>
          <cell r="AD121">
            <v>0.27100000000000002</v>
          </cell>
          <cell r="AE121">
            <v>0.20699999999999999</v>
          </cell>
          <cell r="AF121">
            <v>0.20269999999999999</v>
          </cell>
          <cell r="AG121">
            <v>1273258</v>
          </cell>
          <cell r="AH121">
            <v>-22.957640000000001</v>
          </cell>
          <cell r="AI121">
            <v>18.490410000000001</v>
          </cell>
        </row>
        <row r="122">
          <cell r="A122" t="str">
            <v>Nauru</v>
          </cell>
          <cell r="B122">
            <v>541</v>
          </cell>
          <cell r="C122" t="str">
            <v>NR</v>
          </cell>
          <cell r="E122">
            <v>21</v>
          </cell>
          <cell r="H122">
            <v>674</v>
          </cell>
          <cell r="I122" t="str">
            <v>Yaren District</v>
          </cell>
          <cell r="M122" t="str">
            <v>AUD</v>
          </cell>
          <cell r="Q122" t="str">
            <v xml:space="preserve">$133,000,000 </v>
          </cell>
          <cell r="Y122" t="str">
            <v>English</v>
          </cell>
          <cell r="AB122">
            <v>10084</v>
          </cell>
          <cell r="AH122">
            <v>-0.52277799999999996</v>
          </cell>
          <cell r="AI122">
            <v>166.93150299999999</v>
          </cell>
        </row>
        <row r="123">
          <cell r="A123" t="str">
            <v>Nepal</v>
          </cell>
          <cell r="B123">
            <v>203</v>
          </cell>
          <cell r="C123" t="str">
            <v>NP</v>
          </cell>
          <cell r="D123">
            <v>0.28699999999999998</v>
          </cell>
          <cell r="E123">
            <v>147181</v>
          </cell>
          <cell r="F123">
            <v>112000</v>
          </cell>
          <cell r="G123">
            <v>19.89</v>
          </cell>
          <cell r="H123">
            <v>977</v>
          </cell>
          <cell r="I123" t="str">
            <v>Kathmandu</v>
          </cell>
          <cell r="J123">
            <v>9105</v>
          </cell>
          <cell r="K123">
            <v>188.73</v>
          </cell>
          <cell r="L123">
            <v>5.6000000000000001E-2</v>
          </cell>
          <cell r="M123" t="str">
            <v>NPR</v>
          </cell>
          <cell r="N123">
            <v>1.92</v>
          </cell>
          <cell r="O123">
            <v>0.254</v>
          </cell>
          <cell r="P123" t="str">
            <v xml:space="preserve">$0.91 </v>
          </cell>
          <cell r="Q123" t="str">
            <v xml:space="preserve">$30,641,380,604 </v>
          </cell>
          <cell r="R123">
            <v>1.421</v>
          </cell>
          <cell r="S123">
            <v>0.124</v>
          </cell>
          <cell r="T123">
            <v>26.7</v>
          </cell>
          <cell r="U123" t="str">
            <v>Kathmandu</v>
          </cell>
          <cell r="V123">
            <v>70.5</v>
          </cell>
          <cell r="W123">
            <v>186</v>
          </cell>
          <cell r="X123" t="str">
            <v xml:space="preserve">$0.36 </v>
          </cell>
          <cell r="Y123" t="str">
            <v>Nepali</v>
          </cell>
          <cell r="Z123">
            <v>0.60399999999999998</v>
          </cell>
          <cell r="AA123">
            <v>0.75</v>
          </cell>
          <cell r="AB123">
            <v>28608710</v>
          </cell>
          <cell r="AC123">
            <v>0.83799999999999997</v>
          </cell>
          <cell r="AD123">
            <v>0.20699999999999999</v>
          </cell>
          <cell r="AE123">
            <v>0.41799999999999998</v>
          </cell>
          <cell r="AF123">
            <v>1.41E-2</v>
          </cell>
          <cell r="AG123">
            <v>5765513</v>
          </cell>
          <cell r="AH123">
            <v>28.394856999999998</v>
          </cell>
          <cell r="AI123">
            <v>84.124008000000003</v>
          </cell>
        </row>
        <row r="124">
          <cell r="A124" t="str">
            <v>Netherlands</v>
          </cell>
          <cell r="B124">
            <v>508</v>
          </cell>
          <cell r="C124" t="str">
            <v>NL</v>
          </cell>
          <cell r="D124">
            <v>0.53300000000000003</v>
          </cell>
          <cell r="E124">
            <v>41543</v>
          </cell>
          <cell r="F124">
            <v>41000</v>
          </cell>
          <cell r="G124">
            <v>9.6999999999999993</v>
          </cell>
          <cell r="H124">
            <v>31</v>
          </cell>
          <cell r="I124" t="str">
            <v>Amsterdam</v>
          </cell>
          <cell r="J124">
            <v>170780</v>
          </cell>
          <cell r="K124">
            <v>115.91</v>
          </cell>
          <cell r="L124">
            <v>2.5999999999999999E-2</v>
          </cell>
          <cell r="N124">
            <v>1.59</v>
          </cell>
          <cell r="O124">
            <v>0.112</v>
          </cell>
          <cell r="P124" t="str">
            <v xml:space="preserve">$1.68 </v>
          </cell>
          <cell r="Q124" t="str">
            <v xml:space="preserve">$909,070,395,161 </v>
          </cell>
          <cell r="R124">
            <v>1.042</v>
          </cell>
          <cell r="S124">
            <v>0.85</v>
          </cell>
          <cell r="T124">
            <v>3.3</v>
          </cell>
          <cell r="U124" t="str">
            <v>Amsterdam</v>
          </cell>
          <cell r="V124">
            <v>81.8</v>
          </cell>
          <cell r="W124">
            <v>5</v>
          </cell>
          <cell r="X124" t="str">
            <v xml:space="preserve">$10.29 </v>
          </cell>
          <cell r="Y124" t="str">
            <v>Dutch</v>
          </cell>
          <cell r="Z124">
            <v>0.123</v>
          </cell>
          <cell r="AA124">
            <v>3.61</v>
          </cell>
          <cell r="AB124">
            <v>17332850</v>
          </cell>
          <cell r="AC124">
            <v>0.63600000000000001</v>
          </cell>
          <cell r="AD124">
            <v>0.23</v>
          </cell>
          <cell r="AE124">
            <v>0.41199999999999998</v>
          </cell>
          <cell r="AF124">
            <v>3.2000000000000001E-2</v>
          </cell>
          <cell r="AG124">
            <v>15924729</v>
          </cell>
          <cell r="AH124">
            <v>52.132632999999998</v>
          </cell>
          <cell r="AI124">
            <v>5.2912660000000002</v>
          </cell>
        </row>
        <row r="125">
          <cell r="A125" t="str">
            <v>New Zealand</v>
          </cell>
          <cell r="B125">
            <v>18</v>
          </cell>
          <cell r="C125" t="str">
            <v>NZ</v>
          </cell>
          <cell r="D125">
            <v>0.40500000000000003</v>
          </cell>
          <cell r="E125">
            <v>268838</v>
          </cell>
          <cell r="F125">
            <v>9000</v>
          </cell>
          <cell r="G125">
            <v>11.98</v>
          </cell>
          <cell r="H125">
            <v>64</v>
          </cell>
          <cell r="I125" t="str">
            <v>Wellington</v>
          </cell>
          <cell r="J125">
            <v>34382</v>
          </cell>
          <cell r="K125">
            <v>114.24</v>
          </cell>
          <cell r="L125">
            <v>1.6E-2</v>
          </cell>
          <cell r="M125" t="str">
            <v>NZD</v>
          </cell>
          <cell r="N125">
            <v>1.71</v>
          </cell>
          <cell r="O125">
            <v>0.38600000000000001</v>
          </cell>
          <cell r="P125" t="str">
            <v xml:space="preserve">$1.40 </v>
          </cell>
          <cell r="Q125" t="str">
            <v xml:space="preserve">$206,928,765,544 </v>
          </cell>
          <cell r="R125">
            <v>1</v>
          </cell>
          <cell r="S125">
            <v>0.82</v>
          </cell>
          <cell r="T125">
            <v>4.7</v>
          </cell>
          <cell r="U125" t="str">
            <v>Auckland</v>
          </cell>
          <cell r="V125">
            <v>81.900000000000006</v>
          </cell>
          <cell r="W125">
            <v>9</v>
          </cell>
          <cell r="X125" t="str">
            <v xml:space="preserve">$11.49 </v>
          </cell>
          <cell r="Y125" t="str">
            <v>English</v>
          </cell>
          <cell r="Z125">
            <v>0.126</v>
          </cell>
          <cell r="AA125">
            <v>3.59</v>
          </cell>
          <cell r="AB125">
            <v>4841000</v>
          </cell>
          <cell r="AC125">
            <v>0.69899999999999995</v>
          </cell>
          <cell r="AD125">
            <v>0.28999999999999998</v>
          </cell>
          <cell r="AE125">
            <v>0.34599999999999997</v>
          </cell>
          <cell r="AF125">
            <v>4.07E-2</v>
          </cell>
          <cell r="AG125">
            <v>4258860</v>
          </cell>
          <cell r="AH125">
            <v>-40.900556999999999</v>
          </cell>
          <cell r="AI125">
            <v>174.88597100000001</v>
          </cell>
        </row>
        <row r="126">
          <cell r="A126" t="str">
            <v>Nicaragua</v>
          </cell>
          <cell r="B126">
            <v>55</v>
          </cell>
          <cell r="C126" t="str">
            <v>NI</v>
          </cell>
          <cell r="D126">
            <v>0.42099999999999999</v>
          </cell>
          <cell r="E126">
            <v>130370</v>
          </cell>
          <cell r="F126">
            <v>12000</v>
          </cell>
          <cell r="G126">
            <v>20.64</v>
          </cell>
          <cell r="H126">
            <v>505</v>
          </cell>
          <cell r="I126" t="str">
            <v>Managua</v>
          </cell>
          <cell r="J126">
            <v>5592</v>
          </cell>
          <cell r="K126">
            <v>162.74</v>
          </cell>
          <cell r="L126">
            <v>5.3999999999999999E-2</v>
          </cell>
          <cell r="M126" t="str">
            <v>NIO</v>
          </cell>
          <cell r="N126">
            <v>2.4</v>
          </cell>
          <cell r="O126">
            <v>0.25900000000000001</v>
          </cell>
          <cell r="P126" t="str">
            <v xml:space="preserve">$0.91 </v>
          </cell>
          <cell r="Q126" t="str">
            <v xml:space="preserve">$12,520,915,291 </v>
          </cell>
          <cell r="R126">
            <v>1.206</v>
          </cell>
          <cell r="S126">
            <v>0.17399999999999999</v>
          </cell>
          <cell r="T126">
            <v>15.7</v>
          </cell>
          <cell r="U126" t="str">
            <v>Managua</v>
          </cell>
          <cell r="V126">
            <v>74.3</v>
          </cell>
          <cell r="W126">
            <v>98</v>
          </cell>
          <cell r="X126" t="str">
            <v xml:space="preserve">$0.54 </v>
          </cell>
          <cell r="Y126" t="str">
            <v>Spanish</v>
          </cell>
          <cell r="Z126">
            <v>0.36</v>
          </cell>
          <cell r="AA126">
            <v>0.98</v>
          </cell>
          <cell r="AB126">
            <v>6545502</v>
          </cell>
          <cell r="AC126">
            <v>0.66400000000000003</v>
          </cell>
          <cell r="AD126">
            <v>0.156</v>
          </cell>
          <cell r="AE126">
            <v>0.60599999999999998</v>
          </cell>
          <cell r="AF126">
            <v>6.8400000000000002E-2</v>
          </cell>
          <cell r="AG126">
            <v>3846137</v>
          </cell>
          <cell r="AH126">
            <v>12.865416</v>
          </cell>
          <cell r="AI126">
            <v>-85.207228999999998</v>
          </cell>
        </row>
        <row r="127">
          <cell r="A127" t="str">
            <v>Niger</v>
          </cell>
          <cell r="B127">
            <v>19</v>
          </cell>
          <cell r="C127" t="str">
            <v>NE</v>
          </cell>
          <cell r="D127">
            <v>0.36099999999999999</v>
          </cell>
          <cell r="E127">
            <v>1267000</v>
          </cell>
          <cell r="F127">
            <v>10000</v>
          </cell>
          <cell r="G127">
            <v>46.08</v>
          </cell>
          <cell r="H127">
            <v>227</v>
          </cell>
          <cell r="I127" t="str">
            <v>Niamey</v>
          </cell>
          <cell r="J127">
            <v>2017</v>
          </cell>
          <cell r="K127">
            <v>109.32</v>
          </cell>
          <cell r="L127">
            <v>-2.5000000000000001E-2</v>
          </cell>
          <cell r="M127" t="str">
            <v>XOF</v>
          </cell>
          <cell r="N127">
            <v>6.91</v>
          </cell>
          <cell r="O127">
            <v>8.9999999999999993E-3</v>
          </cell>
          <cell r="P127" t="str">
            <v xml:space="preserve">$0.88 </v>
          </cell>
          <cell r="Q127" t="str">
            <v xml:space="preserve">$12,928,145,120 </v>
          </cell>
          <cell r="R127">
            <v>0.747</v>
          </cell>
          <cell r="S127">
            <v>4.3999999999999997E-2</v>
          </cell>
          <cell r="T127">
            <v>48</v>
          </cell>
          <cell r="U127" t="str">
            <v>Niamey</v>
          </cell>
          <cell r="V127">
            <v>62</v>
          </cell>
          <cell r="W127">
            <v>509</v>
          </cell>
          <cell r="X127" t="str">
            <v xml:space="preserve">$0.29 </v>
          </cell>
          <cell r="Y127" t="str">
            <v>French</v>
          </cell>
          <cell r="Z127">
            <v>0.52300000000000002</v>
          </cell>
          <cell r="AA127">
            <v>0.04</v>
          </cell>
          <cell r="AB127">
            <v>23310715</v>
          </cell>
          <cell r="AC127">
            <v>0.72</v>
          </cell>
          <cell r="AD127">
            <v>0.11799999999999999</v>
          </cell>
          <cell r="AE127">
            <v>0.47199999999999998</v>
          </cell>
          <cell r="AF127">
            <v>4.7000000000000002E-3</v>
          </cell>
          <cell r="AG127">
            <v>3850231</v>
          </cell>
          <cell r="AH127">
            <v>17.607789</v>
          </cell>
          <cell r="AI127">
            <v>8.0816660000000002</v>
          </cell>
        </row>
        <row r="128">
          <cell r="A128" t="str">
            <v>Nigeria</v>
          </cell>
          <cell r="B128">
            <v>226</v>
          </cell>
          <cell r="C128" t="str">
            <v>NG</v>
          </cell>
          <cell r="D128">
            <v>0.77700000000000002</v>
          </cell>
          <cell r="E128">
            <v>923768</v>
          </cell>
          <cell r="F128">
            <v>215000</v>
          </cell>
          <cell r="G128">
            <v>37.909999999999997</v>
          </cell>
          <cell r="H128">
            <v>234</v>
          </cell>
          <cell r="I128" t="str">
            <v>Abuja</v>
          </cell>
          <cell r="J128">
            <v>120369</v>
          </cell>
          <cell r="K128">
            <v>267.51</v>
          </cell>
          <cell r="L128">
            <v>0.114</v>
          </cell>
          <cell r="M128" t="str">
            <v>NGN</v>
          </cell>
          <cell r="N128">
            <v>5.39</v>
          </cell>
          <cell r="O128">
            <v>7.1999999999999995E-2</v>
          </cell>
          <cell r="P128" t="str">
            <v xml:space="preserve">$0.46 </v>
          </cell>
          <cell r="Q128" t="str">
            <v xml:space="preserve">$448,120,428,859 </v>
          </cell>
          <cell r="R128">
            <v>0.84699999999999998</v>
          </cell>
          <cell r="S128">
            <v>0.10199999999999999</v>
          </cell>
          <cell r="T128">
            <v>75.7</v>
          </cell>
          <cell r="U128" t="str">
            <v>Lagos</v>
          </cell>
          <cell r="V128">
            <v>54.3</v>
          </cell>
          <cell r="W128">
            <v>917</v>
          </cell>
          <cell r="X128" t="str">
            <v xml:space="preserve">$0.54 </v>
          </cell>
          <cell r="Y128" t="str">
            <v>English</v>
          </cell>
          <cell r="Z128">
            <v>0.72199999999999998</v>
          </cell>
          <cell r="AA128">
            <v>0.38</v>
          </cell>
          <cell r="AB128">
            <v>200963599</v>
          </cell>
          <cell r="AC128">
            <v>0.52900000000000003</v>
          </cell>
          <cell r="AD128">
            <v>1.4999999999999999E-2</v>
          </cell>
          <cell r="AE128">
            <v>0.34799999999999998</v>
          </cell>
          <cell r="AF128">
            <v>8.1000000000000003E-2</v>
          </cell>
          <cell r="AG128">
            <v>102806948</v>
          </cell>
          <cell r="AH128">
            <v>9.0819989999999997</v>
          </cell>
          <cell r="AI128">
            <v>8.6752769999999995</v>
          </cell>
        </row>
        <row r="129">
          <cell r="A129" t="str">
            <v>North Korea</v>
          </cell>
          <cell r="B129">
            <v>214</v>
          </cell>
          <cell r="C129" t="str">
            <v>KP</v>
          </cell>
          <cell r="D129">
            <v>0.218</v>
          </cell>
          <cell r="E129">
            <v>120538</v>
          </cell>
          <cell r="F129">
            <v>1469000</v>
          </cell>
          <cell r="G129">
            <v>13.89</v>
          </cell>
          <cell r="H129">
            <v>850</v>
          </cell>
          <cell r="I129" t="str">
            <v>Pyongyang</v>
          </cell>
          <cell r="J129">
            <v>28284</v>
          </cell>
          <cell r="M129" t="str">
            <v>KPW</v>
          </cell>
          <cell r="N129">
            <v>1.9</v>
          </cell>
          <cell r="O129">
            <v>0.40699999999999997</v>
          </cell>
          <cell r="P129" t="str">
            <v xml:space="preserve">$0.58 </v>
          </cell>
          <cell r="Q129" t="str">
            <v xml:space="preserve">$32,100,000,000 </v>
          </cell>
          <cell r="R129">
            <v>1.1279999999999999</v>
          </cell>
          <cell r="S129">
            <v>0.27</v>
          </cell>
          <cell r="T129">
            <v>13.7</v>
          </cell>
          <cell r="U129" t="str">
            <v>Pyongyang</v>
          </cell>
          <cell r="V129">
            <v>72.099999999999994</v>
          </cell>
          <cell r="W129">
            <v>89</v>
          </cell>
          <cell r="Y129" t="str">
            <v>Korean</v>
          </cell>
          <cell r="AA129">
            <v>3.67</v>
          </cell>
          <cell r="AB129">
            <v>25666161</v>
          </cell>
          <cell r="AC129">
            <v>0.80400000000000005</v>
          </cell>
          <cell r="AF129">
            <v>2.7400000000000001E-2</v>
          </cell>
          <cell r="AG129">
            <v>15947412</v>
          </cell>
          <cell r="AH129">
            <v>40.339852</v>
          </cell>
          <cell r="AI129">
            <v>127.510093</v>
          </cell>
        </row>
        <row r="130">
          <cell r="A130" t="str">
            <v>North Macedonia</v>
          </cell>
          <cell r="B130">
            <v>83</v>
          </cell>
          <cell r="E130">
            <v>25713</v>
          </cell>
          <cell r="H130">
            <v>389</v>
          </cell>
          <cell r="I130" t="str">
            <v>Skopje</v>
          </cell>
          <cell r="M130" t="str">
            <v>MKD</v>
          </cell>
          <cell r="Q130" t="str">
            <v xml:space="preserve">$10,220,781,069 </v>
          </cell>
          <cell r="U130" t="str">
            <v>Skopje</v>
          </cell>
          <cell r="Y130" t="str">
            <v>Macedonian</v>
          </cell>
          <cell r="Z130">
            <v>0.35599999999999998</v>
          </cell>
          <cell r="AB130">
            <v>1836713</v>
          </cell>
          <cell r="AH130">
            <v>41.608635</v>
          </cell>
          <cell r="AI130">
            <v>21.745274999999999</v>
          </cell>
        </row>
        <row r="131">
          <cell r="A131" t="str">
            <v>Norway</v>
          </cell>
          <cell r="B131">
            <v>15</v>
          </cell>
          <cell r="C131" t="str">
            <v>NO</v>
          </cell>
          <cell r="D131">
            <v>2.7E-2</v>
          </cell>
          <cell r="E131">
            <v>323802</v>
          </cell>
          <cell r="F131">
            <v>23000</v>
          </cell>
          <cell r="G131">
            <v>10.4</v>
          </cell>
          <cell r="H131">
            <v>47</v>
          </cell>
          <cell r="I131" t="str">
            <v>Oslo</v>
          </cell>
          <cell r="J131">
            <v>41023</v>
          </cell>
          <cell r="K131">
            <v>120.27</v>
          </cell>
          <cell r="L131">
            <v>2.1999999999999999E-2</v>
          </cell>
          <cell r="M131" t="str">
            <v>NOK</v>
          </cell>
          <cell r="N131">
            <v>1.56</v>
          </cell>
          <cell r="O131">
            <v>0.33200000000000002</v>
          </cell>
          <cell r="P131" t="str">
            <v xml:space="preserve">$1.78 </v>
          </cell>
          <cell r="Q131" t="str">
            <v xml:space="preserve">$403,336,363,636 </v>
          </cell>
          <cell r="R131">
            <v>1.0029999999999999</v>
          </cell>
          <cell r="S131">
            <v>0.82</v>
          </cell>
          <cell r="T131">
            <v>2.1</v>
          </cell>
          <cell r="U131" t="str">
            <v>Oslo</v>
          </cell>
          <cell r="V131">
            <v>82.8</v>
          </cell>
          <cell r="W131">
            <v>2</v>
          </cell>
          <cell r="Y131" t="str">
            <v>Norwegian</v>
          </cell>
          <cell r="Z131">
            <v>0.14299999999999999</v>
          </cell>
          <cell r="AA131">
            <v>2.92</v>
          </cell>
          <cell r="AB131">
            <v>5347896</v>
          </cell>
          <cell r="AC131">
            <v>0.63800000000000001</v>
          </cell>
          <cell r="AD131">
            <v>0.23899999999999999</v>
          </cell>
          <cell r="AE131">
            <v>0.36199999999999999</v>
          </cell>
          <cell r="AF131">
            <v>3.3500000000000002E-2</v>
          </cell>
          <cell r="AG131">
            <v>4418218</v>
          </cell>
          <cell r="AH131">
            <v>60.472023999999998</v>
          </cell>
          <cell r="AI131">
            <v>8.4689460000000008</v>
          </cell>
        </row>
        <row r="132">
          <cell r="A132" t="str">
            <v>Oman</v>
          </cell>
          <cell r="B132">
            <v>16</v>
          </cell>
          <cell r="C132" t="str">
            <v>OM</v>
          </cell>
          <cell r="D132">
            <v>4.5999999999999999E-2</v>
          </cell>
          <cell r="E132">
            <v>309500</v>
          </cell>
          <cell r="F132">
            <v>47000</v>
          </cell>
          <cell r="G132">
            <v>19.190000000000001</v>
          </cell>
          <cell r="H132">
            <v>968</v>
          </cell>
          <cell r="I132" t="str">
            <v>Muscat</v>
          </cell>
          <cell r="J132">
            <v>63457</v>
          </cell>
          <cell r="K132">
            <v>113.53</v>
          </cell>
          <cell r="L132">
            <v>1E-3</v>
          </cell>
          <cell r="M132" t="str">
            <v>OMR</v>
          </cell>
          <cell r="N132">
            <v>2.89</v>
          </cell>
          <cell r="O132">
            <v>0</v>
          </cell>
          <cell r="P132" t="str">
            <v xml:space="preserve">$0.45 </v>
          </cell>
          <cell r="Q132" t="str">
            <v xml:space="preserve">$76,983,094,928 </v>
          </cell>
          <cell r="R132">
            <v>1.034</v>
          </cell>
          <cell r="S132">
            <v>0.38</v>
          </cell>
          <cell r="T132">
            <v>9.8000000000000007</v>
          </cell>
          <cell r="U132" t="str">
            <v>Seeb</v>
          </cell>
          <cell r="V132">
            <v>77.599999999999994</v>
          </cell>
          <cell r="W132">
            <v>19</v>
          </cell>
          <cell r="X132" t="str">
            <v xml:space="preserve">$4.33 </v>
          </cell>
          <cell r="Y132" t="str">
            <v>Arabic</v>
          </cell>
          <cell r="Z132">
            <v>6.4000000000000001E-2</v>
          </cell>
          <cell r="AA132">
            <v>2</v>
          </cell>
          <cell r="AB132">
            <v>5266535</v>
          </cell>
          <cell r="AC132">
            <v>0.72399999999999998</v>
          </cell>
          <cell r="AD132">
            <v>2.5000000000000001E-2</v>
          </cell>
          <cell r="AE132">
            <v>0.27400000000000002</v>
          </cell>
          <cell r="AF132">
            <v>2.6700000000000002E-2</v>
          </cell>
          <cell r="AG132">
            <v>4250777</v>
          </cell>
          <cell r="AH132">
            <v>21.473532899999999</v>
          </cell>
          <cell r="AI132">
            <v>55.975413000000003</v>
          </cell>
        </row>
        <row r="133">
          <cell r="A133" t="str">
            <v>Pakistan</v>
          </cell>
          <cell r="B133">
            <v>287</v>
          </cell>
          <cell r="C133" t="str">
            <v>PK</v>
          </cell>
          <cell r="D133">
            <v>0.47799999999999998</v>
          </cell>
          <cell r="E133">
            <v>796095</v>
          </cell>
          <cell r="F133">
            <v>936000</v>
          </cell>
          <cell r="G133">
            <v>28.25</v>
          </cell>
          <cell r="H133">
            <v>92</v>
          </cell>
          <cell r="I133" t="str">
            <v>Islamabad</v>
          </cell>
          <cell r="J133">
            <v>201150</v>
          </cell>
          <cell r="K133">
            <v>182.32</v>
          </cell>
          <cell r="L133">
            <v>0.106</v>
          </cell>
          <cell r="M133" t="str">
            <v>PKR</v>
          </cell>
          <cell r="N133">
            <v>3.51</v>
          </cell>
          <cell r="O133">
            <v>1.9E-2</v>
          </cell>
          <cell r="P133" t="str">
            <v xml:space="preserve">$0.79 </v>
          </cell>
          <cell r="Q133" t="str">
            <v xml:space="preserve">$304,400,000,000 </v>
          </cell>
          <cell r="R133">
            <v>0.94299999999999995</v>
          </cell>
          <cell r="S133">
            <v>0.09</v>
          </cell>
          <cell r="T133">
            <v>57.2</v>
          </cell>
          <cell r="U133" t="str">
            <v>Karachi</v>
          </cell>
          <cell r="V133">
            <v>67.099999999999994</v>
          </cell>
          <cell r="W133">
            <v>140</v>
          </cell>
          <cell r="X133" t="str">
            <v xml:space="preserve">$0.69 </v>
          </cell>
          <cell r="Y133" t="str">
            <v>Urdu</v>
          </cell>
          <cell r="Z133">
            <v>0.66500000000000004</v>
          </cell>
          <cell r="AA133">
            <v>0.98</v>
          </cell>
          <cell r="AB133">
            <v>216565318</v>
          </cell>
          <cell r="AC133">
            <v>0.52600000000000002</v>
          </cell>
          <cell r="AD133">
            <v>9.1999999999999998E-2</v>
          </cell>
          <cell r="AE133">
            <v>0.33900000000000002</v>
          </cell>
          <cell r="AF133">
            <v>4.4499999999999998E-2</v>
          </cell>
          <cell r="AG133">
            <v>79927762</v>
          </cell>
          <cell r="AH133">
            <v>30.375321</v>
          </cell>
          <cell r="AI133">
            <v>69.345116000000004</v>
          </cell>
        </row>
        <row r="134">
          <cell r="A134" t="str">
            <v>Palau</v>
          </cell>
          <cell r="B134">
            <v>39</v>
          </cell>
          <cell r="C134" t="str">
            <v>PW</v>
          </cell>
          <cell r="D134">
            <v>0.109</v>
          </cell>
          <cell r="E134">
            <v>459</v>
          </cell>
          <cell r="G134">
            <v>14</v>
          </cell>
          <cell r="H134">
            <v>680</v>
          </cell>
          <cell r="I134" t="str">
            <v>Ngerulmud</v>
          </cell>
          <cell r="J134">
            <v>224</v>
          </cell>
          <cell r="K134">
            <v>118.17</v>
          </cell>
          <cell r="L134">
            <v>1.2999999999999999E-2</v>
          </cell>
          <cell r="M134" t="str">
            <v>USD</v>
          </cell>
          <cell r="N134">
            <v>2.21</v>
          </cell>
          <cell r="O134">
            <v>0.876</v>
          </cell>
          <cell r="Q134" t="str">
            <v xml:space="preserve">$283,994,900 </v>
          </cell>
          <cell r="R134">
            <v>1.1259999999999999</v>
          </cell>
          <cell r="S134">
            <v>0.54700000000000004</v>
          </cell>
          <cell r="T134">
            <v>16.600000000000001</v>
          </cell>
          <cell r="U134" t="str">
            <v>Koror</v>
          </cell>
          <cell r="V134">
            <v>69.099999999999994</v>
          </cell>
          <cell r="X134" t="str">
            <v xml:space="preserve">$3.00 </v>
          </cell>
          <cell r="Y134" t="str">
            <v>English</v>
          </cell>
          <cell r="Z134">
            <v>0.218</v>
          </cell>
          <cell r="AA134">
            <v>1.18</v>
          </cell>
          <cell r="AB134">
            <v>18233</v>
          </cell>
          <cell r="AD134">
            <v>0.21299999999999999</v>
          </cell>
          <cell r="AE134">
            <v>0.76600000000000001</v>
          </cell>
          <cell r="AG134">
            <v>14491</v>
          </cell>
          <cell r="AH134">
            <v>7.5149800000000004</v>
          </cell>
          <cell r="AI134">
            <v>134.58251999999999</v>
          </cell>
        </row>
        <row r="135">
          <cell r="A135" t="str">
            <v>Palestinian National Authority</v>
          </cell>
          <cell r="B135">
            <v>847</v>
          </cell>
          <cell r="Y135" t="str">
            <v>Arabic</v>
          </cell>
          <cell r="AH135">
            <v>31.952162000000001</v>
          </cell>
          <cell r="AI135">
            <v>35.233153999999999</v>
          </cell>
        </row>
        <row r="136">
          <cell r="A136" t="str">
            <v>Panama</v>
          </cell>
          <cell r="B136">
            <v>58</v>
          </cell>
          <cell r="C136" t="str">
            <v>PA</v>
          </cell>
          <cell r="D136">
            <v>0.30399999999999999</v>
          </cell>
          <cell r="E136">
            <v>75420</v>
          </cell>
          <cell r="F136">
            <v>26000</v>
          </cell>
          <cell r="G136">
            <v>18.98</v>
          </cell>
          <cell r="H136">
            <v>507</v>
          </cell>
          <cell r="I136" t="str">
            <v>Panama City</v>
          </cell>
          <cell r="J136">
            <v>10715</v>
          </cell>
          <cell r="K136">
            <v>122.07</v>
          </cell>
          <cell r="L136">
            <v>-4.0000000000000001E-3</v>
          </cell>
          <cell r="N136">
            <v>2.46</v>
          </cell>
          <cell r="O136">
            <v>0.61899999999999999</v>
          </cell>
          <cell r="P136" t="str">
            <v xml:space="preserve">$0.74 </v>
          </cell>
          <cell r="Q136" t="str">
            <v xml:space="preserve">$66,800,800,000 </v>
          </cell>
          <cell r="R136">
            <v>0.94399999999999995</v>
          </cell>
          <cell r="S136">
            <v>0.47799999999999998</v>
          </cell>
          <cell r="T136">
            <v>13.1</v>
          </cell>
          <cell r="U136" t="str">
            <v>Panama City</v>
          </cell>
          <cell r="V136">
            <v>78.3</v>
          </cell>
          <cell r="W136">
            <v>52</v>
          </cell>
          <cell r="X136" t="str">
            <v xml:space="preserve">$1.53 </v>
          </cell>
          <cell r="Y136" t="str">
            <v>Spanish</v>
          </cell>
          <cell r="Z136">
            <v>0.30499999999999999</v>
          </cell>
          <cell r="AA136">
            <v>1.57</v>
          </cell>
          <cell r="AB136">
            <v>4246439</v>
          </cell>
          <cell r="AC136">
            <v>0.66600000000000004</v>
          </cell>
          <cell r="AE136">
            <v>0.372</v>
          </cell>
          <cell r="AF136">
            <v>3.9E-2</v>
          </cell>
          <cell r="AG136">
            <v>2890084</v>
          </cell>
          <cell r="AH136">
            <v>8.5379810000000003</v>
          </cell>
          <cell r="AI136">
            <v>-80.782127000000003</v>
          </cell>
        </row>
        <row r="137">
          <cell r="A137" t="str">
            <v>Papua New Guinea</v>
          </cell>
          <cell r="B137">
            <v>20</v>
          </cell>
          <cell r="C137" t="str">
            <v>PG</v>
          </cell>
          <cell r="D137">
            <v>2.5999999999999999E-2</v>
          </cell>
          <cell r="E137">
            <v>462840</v>
          </cell>
          <cell r="F137">
            <v>4000</v>
          </cell>
          <cell r="G137">
            <v>27.07</v>
          </cell>
          <cell r="H137">
            <v>675</v>
          </cell>
          <cell r="I137" t="str">
            <v>Port Moresby</v>
          </cell>
          <cell r="J137">
            <v>7536</v>
          </cell>
          <cell r="K137">
            <v>155.99</v>
          </cell>
          <cell r="L137">
            <v>3.5999999999999997E-2</v>
          </cell>
          <cell r="M137" t="str">
            <v>PGK</v>
          </cell>
          <cell r="N137">
            <v>3.56</v>
          </cell>
          <cell r="O137">
            <v>0.74099999999999999</v>
          </cell>
          <cell r="P137" t="str">
            <v xml:space="preserve">$1.36 </v>
          </cell>
          <cell r="Q137" t="str">
            <v xml:space="preserve">$24,969,611,435 </v>
          </cell>
          <cell r="R137">
            <v>1.085</v>
          </cell>
          <cell r="S137">
            <v>1.7999999999999999E-2</v>
          </cell>
          <cell r="T137">
            <v>38</v>
          </cell>
          <cell r="U137" t="str">
            <v>Port Moresby</v>
          </cell>
          <cell r="V137">
            <v>64.3</v>
          </cell>
          <cell r="W137">
            <v>145</v>
          </cell>
          <cell r="X137" t="str">
            <v xml:space="preserve">$1.16 </v>
          </cell>
          <cell r="Y137" t="str">
            <v>Tok Pisin</v>
          </cell>
          <cell r="Z137">
            <v>5.8000000000000003E-2</v>
          </cell>
          <cell r="AA137">
            <v>7.0000000000000007E-2</v>
          </cell>
          <cell r="AB137">
            <v>8776109</v>
          </cell>
          <cell r="AC137">
            <v>0.47199999999999998</v>
          </cell>
          <cell r="AD137">
            <v>0.13600000000000001</v>
          </cell>
          <cell r="AE137">
            <v>0.371</v>
          </cell>
          <cell r="AF137">
            <v>2.46E-2</v>
          </cell>
          <cell r="AG137">
            <v>1162834</v>
          </cell>
          <cell r="AH137">
            <v>-6.3149930000000003</v>
          </cell>
          <cell r="AI137">
            <v>143.95554999999999</v>
          </cell>
        </row>
        <row r="138">
          <cell r="A138" t="str">
            <v>Paraguay</v>
          </cell>
          <cell r="B138">
            <v>18</v>
          </cell>
          <cell r="C138" t="str">
            <v>PY</v>
          </cell>
          <cell r="D138">
            <v>0.55100000000000005</v>
          </cell>
          <cell r="E138">
            <v>406752</v>
          </cell>
          <cell r="F138">
            <v>27000</v>
          </cell>
          <cell r="G138">
            <v>20.57</v>
          </cell>
          <cell r="H138">
            <v>595</v>
          </cell>
          <cell r="I138" t="str">
            <v>Asunciï¿½ï¿½</v>
          </cell>
          <cell r="J138">
            <v>7407</v>
          </cell>
          <cell r="K138">
            <v>143.82</v>
          </cell>
          <cell r="L138">
            <v>2.8000000000000001E-2</v>
          </cell>
          <cell r="M138" t="str">
            <v>PYG</v>
          </cell>
          <cell r="N138">
            <v>2.4300000000000002</v>
          </cell>
          <cell r="O138">
            <v>0.377</v>
          </cell>
          <cell r="P138" t="str">
            <v xml:space="preserve">$1.04 </v>
          </cell>
          <cell r="Q138" t="str">
            <v xml:space="preserve">$38,145,288,940 </v>
          </cell>
          <cell r="R138">
            <v>1.044</v>
          </cell>
          <cell r="S138">
            <v>0.34599999999999997</v>
          </cell>
          <cell r="T138">
            <v>17.2</v>
          </cell>
          <cell r="U138" t="str">
            <v>Ciudad del Este</v>
          </cell>
          <cell r="V138">
            <v>74.099999999999994</v>
          </cell>
          <cell r="W138">
            <v>129</v>
          </cell>
          <cell r="X138" t="str">
            <v xml:space="preserve">$1.55 </v>
          </cell>
          <cell r="Y138" t="str">
            <v>Spanish</v>
          </cell>
          <cell r="Z138">
            <v>0.36499999999999999</v>
          </cell>
          <cell r="AA138">
            <v>1.35</v>
          </cell>
          <cell r="AB138">
            <v>7044636</v>
          </cell>
          <cell r="AC138">
            <v>0.72099999999999997</v>
          </cell>
          <cell r="AD138">
            <v>0.1</v>
          </cell>
          <cell r="AE138">
            <v>0.35</v>
          </cell>
          <cell r="AF138">
            <v>4.8099999999999997E-2</v>
          </cell>
          <cell r="AG138">
            <v>4359150</v>
          </cell>
          <cell r="AH138">
            <v>-23.442502999999999</v>
          </cell>
          <cell r="AI138">
            <v>-58.443832</v>
          </cell>
        </row>
        <row r="139">
          <cell r="A139" t="str">
            <v>Peru</v>
          </cell>
          <cell r="B139">
            <v>26</v>
          </cell>
          <cell r="C139" t="str">
            <v>PE</v>
          </cell>
          <cell r="D139">
            <v>0.185</v>
          </cell>
          <cell r="E139">
            <v>1285216</v>
          </cell>
          <cell r="F139">
            <v>158000</v>
          </cell>
          <cell r="G139">
            <v>17.95</v>
          </cell>
          <cell r="H139">
            <v>51</v>
          </cell>
          <cell r="I139" t="str">
            <v>Lima</v>
          </cell>
          <cell r="J139">
            <v>57414</v>
          </cell>
          <cell r="K139">
            <v>129.78</v>
          </cell>
          <cell r="L139">
            <v>2.1000000000000001E-2</v>
          </cell>
          <cell r="M139" t="str">
            <v>PEN</v>
          </cell>
          <cell r="N139">
            <v>2.25</v>
          </cell>
          <cell r="O139">
            <v>0.57699999999999996</v>
          </cell>
          <cell r="P139" t="str">
            <v xml:space="preserve">$0.99 </v>
          </cell>
          <cell r="Q139" t="str">
            <v xml:space="preserve">$226,848,050,820 </v>
          </cell>
          <cell r="R139">
            <v>1.069</v>
          </cell>
          <cell r="S139">
            <v>0.70699999999999996</v>
          </cell>
          <cell r="T139">
            <v>11.1</v>
          </cell>
          <cell r="U139" t="str">
            <v>Lima</v>
          </cell>
          <cell r="V139">
            <v>76.5</v>
          </cell>
          <cell r="W139">
            <v>88</v>
          </cell>
          <cell r="X139" t="str">
            <v xml:space="preserve">$1.28 </v>
          </cell>
          <cell r="Y139" t="str">
            <v>Spanish</v>
          </cell>
          <cell r="Z139">
            <v>0.309</v>
          </cell>
          <cell r="AA139">
            <v>1.27</v>
          </cell>
          <cell r="AB139">
            <v>32510453</v>
          </cell>
          <cell r="AC139">
            <v>0.77600000000000002</v>
          </cell>
          <cell r="AD139">
            <v>0.14299999999999999</v>
          </cell>
          <cell r="AE139">
            <v>0.36799999999999999</v>
          </cell>
          <cell r="AF139">
            <v>3.3099999999999997E-2</v>
          </cell>
          <cell r="AG139">
            <v>25390339</v>
          </cell>
          <cell r="AH139">
            <v>-9.1899669999999993</v>
          </cell>
          <cell r="AI139">
            <v>-75.015152</v>
          </cell>
        </row>
        <row r="140">
          <cell r="A140" t="str">
            <v>Philippines</v>
          </cell>
          <cell r="B140">
            <v>368</v>
          </cell>
          <cell r="C140" t="str">
            <v>PH</v>
          </cell>
          <cell r="D140">
            <v>0.41699999999999998</v>
          </cell>
          <cell r="E140">
            <v>300000</v>
          </cell>
          <cell r="F140">
            <v>153000</v>
          </cell>
          <cell r="G140">
            <v>20.55</v>
          </cell>
          <cell r="H140">
            <v>63</v>
          </cell>
          <cell r="I140" t="str">
            <v>Manila</v>
          </cell>
          <cell r="J140">
            <v>122287</v>
          </cell>
          <cell r="K140">
            <v>129.61000000000001</v>
          </cell>
          <cell r="L140">
            <v>2.5000000000000001E-2</v>
          </cell>
          <cell r="M140" t="str">
            <v>PHP</v>
          </cell>
          <cell r="N140">
            <v>2.58</v>
          </cell>
          <cell r="O140">
            <v>0.27800000000000002</v>
          </cell>
          <cell r="P140" t="str">
            <v xml:space="preserve">$0.86 </v>
          </cell>
          <cell r="Q140" t="str">
            <v xml:space="preserve">$376,795,508,680 </v>
          </cell>
          <cell r="R140">
            <v>1.075</v>
          </cell>
          <cell r="S140">
            <v>0.35499999999999998</v>
          </cell>
          <cell r="T140">
            <v>22.5</v>
          </cell>
          <cell r="U140" t="str">
            <v>Manila</v>
          </cell>
          <cell r="V140">
            <v>71.099999999999994</v>
          </cell>
          <cell r="W140">
            <v>121</v>
          </cell>
          <cell r="X140" t="str">
            <v xml:space="preserve">$1.12 </v>
          </cell>
          <cell r="Y140" t="str">
            <v>English</v>
          </cell>
          <cell r="Z140">
            <v>0.53500000000000003</v>
          </cell>
          <cell r="AA140">
            <v>0.6</v>
          </cell>
          <cell r="AB140">
            <v>108116615</v>
          </cell>
          <cell r="AC140">
            <v>0.59599999999999997</v>
          </cell>
          <cell r="AD140">
            <v>0.14000000000000001</v>
          </cell>
          <cell r="AE140">
            <v>0.43099999999999999</v>
          </cell>
          <cell r="AF140">
            <v>2.1499999999999998E-2</v>
          </cell>
          <cell r="AG140">
            <v>50975903</v>
          </cell>
          <cell r="AH140">
            <v>12.879721</v>
          </cell>
          <cell r="AI140">
            <v>121.774017</v>
          </cell>
        </row>
        <row r="141">
          <cell r="A141" t="str">
            <v>Poland</v>
          </cell>
          <cell r="B141">
            <v>124</v>
          </cell>
          <cell r="C141" t="str">
            <v>PL</v>
          </cell>
          <cell r="D141">
            <v>0.46899999999999997</v>
          </cell>
          <cell r="E141">
            <v>312685</v>
          </cell>
          <cell r="F141">
            <v>191000</v>
          </cell>
          <cell r="G141">
            <v>10.199999999999999</v>
          </cell>
          <cell r="H141">
            <v>48</v>
          </cell>
          <cell r="I141" t="str">
            <v>Warsaw</v>
          </cell>
          <cell r="J141">
            <v>299037</v>
          </cell>
          <cell r="K141">
            <v>114.11</v>
          </cell>
          <cell r="L141">
            <v>2.1999999999999999E-2</v>
          </cell>
          <cell r="M141" t="str">
            <v>PLN</v>
          </cell>
          <cell r="N141">
            <v>1.46</v>
          </cell>
          <cell r="O141">
            <v>0.309</v>
          </cell>
          <cell r="P141" t="str">
            <v xml:space="preserve">$1.07 </v>
          </cell>
          <cell r="Q141" t="str">
            <v xml:space="preserve">$592,164,400,688 </v>
          </cell>
          <cell r="R141">
            <v>1</v>
          </cell>
          <cell r="S141">
            <v>0.67800000000000005</v>
          </cell>
          <cell r="T141">
            <v>3.8</v>
          </cell>
          <cell r="U141" t="str">
            <v>Warsaw</v>
          </cell>
          <cell r="V141">
            <v>77.599999999999994</v>
          </cell>
          <cell r="W141">
            <v>2</v>
          </cell>
          <cell r="X141" t="str">
            <v xml:space="preserve">$2.93 </v>
          </cell>
          <cell r="Y141" t="str">
            <v>Polish</v>
          </cell>
          <cell r="Z141">
            <v>0.23200000000000001</v>
          </cell>
          <cell r="AA141">
            <v>2.38</v>
          </cell>
          <cell r="AB141">
            <v>37970874</v>
          </cell>
          <cell r="AC141">
            <v>0.56699999999999995</v>
          </cell>
          <cell r="AD141">
            <v>0.17399999999999999</v>
          </cell>
          <cell r="AE141">
            <v>0.40799999999999997</v>
          </cell>
          <cell r="AF141">
            <v>3.4700000000000002E-2</v>
          </cell>
          <cell r="AG141">
            <v>22796574</v>
          </cell>
          <cell r="AH141">
            <v>51.919438</v>
          </cell>
          <cell r="AI141">
            <v>19.145136000000001</v>
          </cell>
        </row>
        <row r="142">
          <cell r="A142" t="str">
            <v>Portugal</v>
          </cell>
          <cell r="B142">
            <v>111</v>
          </cell>
          <cell r="C142" t="str">
            <v>PT</v>
          </cell>
          <cell r="D142">
            <v>0.39500000000000002</v>
          </cell>
          <cell r="E142">
            <v>92212</v>
          </cell>
          <cell r="F142">
            <v>52000</v>
          </cell>
          <cell r="G142">
            <v>8.5</v>
          </cell>
          <cell r="H142">
            <v>351</v>
          </cell>
          <cell r="I142" t="str">
            <v>Lisbon</v>
          </cell>
          <cell r="J142">
            <v>48742</v>
          </cell>
          <cell r="K142">
            <v>110.62</v>
          </cell>
          <cell r="L142">
            <v>3.0000000000000001E-3</v>
          </cell>
          <cell r="M142" t="str">
            <v>EUR</v>
          </cell>
          <cell r="N142">
            <v>1.38</v>
          </cell>
          <cell r="O142">
            <v>0.34599999999999997</v>
          </cell>
          <cell r="P142" t="str">
            <v xml:space="preserve">$1.54 </v>
          </cell>
          <cell r="Q142" t="str">
            <v xml:space="preserve">$237,686,075,635 </v>
          </cell>
          <cell r="R142">
            <v>1.0620000000000001</v>
          </cell>
          <cell r="S142">
            <v>0.63900000000000001</v>
          </cell>
          <cell r="T142">
            <v>3.1</v>
          </cell>
          <cell r="U142" t="str">
            <v>Lisbon</v>
          </cell>
          <cell r="V142">
            <v>81.3</v>
          </cell>
          <cell r="W142">
            <v>8</v>
          </cell>
          <cell r="X142" t="str">
            <v xml:space="preserve">$3.78 </v>
          </cell>
          <cell r="Y142" t="str">
            <v>Portuguese</v>
          </cell>
          <cell r="Z142">
            <v>0.27700000000000002</v>
          </cell>
          <cell r="AA142">
            <v>5.12</v>
          </cell>
          <cell r="AB142">
            <v>10269417</v>
          </cell>
          <cell r="AC142">
            <v>0.58799999999999997</v>
          </cell>
          <cell r="AD142">
            <v>0.22800000000000001</v>
          </cell>
          <cell r="AE142">
            <v>0.39800000000000002</v>
          </cell>
          <cell r="AF142">
            <v>6.3299999999999995E-2</v>
          </cell>
          <cell r="AG142">
            <v>6753579</v>
          </cell>
          <cell r="AH142">
            <v>39.399872000000002</v>
          </cell>
          <cell r="AI142">
            <v>-8.2244539999999997</v>
          </cell>
        </row>
        <row r="143">
          <cell r="A143" t="str">
            <v>Qatar</v>
          </cell>
          <cell r="B143">
            <v>248</v>
          </cell>
          <cell r="C143" t="str">
            <v>QA</v>
          </cell>
          <cell r="D143">
            <v>5.8000000000000003E-2</v>
          </cell>
          <cell r="E143">
            <v>11586</v>
          </cell>
          <cell r="F143">
            <v>22000</v>
          </cell>
          <cell r="G143">
            <v>9.5399999999999991</v>
          </cell>
          <cell r="H143">
            <v>974</v>
          </cell>
          <cell r="I143" t="str">
            <v>Doha</v>
          </cell>
          <cell r="J143">
            <v>103259</v>
          </cell>
          <cell r="K143">
            <v>115.38</v>
          </cell>
          <cell r="L143">
            <v>-7.0000000000000001E-3</v>
          </cell>
          <cell r="M143" t="str">
            <v>QAR</v>
          </cell>
          <cell r="N143">
            <v>1.87</v>
          </cell>
          <cell r="O143">
            <v>0</v>
          </cell>
          <cell r="P143" t="str">
            <v xml:space="preserve">$0.40 </v>
          </cell>
          <cell r="Q143" t="str">
            <v xml:space="preserve">$183,466,208,791 </v>
          </cell>
          <cell r="R143">
            <v>1.038</v>
          </cell>
          <cell r="S143">
            <v>0.17899999999999999</v>
          </cell>
          <cell r="T143">
            <v>5.8</v>
          </cell>
          <cell r="U143" t="str">
            <v>Doha</v>
          </cell>
          <cell r="V143">
            <v>80.099999999999994</v>
          </cell>
          <cell r="W143">
            <v>9</v>
          </cell>
          <cell r="Y143" t="str">
            <v>Arabic</v>
          </cell>
          <cell r="Z143">
            <v>6.2E-2</v>
          </cell>
          <cell r="AA143">
            <v>2.4900000000000002</v>
          </cell>
          <cell r="AB143">
            <v>2832067</v>
          </cell>
          <cell r="AC143">
            <v>0.86799999999999999</v>
          </cell>
          <cell r="AD143">
            <v>0.14699999999999999</v>
          </cell>
          <cell r="AE143">
            <v>0.113</v>
          </cell>
          <cell r="AF143">
            <v>8.9999999999999998E-4</v>
          </cell>
          <cell r="AG143">
            <v>2809071</v>
          </cell>
          <cell r="AH143">
            <v>25.354825999999999</v>
          </cell>
          <cell r="AI143">
            <v>51.183883999999999</v>
          </cell>
        </row>
        <row r="144">
          <cell r="A144" t="str">
            <v>Romania</v>
          </cell>
          <cell r="B144">
            <v>84</v>
          </cell>
          <cell r="C144" t="str">
            <v>RO</v>
          </cell>
          <cell r="D144">
            <v>0.58799999999999997</v>
          </cell>
          <cell r="E144">
            <v>238391</v>
          </cell>
          <cell r="F144">
            <v>126000</v>
          </cell>
          <cell r="G144">
            <v>9.6</v>
          </cell>
          <cell r="H144">
            <v>40</v>
          </cell>
          <cell r="I144" t="str">
            <v>Bucharest</v>
          </cell>
          <cell r="J144">
            <v>69259</v>
          </cell>
          <cell r="K144">
            <v>123.78</v>
          </cell>
          <cell r="L144">
            <v>3.7999999999999999E-2</v>
          </cell>
          <cell r="M144" t="str">
            <v>RON</v>
          </cell>
          <cell r="N144">
            <v>1.71</v>
          </cell>
          <cell r="O144">
            <v>0.30099999999999999</v>
          </cell>
          <cell r="P144" t="str">
            <v xml:space="preserve">$1.16 </v>
          </cell>
          <cell r="Q144" t="str">
            <v xml:space="preserve">$250,077,444,017 </v>
          </cell>
          <cell r="R144">
            <v>0.85199999999999998</v>
          </cell>
          <cell r="S144">
            <v>0.49399999999999999</v>
          </cell>
          <cell r="T144">
            <v>6.1</v>
          </cell>
          <cell r="U144" t="str">
            <v>Bucharest</v>
          </cell>
          <cell r="V144">
            <v>75.400000000000006</v>
          </cell>
          <cell r="W144">
            <v>19</v>
          </cell>
          <cell r="X144" t="str">
            <v xml:space="preserve">$2.25 </v>
          </cell>
          <cell r="Y144" t="str">
            <v>Romanian</v>
          </cell>
          <cell r="Z144">
            <v>0.21299999999999999</v>
          </cell>
          <cell r="AA144">
            <v>2.98</v>
          </cell>
          <cell r="AB144">
            <v>19356544</v>
          </cell>
          <cell r="AC144">
            <v>0.54700000000000004</v>
          </cell>
          <cell r="AD144">
            <v>0.14599999999999999</v>
          </cell>
          <cell r="AE144">
            <v>0.2</v>
          </cell>
          <cell r="AF144">
            <v>3.9800000000000002E-2</v>
          </cell>
          <cell r="AG144">
            <v>10468793</v>
          </cell>
          <cell r="AH144">
            <v>45.943161000000003</v>
          </cell>
          <cell r="AI144">
            <v>24.966760000000001</v>
          </cell>
        </row>
        <row r="145">
          <cell r="A145" t="str">
            <v>Russia</v>
          </cell>
          <cell r="B145">
            <v>9</v>
          </cell>
          <cell r="C145" t="str">
            <v>RU</v>
          </cell>
          <cell r="D145">
            <v>0.13300000000000001</v>
          </cell>
          <cell r="E145">
            <v>17098240</v>
          </cell>
          <cell r="F145">
            <v>1454000</v>
          </cell>
          <cell r="G145">
            <v>11.5</v>
          </cell>
          <cell r="H145">
            <v>7</v>
          </cell>
          <cell r="I145" t="str">
            <v>Moscow</v>
          </cell>
          <cell r="J145">
            <v>1732027</v>
          </cell>
          <cell r="K145">
            <v>180.75</v>
          </cell>
          <cell r="L145">
            <v>4.4999999999999998E-2</v>
          </cell>
          <cell r="M145" t="str">
            <v>RUB</v>
          </cell>
          <cell r="N145">
            <v>1.57</v>
          </cell>
          <cell r="O145">
            <v>0.498</v>
          </cell>
          <cell r="P145" t="str">
            <v xml:space="preserve">$0.59 </v>
          </cell>
          <cell r="Q145" t="str">
            <v xml:space="preserve">$1,699,876,578,871 </v>
          </cell>
          <cell r="R145">
            <v>1.026</v>
          </cell>
          <cell r="S145">
            <v>0.81899999999999995</v>
          </cell>
          <cell r="T145">
            <v>6.1</v>
          </cell>
          <cell r="U145" t="str">
            <v>Moscow</v>
          </cell>
          <cell r="V145">
            <v>72.7</v>
          </cell>
          <cell r="W145">
            <v>17</v>
          </cell>
          <cell r="X145" t="str">
            <v xml:space="preserve">$0.53 </v>
          </cell>
          <cell r="Y145" t="str">
            <v>Russian</v>
          </cell>
          <cell r="Z145">
            <v>0.36399999999999999</v>
          </cell>
          <cell r="AA145">
            <v>4.01</v>
          </cell>
          <cell r="AB145">
            <v>144373535</v>
          </cell>
          <cell r="AC145">
            <v>0.61799999999999999</v>
          </cell>
          <cell r="AD145">
            <v>0.114</v>
          </cell>
          <cell r="AE145">
            <v>0.46200000000000002</v>
          </cell>
          <cell r="AF145">
            <v>4.5900000000000003E-2</v>
          </cell>
          <cell r="AG145">
            <v>107683889</v>
          </cell>
          <cell r="AH145">
            <v>61.524009999999997</v>
          </cell>
          <cell r="AI145">
            <v>105.31875599999999</v>
          </cell>
        </row>
        <row r="146">
          <cell r="A146" t="str">
            <v>Rwanda</v>
          </cell>
          <cell r="B146">
            <v>525</v>
          </cell>
          <cell r="C146" t="str">
            <v>RW</v>
          </cell>
          <cell r="D146">
            <v>0.73399999999999999</v>
          </cell>
          <cell r="E146">
            <v>26338</v>
          </cell>
          <cell r="F146">
            <v>35000</v>
          </cell>
          <cell r="G146">
            <v>31.7</v>
          </cell>
          <cell r="H146">
            <v>250</v>
          </cell>
          <cell r="I146" t="str">
            <v>Kigali</v>
          </cell>
          <cell r="J146">
            <v>1115</v>
          </cell>
          <cell r="K146">
            <v>151.09</v>
          </cell>
          <cell r="L146">
            <v>3.4000000000000002E-2</v>
          </cell>
          <cell r="M146" t="str">
            <v>RWF</v>
          </cell>
          <cell r="N146">
            <v>4.04</v>
          </cell>
          <cell r="O146">
            <v>0.19700000000000001</v>
          </cell>
          <cell r="P146" t="str">
            <v xml:space="preserve">$1.17 </v>
          </cell>
          <cell r="Q146" t="str">
            <v xml:space="preserve">$10,122,472,590 </v>
          </cell>
          <cell r="R146">
            <v>1.33</v>
          </cell>
          <cell r="S146">
            <v>6.7000000000000004E-2</v>
          </cell>
          <cell r="T146">
            <v>27</v>
          </cell>
          <cell r="U146" t="str">
            <v>Kigali</v>
          </cell>
          <cell r="V146">
            <v>68.7</v>
          </cell>
          <cell r="W146">
            <v>248</v>
          </cell>
          <cell r="Y146" t="str">
            <v>Swahili</v>
          </cell>
          <cell r="Z146">
            <v>0.26</v>
          </cell>
          <cell r="AA146">
            <v>0.13</v>
          </cell>
          <cell r="AB146">
            <v>12626950</v>
          </cell>
          <cell r="AC146">
            <v>0.83699999999999997</v>
          </cell>
          <cell r="AD146">
            <v>0.14299999999999999</v>
          </cell>
          <cell r="AE146">
            <v>0.33200000000000002</v>
          </cell>
          <cell r="AF146">
            <v>1.03E-2</v>
          </cell>
          <cell r="AG146">
            <v>2186104</v>
          </cell>
          <cell r="AH146">
            <v>-1.9402779999999999</v>
          </cell>
          <cell r="AI146">
            <v>29.873888000000001</v>
          </cell>
        </row>
        <row r="147">
          <cell r="A147" t="str">
            <v>Saint Kitts and Nevis</v>
          </cell>
          <cell r="B147">
            <v>205</v>
          </cell>
          <cell r="C147" t="str">
            <v>KN</v>
          </cell>
          <cell r="D147">
            <v>0.23100000000000001</v>
          </cell>
          <cell r="E147">
            <v>261</v>
          </cell>
          <cell r="G147">
            <v>12.6</v>
          </cell>
          <cell r="H147">
            <v>1</v>
          </cell>
          <cell r="I147" t="str">
            <v>Basseterre</v>
          </cell>
          <cell r="J147">
            <v>238</v>
          </cell>
          <cell r="K147">
            <v>104.57</v>
          </cell>
          <cell r="L147">
            <v>-0.01</v>
          </cell>
          <cell r="M147" t="str">
            <v>XCD</v>
          </cell>
          <cell r="N147">
            <v>2.11</v>
          </cell>
          <cell r="O147">
            <v>0.42299999999999999</v>
          </cell>
          <cell r="Q147" t="str">
            <v xml:space="preserve">$1,050,992,593 </v>
          </cell>
          <cell r="R147">
            <v>1.087</v>
          </cell>
          <cell r="S147">
            <v>0.86699999999999999</v>
          </cell>
          <cell r="T147">
            <v>9.8000000000000007</v>
          </cell>
          <cell r="U147" t="str">
            <v>Basseterre</v>
          </cell>
          <cell r="V147">
            <v>71.3</v>
          </cell>
          <cell r="X147" t="str">
            <v xml:space="preserve">$3.33 </v>
          </cell>
          <cell r="Y147" t="str">
            <v>English</v>
          </cell>
          <cell r="Z147">
            <v>0.56599999999999995</v>
          </cell>
          <cell r="AA147">
            <v>2.52</v>
          </cell>
          <cell r="AB147">
            <v>52823</v>
          </cell>
          <cell r="AD147">
            <v>0.185</v>
          </cell>
          <cell r="AE147">
            <v>0.497</v>
          </cell>
          <cell r="AG147">
            <v>16269</v>
          </cell>
          <cell r="AH147">
            <v>17.357821999999999</v>
          </cell>
          <cell r="AI147">
            <v>-62.782997999999999</v>
          </cell>
        </row>
        <row r="148">
          <cell r="A148" t="str">
            <v>Saint Lucia</v>
          </cell>
          <cell r="B148">
            <v>301</v>
          </cell>
          <cell r="C148" t="str">
            <v>LC</v>
          </cell>
          <cell r="D148">
            <v>0.17399999999999999</v>
          </cell>
          <cell r="E148">
            <v>616</v>
          </cell>
          <cell r="G148">
            <v>12</v>
          </cell>
          <cell r="H148">
            <v>1</v>
          </cell>
          <cell r="I148" t="str">
            <v>Castries</v>
          </cell>
          <cell r="J148">
            <v>414</v>
          </cell>
          <cell r="K148">
            <v>110.13</v>
          </cell>
          <cell r="L148">
            <v>1.9E-2</v>
          </cell>
          <cell r="M148" t="str">
            <v>XCD</v>
          </cell>
          <cell r="N148">
            <v>1.44</v>
          </cell>
          <cell r="O148">
            <v>0.33200000000000002</v>
          </cell>
          <cell r="P148" t="str">
            <v xml:space="preserve">$1.30 </v>
          </cell>
          <cell r="Q148" t="str">
            <v xml:space="preserve">$2,122,450,630 </v>
          </cell>
          <cell r="R148">
            <v>1.026</v>
          </cell>
          <cell r="S148">
            <v>0.14099999999999999</v>
          </cell>
          <cell r="T148">
            <v>14.9</v>
          </cell>
          <cell r="U148" t="str">
            <v>Castries</v>
          </cell>
          <cell r="V148">
            <v>76.099999999999994</v>
          </cell>
          <cell r="W148">
            <v>117</v>
          </cell>
          <cell r="Y148" t="str">
            <v>English</v>
          </cell>
          <cell r="Z148">
            <v>0.48399999999999999</v>
          </cell>
          <cell r="AA148">
            <v>0.64</v>
          </cell>
          <cell r="AB148">
            <v>182790</v>
          </cell>
          <cell r="AC148">
            <v>0.67100000000000004</v>
          </cell>
          <cell r="AD148">
            <v>0.182</v>
          </cell>
          <cell r="AE148">
            <v>0.34699999999999998</v>
          </cell>
          <cell r="AF148">
            <v>0.20710000000000001</v>
          </cell>
          <cell r="AG148">
            <v>34280</v>
          </cell>
          <cell r="AH148">
            <v>13.909444000000001</v>
          </cell>
          <cell r="AI148">
            <v>-60.978892999999999</v>
          </cell>
        </row>
        <row r="149">
          <cell r="A149" t="str">
            <v>Saint Vincent and Grenadines</v>
          </cell>
          <cell r="B149">
            <v>284</v>
          </cell>
          <cell r="C149" t="str">
            <v>VC</v>
          </cell>
          <cell r="D149">
            <v>0.25600000000000001</v>
          </cell>
          <cell r="E149">
            <v>389</v>
          </cell>
          <cell r="G149">
            <v>14.24</v>
          </cell>
          <cell r="H149">
            <v>1</v>
          </cell>
          <cell r="I149" t="str">
            <v>Kingstown</v>
          </cell>
          <cell r="J149">
            <v>220</v>
          </cell>
          <cell r="K149">
            <v>109.67</v>
          </cell>
          <cell r="L149">
            <v>2.3E-2</v>
          </cell>
          <cell r="M149" t="str">
            <v>XCD</v>
          </cell>
          <cell r="N149">
            <v>1.89</v>
          </cell>
          <cell r="O149">
            <v>0.69199999999999995</v>
          </cell>
          <cell r="Q149" t="str">
            <v xml:space="preserve">$825,385,185 </v>
          </cell>
          <cell r="R149">
            <v>1.1339999999999999</v>
          </cell>
          <cell r="S149">
            <v>0.23699999999999999</v>
          </cell>
          <cell r="T149">
            <v>14.8</v>
          </cell>
          <cell r="U149" t="str">
            <v>Calliaqua</v>
          </cell>
          <cell r="V149">
            <v>72.400000000000006</v>
          </cell>
          <cell r="W149">
            <v>68</v>
          </cell>
          <cell r="X149" t="str">
            <v xml:space="preserve">$1.16 </v>
          </cell>
          <cell r="Y149" t="str">
            <v>English</v>
          </cell>
          <cell r="Z149">
            <v>0.214</v>
          </cell>
          <cell r="AA149">
            <v>0.66</v>
          </cell>
          <cell r="AB149">
            <v>100455</v>
          </cell>
          <cell r="AC149">
            <v>0.65900000000000003</v>
          </cell>
          <cell r="AD149">
            <v>0.254</v>
          </cell>
          <cell r="AE149">
            <v>0.37</v>
          </cell>
          <cell r="AF149">
            <v>0.1888</v>
          </cell>
          <cell r="AG149">
            <v>58185</v>
          </cell>
          <cell r="AH149">
            <v>12.984305000000001</v>
          </cell>
          <cell r="AI149">
            <v>-61.287227999999999</v>
          </cell>
        </row>
        <row r="150">
          <cell r="A150" t="str">
            <v>Samoa</v>
          </cell>
          <cell r="B150">
            <v>70</v>
          </cell>
          <cell r="C150" t="str">
            <v>WS</v>
          </cell>
          <cell r="D150">
            <v>0.124</v>
          </cell>
          <cell r="E150">
            <v>2831</v>
          </cell>
          <cell r="G150">
            <v>24.38</v>
          </cell>
          <cell r="H150">
            <v>685</v>
          </cell>
          <cell r="I150" t="str">
            <v>Apia</v>
          </cell>
          <cell r="J150">
            <v>246</v>
          </cell>
          <cell r="K150">
            <v>117.56</v>
          </cell>
          <cell r="L150">
            <v>0.01</v>
          </cell>
          <cell r="M150" t="str">
            <v>WST</v>
          </cell>
          <cell r="N150">
            <v>3.88</v>
          </cell>
          <cell r="O150">
            <v>0.60399999999999998</v>
          </cell>
          <cell r="P150" t="str">
            <v xml:space="preserve">$0.91 </v>
          </cell>
          <cell r="Q150" t="str">
            <v xml:space="preserve">$850,655,017 </v>
          </cell>
          <cell r="R150">
            <v>1.105</v>
          </cell>
          <cell r="S150">
            <v>7.5999999999999998E-2</v>
          </cell>
          <cell r="T150">
            <v>13.6</v>
          </cell>
          <cell r="U150" t="str">
            <v>Apia</v>
          </cell>
          <cell r="V150">
            <v>73.2</v>
          </cell>
          <cell r="W150">
            <v>43</v>
          </cell>
          <cell r="X150" t="str">
            <v xml:space="preserve">$0.78 </v>
          </cell>
          <cell r="Y150" t="str">
            <v>Samoan</v>
          </cell>
          <cell r="Z150">
            <v>0.115</v>
          </cell>
          <cell r="AA150">
            <v>0.34</v>
          </cell>
          <cell r="AB150">
            <v>202506</v>
          </cell>
          <cell r="AC150">
            <v>0.437</v>
          </cell>
          <cell r="AD150">
            <v>0.255</v>
          </cell>
          <cell r="AE150">
            <v>0.193</v>
          </cell>
          <cell r="AF150">
            <v>8.3599999999999994E-2</v>
          </cell>
          <cell r="AG150">
            <v>35588</v>
          </cell>
          <cell r="AH150">
            <v>-13.759029</v>
          </cell>
          <cell r="AI150">
            <v>-172.10462899999999</v>
          </cell>
        </row>
        <row r="151">
          <cell r="A151" t="str">
            <v>San Marino</v>
          </cell>
          <cell r="B151">
            <v>566</v>
          </cell>
          <cell r="C151" t="str">
            <v>SM</v>
          </cell>
          <cell r="D151">
            <v>0.16700000000000001</v>
          </cell>
          <cell r="E151">
            <v>61</v>
          </cell>
          <cell r="G151">
            <v>6.8</v>
          </cell>
          <cell r="H151">
            <v>378</v>
          </cell>
          <cell r="I151" t="str">
            <v>City of San Marino</v>
          </cell>
          <cell r="K151">
            <v>110.63</v>
          </cell>
          <cell r="L151">
            <v>0.01</v>
          </cell>
          <cell r="M151" t="str">
            <v>EUR</v>
          </cell>
          <cell r="N151">
            <v>1.26</v>
          </cell>
          <cell r="O151">
            <v>0</v>
          </cell>
          <cell r="Q151" t="str">
            <v xml:space="preserve">$1,637,931,034 </v>
          </cell>
          <cell r="R151">
            <v>1.081</v>
          </cell>
          <cell r="S151">
            <v>0.42499999999999999</v>
          </cell>
          <cell r="T151">
            <v>1.7</v>
          </cell>
          <cell r="U151" t="str">
            <v>City of San Marino</v>
          </cell>
          <cell r="V151">
            <v>85.4</v>
          </cell>
          <cell r="Y151" t="str">
            <v>Italian</v>
          </cell>
          <cell r="Z151">
            <v>0.183</v>
          </cell>
          <cell r="AA151">
            <v>6.11</v>
          </cell>
          <cell r="AB151">
            <v>33860</v>
          </cell>
          <cell r="AD151">
            <v>0.18099999999999999</v>
          </cell>
          <cell r="AE151">
            <v>0.36199999999999999</v>
          </cell>
          <cell r="AG151">
            <v>32969</v>
          </cell>
          <cell r="AH151">
            <v>43.942360000000001</v>
          </cell>
          <cell r="AI151">
            <v>12.457777</v>
          </cell>
        </row>
        <row r="152">
          <cell r="A152" t="str">
            <v>Sï¿½ï¿½ï¿½ï¿½ï¿½ï¿½ï¿½ï¿½ï¿½ï¿½ï¿½</v>
          </cell>
          <cell r="B152">
            <v>228</v>
          </cell>
          <cell r="C152" t="str">
            <v>ST</v>
          </cell>
          <cell r="D152">
            <v>0.50700000000000001</v>
          </cell>
          <cell r="E152">
            <v>964</v>
          </cell>
          <cell r="F152">
            <v>1000</v>
          </cell>
          <cell r="G152">
            <v>31.54</v>
          </cell>
          <cell r="H152">
            <v>239</v>
          </cell>
          <cell r="I152" t="str">
            <v>Sï¿½ï¿½ï¿½ï¿½</v>
          </cell>
          <cell r="J152">
            <v>121</v>
          </cell>
          <cell r="K152">
            <v>185.09</v>
          </cell>
          <cell r="L152">
            <v>7.9000000000000001E-2</v>
          </cell>
          <cell r="M152" t="str">
            <v>STN</v>
          </cell>
          <cell r="N152">
            <v>4.32</v>
          </cell>
          <cell r="O152">
            <v>0.55800000000000005</v>
          </cell>
          <cell r="Q152" t="str">
            <v xml:space="preserve">$429,016,605 </v>
          </cell>
          <cell r="R152">
            <v>1.0680000000000001</v>
          </cell>
          <cell r="S152">
            <v>0.13400000000000001</v>
          </cell>
          <cell r="T152">
            <v>24.4</v>
          </cell>
          <cell r="U152" t="str">
            <v>Sï¿½ï¿½ï¿½ï¿½</v>
          </cell>
          <cell r="V152">
            <v>70.2</v>
          </cell>
          <cell r="W152">
            <v>130</v>
          </cell>
          <cell r="Z152">
            <v>0.11700000000000001</v>
          </cell>
          <cell r="AA152">
            <v>0.05</v>
          </cell>
          <cell r="AB152">
            <v>215056</v>
          </cell>
          <cell r="AC152">
            <v>0.57799999999999996</v>
          </cell>
          <cell r="AD152">
            <v>0.14599999999999999</v>
          </cell>
          <cell r="AE152">
            <v>0.37</v>
          </cell>
          <cell r="AF152">
            <v>0.13370000000000001</v>
          </cell>
          <cell r="AG152">
            <v>158277</v>
          </cell>
        </row>
        <row r="153">
          <cell r="A153" t="str">
            <v>Saudi Arabia</v>
          </cell>
          <cell r="B153">
            <v>16</v>
          </cell>
          <cell r="C153" t="str">
            <v>SA</v>
          </cell>
          <cell r="D153">
            <v>0.80800000000000005</v>
          </cell>
          <cell r="E153">
            <v>2149690</v>
          </cell>
          <cell r="F153">
            <v>252000</v>
          </cell>
          <cell r="G153">
            <v>17.8</v>
          </cell>
          <cell r="H153">
            <v>966</v>
          </cell>
          <cell r="I153" t="str">
            <v>Riyadh</v>
          </cell>
          <cell r="J153">
            <v>563449</v>
          </cell>
          <cell r="K153">
            <v>118.4</v>
          </cell>
          <cell r="L153">
            <v>-1.2E-2</v>
          </cell>
          <cell r="M153" t="str">
            <v>SAR</v>
          </cell>
          <cell r="N153">
            <v>2.3199999999999998</v>
          </cell>
          <cell r="O153">
            <v>5.0000000000000001E-3</v>
          </cell>
          <cell r="P153" t="str">
            <v xml:space="preserve">$0.24 </v>
          </cell>
          <cell r="Q153" t="str">
            <v xml:space="preserve">$792,966,838,162 </v>
          </cell>
          <cell r="R153">
            <v>0.998</v>
          </cell>
          <cell r="S153">
            <v>0.68</v>
          </cell>
          <cell r="T153">
            <v>6</v>
          </cell>
          <cell r="U153" t="str">
            <v>Riyadh</v>
          </cell>
          <cell r="V153">
            <v>75</v>
          </cell>
          <cell r="W153">
            <v>17</v>
          </cell>
          <cell r="X153" t="str">
            <v xml:space="preserve">$3.85 </v>
          </cell>
          <cell r="Y153" t="str">
            <v>Arabic</v>
          </cell>
          <cell r="Z153">
            <v>0.15</v>
          </cell>
          <cell r="AA153">
            <v>2.61</v>
          </cell>
          <cell r="AB153">
            <v>34268528</v>
          </cell>
          <cell r="AC153">
            <v>0.55900000000000005</v>
          </cell>
          <cell r="AD153">
            <v>8.8999999999999996E-2</v>
          </cell>
          <cell r="AE153">
            <v>0.157</v>
          </cell>
          <cell r="AF153">
            <v>5.9299999999999999E-2</v>
          </cell>
          <cell r="AG153">
            <v>28807838</v>
          </cell>
          <cell r="AH153">
            <v>23.885942</v>
          </cell>
          <cell r="AI153">
            <v>45.079161999999997</v>
          </cell>
        </row>
        <row r="154">
          <cell r="A154" t="str">
            <v>Senegal</v>
          </cell>
          <cell r="B154">
            <v>87</v>
          </cell>
          <cell r="C154" t="str">
            <v>SN</v>
          </cell>
          <cell r="D154">
            <v>0.46100000000000002</v>
          </cell>
          <cell r="E154">
            <v>196722</v>
          </cell>
          <cell r="F154">
            <v>19000</v>
          </cell>
          <cell r="G154">
            <v>34.520000000000003</v>
          </cell>
          <cell r="H154">
            <v>221</v>
          </cell>
          <cell r="I154" t="str">
            <v>Dakar</v>
          </cell>
          <cell r="J154">
            <v>10902</v>
          </cell>
          <cell r="K154">
            <v>109.25</v>
          </cell>
          <cell r="L154">
            <v>1.7999999999999999E-2</v>
          </cell>
          <cell r="M154" t="str">
            <v>XOF</v>
          </cell>
          <cell r="N154">
            <v>4.63</v>
          </cell>
          <cell r="O154">
            <v>0.42799999999999999</v>
          </cell>
          <cell r="P154" t="str">
            <v xml:space="preserve">$1.14 </v>
          </cell>
          <cell r="Q154" t="str">
            <v xml:space="preserve">$23,578,084,052 </v>
          </cell>
          <cell r="R154">
            <v>0.81</v>
          </cell>
          <cell r="S154">
            <v>0.128</v>
          </cell>
          <cell r="T154">
            <v>31.8</v>
          </cell>
          <cell r="U154" t="str">
            <v>Pikine</v>
          </cell>
          <cell r="V154">
            <v>67.7</v>
          </cell>
          <cell r="W154">
            <v>315</v>
          </cell>
          <cell r="X154" t="str">
            <v xml:space="preserve">$0.31 </v>
          </cell>
          <cell r="Y154" t="str">
            <v>French</v>
          </cell>
          <cell r="Z154">
            <v>0.442</v>
          </cell>
          <cell r="AA154">
            <v>7.0000000000000007E-2</v>
          </cell>
          <cell r="AB154">
            <v>16296364</v>
          </cell>
          <cell r="AC154">
            <v>0.45700000000000002</v>
          </cell>
          <cell r="AD154">
            <v>0.16300000000000001</v>
          </cell>
          <cell r="AE154">
            <v>0.44800000000000001</v>
          </cell>
          <cell r="AF154">
            <v>6.6000000000000003E-2</v>
          </cell>
          <cell r="AG154">
            <v>7765706</v>
          </cell>
          <cell r="AH154">
            <v>14.497401</v>
          </cell>
          <cell r="AI154">
            <v>-14.452362000000001</v>
          </cell>
        </row>
        <row r="155">
          <cell r="A155" t="str">
            <v>Serbia</v>
          </cell>
          <cell r="B155">
            <v>100</v>
          </cell>
          <cell r="C155" t="str">
            <v>RS</v>
          </cell>
          <cell r="D155">
            <v>0.39300000000000002</v>
          </cell>
          <cell r="E155">
            <v>77474</v>
          </cell>
          <cell r="F155">
            <v>32000</v>
          </cell>
          <cell r="G155">
            <v>9.1999999999999993</v>
          </cell>
          <cell r="H155">
            <v>381</v>
          </cell>
          <cell r="I155" t="str">
            <v>Belgrade</v>
          </cell>
          <cell r="J155">
            <v>45221</v>
          </cell>
          <cell r="K155">
            <v>144</v>
          </cell>
          <cell r="L155">
            <v>1.7999999999999999E-2</v>
          </cell>
          <cell r="M155" t="str">
            <v>RSD</v>
          </cell>
          <cell r="N155">
            <v>1.49</v>
          </cell>
          <cell r="O155">
            <v>0.311</v>
          </cell>
          <cell r="P155" t="str">
            <v xml:space="preserve">$1.16 </v>
          </cell>
          <cell r="Q155" t="str">
            <v xml:space="preserve">$51,409,167,351 </v>
          </cell>
          <cell r="R155">
            <v>1.0029999999999999</v>
          </cell>
          <cell r="S155">
            <v>0.67200000000000004</v>
          </cell>
          <cell r="T155">
            <v>4.8</v>
          </cell>
          <cell r="U155" t="str">
            <v>Belgrade</v>
          </cell>
          <cell r="V155">
            <v>75.5</v>
          </cell>
          <cell r="W155">
            <v>12</v>
          </cell>
          <cell r="X155" t="str">
            <v xml:space="preserve">$1.57 </v>
          </cell>
          <cell r="Y155" t="str">
            <v>Serbian</v>
          </cell>
          <cell r="Z155">
            <v>0.40600000000000003</v>
          </cell>
          <cell r="AA155">
            <v>3.11</v>
          </cell>
          <cell r="AB155">
            <v>6944975</v>
          </cell>
          <cell r="AC155">
            <v>0.54900000000000004</v>
          </cell>
          <cell r="AD155">
            <v>0.186</v>
          </cell>
          <cell r="AE155">
            <v>0.36599999999999999</v>
          </cell>
          <cell r="AF155">
            <v>0.12690000000000001</v>
          </cell>
          <cell r="AG155">
            <v>3907243</v>
          </cell>
          <cell r="AH155">
            <v>44.016520999999997</v>
          </cell>
          <cell r="AI155">
            <v>21.005859000000001</v>
          </cell>
        </row>
        <row r="156">
          <cell r="A156" t="str">
            <v>Seychelles</v>
          </cell>
          <cell r="B156">
            <v>214</v>
          </cell>
          <cell r="C156" t="str">
            <v>SC</v>
          </cell>
          <cell r="D156">
            <v>3.4000000000000002E-2</v>
          </cell>
          <cell r="E156">
            <v>455</v>
          </cell>
          <cell r="F156">
            <v>0</v>
          </cell>
          <cell r="G156">
            <v>17.100000000000001</v>
          </cell>
          <cell r="H156">
            <v>248</v>
          </cell>
          <cell r="I156" t="str">
            <v>Victoria, Seychelles</v>
          </cell>
          <cell r="J156">
            <v>605</v>
          </cell>
          <cell r="K156">
            <v>129.96</v>
          </cell>
          <cell r="L156">
            <v>1.7999999999999999E-2</v>
          </cell>
          <cell r="M156" t="str">
            <v>SCR</v>
          </cell>
          <cell r="N156">
            <v>2.41</v>
          </cell>
          <cell r="O156">
            <v>0.88400000000000001</v>
          </cell>
          <cell r="Q156" t="str">
            <v xml:space="preserve">$1,698,843,063 </v>
          </cell>
          <cell r="R156">
            <v>1.004</v>
          </cell>
          <cell r="S156">
            <v>0.17100000000000001</v>
          </cell>
          <cell r="T156">
            <v>12.4</v>
          </cell>
          <cell r="U156" t="str">
            <v>Victoria, Seychelles</v>
          </cell>
          <cell r="V156">
            <v>72.8</v>
          </cell>
          <cell r="W156">
            <v>53</v>
          </cell>
          <cell r="X156" t="str">
            <v xml:space="preserve">$2.00 </v>
          </cell>
          <cell r="Y156" t="str">
            <v>French</v>
          </cell>
          <cell r="Z156">
            <v>2.5000000000000001E-2</v>
          </cell>
          <cell r="AA156">
            <v>0.95</v>
          </cell>
          <cell r="AB156">
            <v>97625</v>
          </cell>
          <cell r="AD156">
            <v>0.34100000000000003</v>
          </cell>
          <cell r="AE156">
            <v>0.30099999999999999</v>
          </cell>
          <cell r="AG156">
            <v>55762</v>
          </cell>
          <cell r="AH156">
            <v>-4.6795739999999997</v>
          </cell>
          <cell r="AI156">
            <v>55.491976999999999</v>
          </cell>
        </row>
        <row r="157">
          <cell r="A157" t="str">
            <v>Sierra Leone</v>
          </cell>
          <cell r="B157">
            <v>111</v>
          </cell>
          <cell r="C157" t="str">
            <v>SL</v>
          </cell>
          <cell r="D157">
            <v>0.54700000000000004</v>
          </cell>
          <cell r="E157">
            <v>71740</v>
          </cell>
          <cell r="F157">
            <v>9000</v>
          </cell>
          <cell r="G157">
            <v>33.409999999999997</v>
          </cell>
          <cell r="H157">
            <v>232</v>
          </cell>
          <cell r="I157" t="str">
            <v>Freetown</v>
          </cell>
          <cell r="J157">
            <v>1093</v>
          </cell>
          <cell r="K157">
            <v>234.16</v>
          </cell>
          <cell r="L157">
            <v>0.14799999999999999</v>
          </cell>
          <cell r="M157" t="str">
            <v>SLL</v>
          </cell>
          <cell r="N157">
            <v>4.26</v>
          </cell>
          <cell r="O157">
            <v>0.43099999999999999</v>
          </cell>
          <cell r="P157" t="str">
            <v xml:space="preserve">$1.08 </v>
          </cell>
          <cell r="Q157" t="str">
            <v xml:space="preserve">$3,941,474,311 </v>
          </cell>
          <cell r="R157">
            <v>1.1279999999999999</v>
          </cell>
          <cell r="S157">
            <v>0.02</v>
          </cell>
          <cell r="T157">
            <v>78.5</v>
          </cell>
          <cell r="U157" t="str">
            <v>Freetown</v>
          </cell>
          <cell r="V157">
            <v>54.3</v>
          </cell>
          <cell r="W157">
            <v>1120</v>
          </cell>
          <cell r="X157" t="str">
            <v xml:space="preserve">$0.57 </v>
          </cell>
          <cell r="Y157" t="str">
            <v>English</v>
          </cell>
          <cell r="Z157">
            <v>0.38200000000000001</v>
          </cell>
          <cell r="AA157">
            <v>0.03</v>
          </cell>
          <cell r="AB157">
            <v>7813215</v>
          </cell>
          <cell r="AC157">
            <v>0.57899999999999996</v>
          </cell>
          <cell r="AD157">
            <v>8.5999999999999993E-2</v>
          </cell>
          <cell r="AE157">
            <v>0.307</v>
          </cell>
          <cell r="AF157">
            <v>4.4299999999999999E-2</v>
          </cell>
          <cell r="AG157">
            <v>3319366</v>
          </cell>
          <cell r="AH157">
            <v>8.4605549999999994</v>
          </cell>
          <cell r="AI157">
            <v>-11.779889000000001</v>
          </cell>
        </row>
        <row r="158">
          <cell r="A158" t="str">
            <v>Singapore</v>
          </cell>
          <cell r="B158">
            <v>8358</v>
          </cell>
          <cell r="C158" t="str">
            <v>SG</v>
          </cell>
          <cell r="D158">
            <v>8.9999999999999993E-3</v>
          </cell>
          <cell r="E158">
            <v>716</v>
          </cell>
          <cell r="F158">
            <v>81000</v>
          </cell>
          <cell r="G158">
            <v>8.8000000000000007</v>
          </cell>
          <cell r="H158">
            <v>65</v>
          </cell>
          <cell r="J158">
            <v>37535</v>
          </cell>
          <cell r="K158">
            <v>114.41</v>
          </cell>
          <cell r="L158">
            <v>6.0000000000000001E-3</v>
          </cell>
          <cell r="M158" t="str">
            <v>SGD</v>
          </cell>
          <cell r="N158">
            <v>1.1399999999999999</v>
          </cell>
          <cell r="O158">
            <v>0.23100000000000001</v>
          </cell>
          <cell r="P158" t="str">
            <v xml:space="preserve">$1.25 </v>
          </cell>
          <cell r="Q158" t="str">
            <v xml:space="preserve">$372,062,527,489 </v>
          </cell>
          <cell r="R158">
            <v>1.006</v>
          </cell>
          <cell r="S158">
            <v>0.84799999999999998</v>
          </cell>
          <cell r="T158">
            <v>2.2999999999999998</v>
          </cell>
          <cell r="V158">
            <v>83.1</v>
          </cell>
          <cell r="W158">
            <v>8</v>
          </cell>
          <cell r="Y158" t="str">
            <v>Malay</v>
          </cell>
          <cell r="Z158">
            <v>0.36699999999999999</v>
          </cell>
          <cell r="AA158">
            <v>2.29</v>
          </cell>
          <cell r="AB158">
            <v>5703569</v>
          </cell>
          <cell r="AC158">
            <v>0.70499999999999996</v>
          </cell>
          <cell r="AD158">
            <v>0.13100000000000001</v>
          </cell>
          <cell r="AE158">
            <v>0.21</v>
          </cell>
          <cell r="AF158">
            <v>4.1099999999999998E-2</v>
          </cell>
          <cell r="AG158">
            <v>5703569</v>
          </cell>
          <cell r="AH158">
            <v>1.3520829999999999</v>
          </cell>
          <cell r="AI158">
            <v>103.819836</v>
          </cell>
        </row>
        <row r="159">
          <cell r="A159" t="str">
            <v>Slovakia</v>
          </cell>
          <cell r="B159">
            <v>114</v>
          </cell>
          <cell r="C159" t="str">
            <v>SK</v>
          </cell>
          <cell r="D159">
            <v>0.39200000000000002</v>
          </cell>
          <cell r="E159">
            <v>49035</v>
          </cell>
          <cell r="F159">
            <v>16000</v>
          </cell>
          <cell r="G159">
            <v>10.6</v>
          </cell>
          <cell r="H159">
            <v>421</v>
          </cell>
          <cell r="I159" t="str">
            <v>Bratislava</v>
          </cell>
          <cell r="J159">
            <v>32424</v>
          </cell>
          <cell r="K159">
            <v>115.34</v>
          </cell>
          <cell r="L159">
            <v>2.7E-2</v>
          </cell>
          <cell r="M159" t="str">
            <v>EUR</v>
          </cell>
          <cell r="N159">
            <v>1.52</v>
          </cell>
          <cell r="O159">
            <v>0.40400000000000003</v>
          </cell>
          <cell r="P159" t="str">
            <v xml:space="preserve">$1.32 </v>
          </cell>
          <cell r="Q159" t="str">
            <v xml:space="preserve">$105,422,304,976 </v>
          </cell>
          <cell r="R159">
            <v>0.98699999999999999</v>
          </cell>
          <cell r="S159">
            <v>0.46600000000000003</v>
          </cell>
          <cell r="T159">
            <v>4.5999999999999996</v>
          </cell>
          <cell r="U159" t="str">
            <v>Bratislava</v>
          </cell>
          <cell r="V159">
            <v>77.2</v>
          </cell>
          <cell r="W159">
            <v>5</v>
          </cell>
          <cell r="X159" t="str">
            <v xml:space="preserve">$3.11 </v>
          </cell>
          <cell r="Y159" t="str">
            <v>Slovak</v>
          </cell>
          <cell r="Z159">
            <v>0.184</v>
          </cell>
          <cell r="AA159">
            <v>3.42</v>
          </cell>
          <cell r="AB159">
            <v>5454073</v>
          </cell>
          <cell r="AC159">
            <v>0.59499999999999997</v>
          </cell>
          <cell r="AD159">
            <v>0.187</v>
          </cell>
          <cell r="AE159">
            <v>0.497</v>
          </cell>
          <cell r="AF159">
            <v>5.5599999999999997E-2</v>
          </cell>
          <cell r="AG159">
            <v>2930419</v>
          </cell>
          <cell r="AH159">
            <v>48.669026000000002</v>
          </cell>
          <cell r="AI159">
            <v>19.699024000000001</v>
          </cell>
        </row>
        <row r="160">
          <cell r="A160" t="str">
            <v>Slovenia</v>
          </cell>
          <cell r="B160">
            <v>103</v>
          </cell>
          <cell r="C160" t="str">
            <v>SI</v>
          </cell>
          <cell r="D160">
            <v>0.307</v>
          </cell>
          <cell r="E160">
            <v>20273</v>
          </cell>
          <cell r="F160">
            <v>7000</v>
          </cell>
          <cell r="G160">
            <v>9.4</v>
          </cell>
          <cell r="H160">
            <v>386</v>
          </cell>
          <cell r="I160" t="str">
            <v>Ljubljana</v>
          </cell>
          <cell r="J160">
            <v>12633</v>
          </cell>
          <cell r="K160">
            <v>111.05</v>
          </cell>
          <cell r="L160">
            <v>1.6E-2</v>
          </cell>
          <cell r="M160" t="str">
            <v>EUR</v>
          </cell>
          <cell r="N160">
            <v>1.6</v>
          </cell>
          <cell r="O160">
            <v>0.62</v>
          </cell>
          <cell r="P160" t="str">
            <v xml:space="preserve">$1.32 </v>
          </cell>
          <cell r="Q160" t="str">
            <v xml:space="preserve">$53,742,159,517 </v>
          </cell>
          <cell r="R160">
            <v>1.004</v>
          </cell>
          <cell r="S160">
            <v>0.78600000000000003</v>
          </cell>
          <cell r="T160">
            <v>1.7</v>
          </cell>
          <cell r="U160" t="str">
            <v>Ljubljana</v>
          </cell>
          <cell r="V160">
            <v>81</v>
          </cell>
          <cell r="W160">
            <v>7</v>
          </cell>
          <cell r="X160" t="str">
            <v xml:space="preserve">$5.25 </v>
          </cell>
          <cell r="Y160" t="str">
            <v>Slovene language</v>
          </cell>
          <cell r="Z160">
            <v>0.125</v>
          </cell>
          <cell r="AA160">
            <v>3.09</v>
          </cell>
          <cell r="AB160">
            <v>2087946</v>
          </cell>
          <cell r="AC160">
            <v>0.58399999999999996</v>
          </cell>
          <cell r="AD160">
            <v>0.186</v>
          </cell>
          <cell r="AE160">
            <v>0.31</v>
          </cell>
          <cell r="AF160">
            <v>4.2000000000000003E-2</v>
          </cell>
          <cell r="AG160">
            <v>1144654</v>
          </cell>
          <cell r="AH160">
            <v>46.151240999999999</v>
          </cell>
          <cell r="AI160">
            <v>14.995463000000001</v>
          </cell>
        </row>
        <row r="161">
          <cell r="A161" t="str">
            <v>Solomon Islands</v>
          </cell>
          <cell r="B161">
            <v>25</v>
          </cell>
          <cell r="C161" t="str">
            <v>SB</v>
          </cell>
          <cell r="D161">
            <v>3.9E-2</v>
          </cell>
          <cell r="E161">
            <v>28896</v>
          </cell>
          <cell r="G161">
            <v>32.44</v>
          </cell>
          <cell r="H161">
            <v>677</v>
          </cell>
          <cell r="I161" t="str">
            <v>Honiara</v>
          </cell>
          <cell r="J161">
            <v>169</v>
          </cell>
          <cell r="K161">
            <v>133.06</v>
          </cell>
          <cell r="L161">
            <v>1.6E-2</v>
          </cell>
          <cell r="M161" t="str">
            <v>SBD</v>
          </cell>
          <cell r="N161">
            <v>4.4000000000000004</v>
          </cell>
          <cell r="O161">
            <v>0.77900000000000003</v>
          </cell>
          <cell r="Q161" t="str">
            <v xml:space="preserve">$1,425,074,226 </v>
          </cell>
          <cell r="R161">
            <v>1.0620000000000001</v>
          </cell>
          <cell r="T161">
            <v>17.100000000000001</v>
          </cell>
          <cell r="U161" t="str">
            <v>Honiara</v>
          </cell>
          <cell r="V161">
            <v>72.8</v>
          </cell>
          <cell r="W161">
            <v>104</v>
          </cell>
          <cell r="X161" t="str">
            <v xml:space="preserve">$0.40 </v>
          </cell>
          <cell r="Y161" t="str">
            <v>English</v>
          </cell>
          <cell r="Z161">
            <v>3.3000000000000002E-2</v>
          </cell>
          <cell r="AA161">
            <v>0.19</v>
          </cell>
          <cell r="AB161">
            <v>669823</v>
          </cell>
          <cell r="AC161">
            <v>0.83799999999999997</v>
          </cell>
          <cell r="AD161">
            <v>0.29499999999999998</v>
          </cell>
          <cell r="AE161">
            <v>0.32</v>
          </cell>
          <cell r="AF161">
            <v>5.7999999999999996E-3</v>
          </cell>
          <cell r="AG161">
            <v>162164</v>
          </cell>
          <cell r="AH161">
            <v>-9.6457099999999993</v>
          </cell>
          <cell r="AI161">
            <v>160.156194</v>
          </cell>
        </row>
        <row r="162">
          <cell r="A162" t="str">
            <v>Somalia</v>
          </cell>
          <cell r="B162">
            <v>25</v>
          </cell>
          <cell r="C162" t="str">
            <v>SO</v>
          </cell>
          <cell r="D162">
            <v>0.70299999999999996</v>
          </cell>
          <cell r="E162">
            <v>637657</v>
          </cell>
          <cell r="F162">
            <v>20000</v>
          </cell>
          <cell r="G162">
            <v>41.75</v>
          </cell>
          <cell r="H162">
            <v>252</v>
          </cell>
          <cell r="I162" t="str">
            <v>Mogadishu</v>
          </cell>
          <cell r="J162">
            <v>645</v>
          </cell>
          <cell r="M162" t="str">
            <v>SOS</v>
          </cell>
          <cell r="N162">
            <v>6.07</v>
          </cell>
          <cell r="O162">
            <v>0.1</v>
          </cell>
          <cell r="P162" t="str">
            <v xml:space="preserve">$1.41 </v>
          </cell>
          <cell r="Q162" t="str">
            <v xml:space="preserve">$4,720,727,278 </v>
          </cell>
          <cell r="R162">
            <v>0.23400000000000001</v>
          </cell>
          <cell r="S162">
            <v>2.5000000000000001E-2</v>
          </cell>
          <cell r="T162">
            <v>76.599999999999994</v>
          </cell>
          <cell r="U162" t="str">
            <v>Bosaso</v>
          </cell>
          <cell r="V162">
            <v>57.1</v>
          </cell>
          <cell r="W162">
            <v>829</v>
          </cell>
          <cell r="Y162" t="str">
            <v>Arabic</v>
          </cell>
          <cell r="AA162">
            <v>0.02</v>
          </cell>
          <cell r="AB162">
            <v>15442905</v>
          </cell>
          <cell r="AC162">
            <v>0.47399999999999998</v>
          </cell>
          <cell r="AD162">
            <v>0</v>
          </cell>
          <cell r="AF162">
            <v>0.1135</v>
          </cell>
          <cell r="AG162">
            <v>7034861</v>
          </cell>
          <cell r="AH162">
            <v>5.1521489999999996</v>
          </cell>
          <cell r="AI162">
            <v>46.199615999999999</v>
          </cell>
        </row>
        <row r="163">
          <cell r="A163" t="str">
            <v>South Africa</v>
          </cell>
          <cell r="B163">
            <v>49</v>
          </cell>
          <cell r="C163" t="str">
            <v>ZA</v>
          </cell>
          <cell r="D163">
            <v>0.79800000000000004</v>
          </cell>
          <cell r="E163">
            <v>1219090</v>
          </cell>
          <cell r="F163">
            <v>80000</v>
          </cell>
          <cell r="G163">
            <v>20.51</v>
          </cell>
          <cell r="H163">
            <v>27</v>
          </cell>
          <cell r="I163" t="str">
            <v>Pretoria</v>
          </cell>
          <cell r="J163">
            <v>476644</v>
          </cell>
          <cell r="K163">
            <v>158.93</v>
          </cell>
          <cell r="L163">
            <v>4.1000000000000002E-2</v>
          </cell>
          <cell r="M163" t="str">
            <v>ZAR</v>
          </cell>
          <cell r="N163">
            <v>2.41</v>
          </cell>
          <cell r="O163">
            <v>7.5999999999999998E-2</v>
          </cell>
          <cell r="P163" t="str">
            <v xml:space="preserve">$0.92 </v>
          </cell>
          <cell r="Q163" t="str">
            <v xml:space="preserve">$351,431,649,241 </v>
          </cell>
          <cell r="R163">
            <v>1.0089999999999999</v>
          </cell>
          <cell r="S163">
            <v>0.224</v>
          </cell>
          <cell r="T163">
            <v>28.5</v>
          </cell>
          <cell r="U163" t="str">
            <v>Johannesburg</v>
          </cell>
          <cell r="V163">
            <v>63.9</v>
          </cell>
          <cell r="W163">
            <v>119</v>
          </cell>
          <cell r="Y163" t="str">
            <v>Afrikaans</v>
          </cell>
          <cell r="Z163">
            <v>7.6999999999999999E-2</v>
          </cell>
          <cell r="AA163">
            <v>0.91</v>
          </cell>
          <cell r="AB163">
            <v>58558270</v>
          </cell>
          <cell r="AC163">
            <v>0.56000000000000005</v>
          </cell>
          <cell r="AD163">
            <v>0.27500000000000002</v>
          </cell>
          <cell r="AE163">
            <v>0.29199999999999998</v>
          </cell>
          <cell r="AF163">
            <v>0.28179999999999999</v>
          </cell>
          <cell r="AG163">
            <v>39149717</v>
          </cell>
          <cell r="AH163">
            <v>-30.559481999999999</v>
          </cell>
          <cell r="AI163">
            <v>22.937505999999999</v>
          </cell>
        </row>
        <row r="164">
          <cell r="A164" t="str">
            <v>South Korea</v>
          </cell>
          <cell r="B164">
            <v>527</v>
          </cell>
          <cell r="C164" t="str">
            <v>KR</v>
          </cell>
          <cell r="D164">
            <v>0.17399999999999999</v>
          </cell>
          <cell r="E164">
            <v>99720</v>
          </cell>
          <cell r="F164">
            <v>634000</v>
          </cell>
          <cell r="G164">
            <v>6.4</v>
          </cell>
          <cell r="H164">
            <v>82</v>
          </cell>
          <cell r="I164" t="str">
            <v>Seoul</v>
          </cell>
          <cell r="J164">
            <v>620302</v>
          </cell>
          <cell r="K164">
            <v>115.16</v>
          </cell>
          <cell r="L164">
            <v>4.0000000000000001E-3</v>
          </cell>
          <cell r="M164" t="str">
            <v>KRW</v>
          </cell>
          <cell r="N164">
            <v>0.98</v>
          </cell>
          <cell r="O164">
            <v>0.63400000000000001</v>
          </cell>
          <cell r="P164" t="str">
            <v xml:space="preserve">$1.22 </v>
          </cell>
          <cell r="Q164" t="str">
            <v xml:space="preserve">$2,029,000,000,000 </v>
          </cell>
          <cell r="R164">
            <v>0.98099999999999998</v>
          </cell>
          <cell r="S164">
            <v>0.94299999999999995</v>
          </cell>
          <cell r="T164">
            <v>2.7</v>
          </cell>
          <cell r="U164" t="str">
            <v>Seoul</v>
          </cell>
          <cell r="V164">
            <v>82.6</v>
          </cell>
          <cell r="W164">
            <v>11</v>
          </cell>
          <cell r="X164" t="str">
            <v xml:space="preserve">$6.49 </v>
          </cell>
          <cell r="Y164" t="str">
            <v>Korean</v>
          </cell>
          <cell r="Z164">
            <v>0.36799999999999999</v>
          </cell>
          <cell r="AA164">
            <v>2.36</v>
          </cell>
          <cell r="AB164">
            <v>51709098</v>
          </cell>
          <cell r="AC164">
            <v>0.63</v>
          </cell>
          <cell r="AD164">
            <v>0.156</v>
          </cell>
          <cell r="AE164">
            <v>0.33200000000000002</v>
          </cell>
          <cell r="AF164">
            <v>4.1500000000000002E-2</v>
          </cell>
          <cell r="AG164">
            <v>42106719</v>
          </cell>
          <cell r="AH164">
            <v>35.907756999999997</v>
          </cell>
          <cell r="AI164">
            <v>127.76692199999999</v>
          </cell>
        </row>
        <row r="165">
          <cell r="A165" t="str">
            <v>South Sudan</v>
          </cell>
          <cell r="B165">
            <v>18</v>
          </cell>
          <cell r="C165" t="str">
            <v>SS</v>
          </cell>
          <cell r="E165">
            <v>644329</v>
          </cell>
          <cell r="F165">
            <v>185000</v>
          </cell>
          <cell r="G165">
            <v>35.01</v>
          </cell>
          <cell r="H165">
            <v>211</v>
          </cell>
          <cell r="I165" t="str">
            <v>Juba</v>
          </cell>
          <cell r="J165">
            <v>1727</v>
          </cell>
          <cell r="K165">
            <v>4583.71</v>
          </cell>
          <cell r="L165">
            <v>1.879</v>
          </cell>
          <cell r="M165" t="str">
            <v>SSP</v>
          </cell>
          <cell r="N165">
            <v>4.7</v>
          </cell>
          <cell r="P165" t="str">
            <v xml:space="preserve">$0.28 </v>
          </cell>
          <cell r="Q165" t="str">
            <v xml:space="preserve">$11,997,800,751 </v>
          </cell>
          <cell r="R165">
            <v>0.73</v>
          </cell>
          <cell r="T165">
            <v>63.7</v>
          </cell>
          <cell r="U165" t="str">
            <v>Juba</v>
          </cell>
          <cell r="V165">
            <v>57.6</v>
          </cell>
          <cell r="W165">
            <v>1150</v>
          </cell>
          <cell r="Y165" t="str">
            <v>English</v>
          </cell>
          <cell r="Z165">
            <v>0.61299999999999999</v>
          </cell>
          <cell r="AB165">
            <v>11062113</v>
          </cell>
          <cell r="AC165">
            <v>0.72399999999999998</v>
          </cell>
          <cell r="AE165">
            <v>0.314</v>
          </cell>
          <cell r="AF165">
            <v>0.12239999999999999</v>
          </cell>
          <cell r="AG165">
            <v>2201250</v>
          </cell>
          <cell r="AH165">
            <v>6.8769919000000002</v>
          </cell>
          <cell r="AI165">
            <v>31.3069788</v>
          </cell>
        </row>
        <row r="166">
          <cell r="A166" t="str">
            <v>Spain</v>
          </cell>
          <cell r="B166">
            <v>94</v>
          </cell>
          <cell r="C166" t="str">
            <v>ES</v>
          </cell>
          <cell r="D166">
            <v>0.52600000000000002</v>
          </cell>
          <cell r="E166">
            <v>505370</v>
          </cell>
          <cell r="F166">
            <v>196000</v>
          </cell>
          <cell r="G166">
            <v>7.9</v>
          </cell>
          <cell r="H166">
            <v>34</v>
          </cell>
          <cell r="I166" t="str">
            <v>Madrid</v>
          </cell>
          <cell r="J166">
            <v>244002</v>
          </cell>
          <cell r="K166">
            <v>110.96</v>
          </cell>
          <cell r="L166">
            <v>7.0000000000000001E-3</v>
          </cell>
          <cell r="M166" t="str">
            <v>EUR</v>
          </cell>
          <cell r="N166">
            <v>1.26</v>
          </cell>
          <cell r="O166">
            <v>0.36899999999999999</v>
          </cell>
          <cell r="P166" t="str">
            <v xml:space="preserve">$1.26 </v>
          </cell>
          <cell r="Q166" t="str">
            <v xml:space="preserve">$1,394,116,310,769 </v>
          </cell>
          <cell r="R166">
            <v>1.0269999999999999</v>
          </cell>
          <cell r="S166">
            <v>0.88900000000000001</v>
          </cell>
          <cell r="T166">
            <v>2.5</v>
          </cell>
          <cell r="U166" t="str">
            <v>Madrid</v>
          </cell>
          <cell r="V166">
            <v>83.3</v>
          </cell>
          <cell r="W166">
            <v>4</v>
          </cell>
          <cell r="X166" t="str">
            <v xml:space="preserve">$5.60 </v>
          </cell>
          <cell r="Y166" t="str">
            <v>Spanish</v>
          </cell>
          <cell r="Z166">
            <v>0.24199999999999999</v>
          </cell>
          <cell r="AA166">
            <v>3.87</v>
          </cell>
          <cell r="AB166">
            <v>47076781</v>
          </cell>
          <cell r="AC166">
            <v>0.57499999999999996</v>
          </cell>
          <cell r="AD166">
            <v>0.14199999999999999</v>
          </cell>
          <cell r="AE166">
            <v>0.47</v>
          </cell>
          <cell r="AF166">
            <v>0.1396</v>
          </cell>
          <cell r="AG166">
            <v>37927409</v>
          </cell>
          <cell r="AH166">
            <v>40.463667000000001</v>
          </cell>
          <cell r="AI166">
            <v>-3.7492200000000002</v>
          </cell>
        </row>
        <row r="167">
          <cell r="A167" t="str">
            <v>Sri Lanka</v>
          </cell>
          <cell r="B167">
            <v>341</v>
          </cell>
          <cell r="C167" t="str">
            <v>LK</v>
          </cell>
          <cell r="D167">
            <v>0.437</v>
          </cell>
          <cell r="E167">
            <v>65610</v>
          </cell>
          <cell r="F167">
            <v>317000</v>
          </cell>
          <cell r="G167">
            <v>15.83</v>
          </cell>
          <cell r="H167">
            <v>94</v>
          </cell>
          <cell r="I167" t="str">
            <v>Colombo</v>
          </cell>
          <cell r="J167">
            <v>23362</v>
          </cell>
          <cell r="K167">
            <v>155.53</v>
          </cell>
          <cell r="L167">
            <v>3.5000000000000003E-2</v>
          </cell>
          <cell r="M167" t="str">
            <v>LKR</v>
          </cell>
          <cell r="N167">
            <v>2.2000000000000002</v>
          </cell>
          <cell r="O167">
            <v>0.32900000000000001</v>
          </cell>
          <cell r="P167" t="str">
            <v xml:space="preserve">$0.88 </v>
          </cell>
          <cell r="Q167" t="str">
            <v xml:space="preserve">$84,008,783,756 </v>
          </cell>
          <cell r="R167">
            <v>1.002</v>
          </cell>
          <cell r="S167">
            <v>0.19600000000000001</v>
          </cell>
          <cell r="T167">
            <v>6.4</v>
          </cell>
          <cell r="U167" t="str">
            <v>Colombo</v>
          </cell>
          <cell r="V167">
            <v>76.8</v>
          </cell>
          <cell r="W167">
            <v>36</v>
          </cell>
          <cell r="X167" t="str">
            <v xml:space="preserve">$0.35 </v>
          </cell>
          <cell r="Y167" t="str">
            <v>Tamil</v>
          </cell>
          <cell r="Z167">
            <v>0.38400000000000001</v>
          </cell>
          <cell r="AA167">
            <v>1</v>
          </cell>
          <cell r="AB167">
            <v>21803000</v>
          </cell>
          <cell r="AC167">
            <v>0.53900000000000003</v>
          </cell>
          <cell r="AD167">
            <v>0.11899999999999999</v>
          </cell>
          <cell r="AE167">
            <v>0.55200000000000005</v>
          </cell>
          <cell r="AF167">
            <v>4.2000000000000003E-2</v>
          </cell>
          <cell r="AG167">
            <v>4052088</v>
          </cell>
          <cell r="AH167">
            <v>7.8730539999999998</v>
          </cell>
          <cell r="AI167">
            <v>80.771797000000007</v>
          </cell>
        </row>
        <row r="168">
          <cell r="A168" t="str">
            <v>Sudan</v>
          </cell>
          <cell r="B168">
            <v>25</v>
          </cell>
          <cell r="C168" t="str">
            <v>SD</v>
          </cell>
          <cell r="D168">
            <v>0.28699999999999998</v>
          </cell>
          <cell r="E168">
            <v>1861484</v>
          </cell>
          <cell r="F168">
            <v>124000</v>
          </cell>
          <cell r="G168">
            <v>32.18</v>
          </cell>
          <cell r="H168">
            <v>249</v>
          </cell>
          <cell r="I168" t="str">
            <v>Khartoum</v>
          </cell>
          <cell r="J168">
            <v>20000</v>
          </cell>
          <cell r="K168">
            <v>1344.19</v>
          </cell>
          <cell r="L168">
            <v>0.51</v>
          </cell>
          <cell r="M168" t="str">
            <v>SDG</v>
          </cell>
          <cell r="N168">
            <v>4.41</v>
          </cell>
          <cell r="O168">
            <v>8.1000000000000003E-2</v>
          </cell>
          <cell r="P168" t="str">
            <v xml:space="preserve">$0.95 </v>
          </cell>
          <cell r="Q168" t="str">
            <v xml:space="preserve">$18,902,284,476 </v>
          </cell>
          <cell r="R168">
            <v>0.76800000000000002</v>
          </cell>
          <cell r="S168">
            <v>0.16900000000000001</v>
          </cell>
          <cell r="T168">
            <v>42.1</v>
          </cell>
          <cell r="U168" t="str">
            <v>Omdurman</v>
          </cell>
          <cell r="V168">
            <v>65.099999999999994</v>
          </cell>
          <cell r="W168">
            <v>295</v>
          </cell>
          <cell r="X168" t="str">
            <v xml:space="preserve">$0.41 </v>
          </cell>
          <cell r="Y168" t="str">
            <v>Arabic</v>
          </cell>
          <cell r="Z168">
            <v>0.63200000000000001</v>
          </cell>
          <cell r="AA168">
            <v>0.26</v>
          </cell>
          <cell r="AB168">
            <v>42813238</v>
          </cell>
          <cell r="AC168">
            <v>0.48399999999999999</v>
          </cell>
          <cell r="AD168">
            <v>0.08</v>
          </cell>
          <cell r="AE168">
            <v>0.45400000000000001</v>
          </cell>
          <cell r="AF168">
            <v>0.1653</v>
          </cell>
          <cell r="AG168">
            <v>14957233</v>
          </cell>
          <cell r="AH168">
            <v>12.862807</v>
          </cell>
          <cell r="AI168">
            <v>30.217635999999999</v>
          </cell>
        </row>
        <row r="169">
          <cell r="A169" t="str">
            <v>Suriname</v>
          </cell>
          <cell r="B169">
            <v>4</v>
          </cell>
          <cell r="C169" t="str">
            <v>SR</v>
          </cell>
          <cell r="D169">
            <v>6.0000000000000001E-3</v>
          </cell>
          <cell r="E169">
            <v>163820</v>
          </cell>
          <cell r="F169">
            <v>2000</v>
          </cell>
          <cell r="G169">
            <v>18.54</v>
          </cell>
          <cell r="H169">
            <v>597</v>
          </cell>
          <cell r="I169" t="str">
            <v>Paramaribo</v>
          </cell>
          <cell r="J169">
            <v>1738</v>
          </cell>
          <cell r="K169">
            <v>294.66000000000003</v>
          </cell>
          <cell r="L169">
            <v>0.22</v>
          </cell>
          <cell r="M169" t="str">
            <v>SRD</v>
          </cell>
          <cell r="N169">
            <v>2.42</v>
          </cell>
          <cell r="O169">
            <v>0.98299999999999998</v>
          </cell>
          <cell r="P169" t="str">
            <v xml:space="preserve">$1.29 </v>
          </cell>
          <cell r="Q169" t="str">
            <v xml:space="preserve">$3,985,250,737 </v>
          </cell>
          <cell r="R169">
            <v>1.0880000000000001</v>
          </cell>
          <cell r="S169">
            <v>0.126</v>
          </cell>
          <cell r="T169">
            <v>16.899999999999999</v>
          </cell>
          <cell r="U169" t="str">
            <v>Paramaribo</v>
          </cell>
          <cell r="V169">
            <v>71.599999999999994</v>
          </cell>
          <cell r="W169">
            <v>120</v>
          </cell>
          <cell r="Y169" t="str">
            <v>Dutch</v>
          </cell>
          <cell r="Z169">
            <v>0.10100000000000001</v>
          </cell>
          <cell r="AA169">
            <v>1.21</v>
          </cell>
          <cell r="AB169">
            <v>581372</v>
          </cell>
          <cell r="AC169">
            <v>0.51100000000000001</v>
          </cell>
          <cell r="AD169">
            <v>0.19500000000000001</v>
          </cell>
          <cell r="AE169">
            <v>0.27900000000000003</v>
          </cell>
          <cell r="AF169">
            <v>7.3300000000000004E-2</v>
          </cell>
          <cell r="AG169">
            <v>384258</v>
          </cell>
          <cell r="AH169">
            <v>3.919305</v>
          </cell>
          <cell r="AI169">
            <v>-56.027782999999999</v>
          </cell>
        </row>
        <row r="170">
          <cell r="A170" t="str">
            <v>Sweden</v>
          </cell>
          <cell r="B170">
            <v>25</v>
          </cell>
          <cell r="C170" t="str">
            <v>SE</v>
          </cell>
          <cell r="D170">
            <v>7.3999999999999996E-2</v>
          </cell>
          <cell r="E170">
            <v>450295</v>
          </cell>
          <cell r="F170">
            <v>30000</v>
          </cell>
          <cell r="G170">
            <v>11.4</v>
          </cell>
          <cell r="H170">
            <v>46</v>
          </cell>
          <cell r="I170" t="str">
            <v>Stockholm</v>
          </cell>
          <cell r="J170">
            <v>43252</v>
          </cell>
          <cell r="K170">
            <v>110.51</v>
          </cell>
          <cell r="L170">
            <v>1.7999999999999999E-2</v>
          </cell>
          <cell r="M170" t="str">
            <v>SEK</v>
          </cell>
          <cell r="N170">
            <v>1.76</v>
          </cell>
          <cell r="O170">
            <v>0.68899999999999995</v>
          </cell>
          <cell r="P170" t="str">
            <v xml:space="preserve">$1.42 </v>
          </cell>
          <cell r="Q170" t="str">
            <v xml:space="preserve">$530,832,908,738 </v>
          </cell>
          <cell r="R170">
            <v>1.266</v>
          </cell>
          <cell r="S170">
            <v>0.67</v>
          </cell>
          <cell r="T170">
            <v>2.2000000000000002</v>
          </cell>
          <cell r="U170" t="str">
            <v>Sï¿½ï¿½ï¿½ï¿½ï¿½</v>
          </cell>
          <cell r="V170">
            <v>82.5</v>
          </cell>
          <cell r="W170">
            <v>4</v>
          </cell>
          <cell r="Y170" t="str">
            <v>Swedish</v>
          </cell>
          <cell r="Z170">
            <v>0.152</v>
          </cell>
          <cell r="AA170">
            <v>3.98</v>
          </cell>
          <cell r="AB170">
            <v>10285453</v>
          </cell>
          <cell r="AC170">
            <v>0.64600000000000002</v>
          </cell>
          <cell r="AD170">
            <v>0.27900000000000003</v>
          </cell>
          <cell r="AE170">
            <v>0.49099999999999999</v>
          </cell>
          <cell r="AF170">
            <v>6.4799999999999996E-2</v>
          </cell>
          <cell r="AG170">
            <v>9021165</v>
          </cell>
          <cell r="AH170">
            <v>60.128160999999999</v>
          </cell>
          <cell r="AI170">
            <v>18.643501000000001</v>
          </cell>
        </row>
        <row r="171">
          <cell r="A171" t="str">
            <v>Switzerland</v>
          </cell>
          <cell r="B171">
            <v>219</v>
          </cell>
          <cell r="C171" t="str">
            <v>CH</v>
          </cell>
          <cell r="D171">
            <v>0.38400000000000001</v>
          </cell>
          <cell r="E171">
            <v>41277</v>
          </cell>
          <cell r="F171">
            <v>21000</v>
          </cell>
          <cell r="G171">
            <v>10</v>
          </cell>
          <cell r="H171">
            <v>41</v>
          </cell>
          <cell r="I171" t="str">
            <v>Bern</v>
          </cell>
          <cell r="J171">
            <v>34477</v>
          </cell>
          <cell r="K171">
            <v>99.55</v>
          </cell>
          <cell r="L171">
            <v>4.0000000000000001E-3</v>
          </cell>
          <cell r="M171" t="str">
            <v>CHF</v>
          </cell>
          <cell r="N171">
            <v>1.52</v>
          </cell>
          <cell r="O171">
            <v>0.318</v>
          </cell>
          <cell r="P171" t="str">
            <v xml:space="preserve">$1.45 </v>
          </cell>
          <cell r="Q171" t="str">
            <v xml:space="preserve">$703,082,435,360 </v>
          </cell>
          <cell r="R171">
            <v>1.052</v>
          </cell>
          <cell r="S171">
            <v>0.59599999999999997</v>
          </cell>
          <cell r="T171">
            <v>3.7</v>
          </cell>
          <cell r="U171" t="str">
            <v>Zï¿½ï¿½ï¿½</v>
          </cell>
          <cell r="V171">
            <v>83.6</v>
          </cell>
          <cell r="W171">
            <v>5</v>
          </cell>
          <cell r="Y171" t="str">
            <v>German</v>
          </cell>
          <cell r="Z171">
            <v>0.28299999999999997</v>
          </cell>
          <cell r="AA171">
            <v>4.3</v>
          </cell>
          <cell r="AB171">
            <v>8574832</v>
          </cell>
          <cell r="AC171">
            <v>0.68300000000000005</v>
          </cell>
          <cell r="AD171">
            <v>0.10100000000000001</v>
          </cell>
          <cell r="AE171">
            <v>0.28799999999999998</v>
          </cell>
          <cell r="AF171">
            <v>4.58E-2</v>
          </cell>
          <cell r="AG171">
            <v>6332428</v>
          </cell>
          <cell r="AH171">
            <v>46.818187999999999</v>
          </cell>
          <cell r="AI171">
            <v>8.2275120000000008</v>
          </cell>
        </row>
        <row r="172">
          <cell r="A172" t="str">
            <v>Syria</v>
          </cell>
          <cell r="B172">
            <v>95</v>
          </cell>
          <cell r="C172" t="str">
            <v>SY</v>
          </cell>
          <cell r="D172">
            <v>0.75800000000000001</v>
          </cell>
          <cell r="E172">
            <v>185180</v>
          </cell>
          <cell r="F172">
            <v>239000</v>
          </cell>
          <cell r="G172">
            <v>23.69</v>
          </cell>
          <cell r="H172">
            <v>963</v>
          </cell>
          <cell r="I172" t="str">
            <v>Damascus</v>
          </cell>
          <cell r="J172">
            <v>28830</v>
          </cell>
          <cell r="K172">
            <v>143.19999999999999</v>
          </cell>
          <cell r="L172">
            <v>0.36699999999999999</v>
          </cell>
          <cell r="M172" t="str">
            <v>SYP</v>
          </cell>
          <cell r="N172">
            <v>2.81</v>
          </cell>
          <cell r="O172">
            <v>2.7E-2</v>
          </cell>
          <cell r="P172" t="str">
            <v xml:space="preserve">$0.83 </v>
          </cell>
          <cell r="Q172" t="str">
            <v xml:space="preserve">$40,405,006,007 </v>
          </cell>
          <cell r="R172">
            <v>0.81699999999999995</v>
          </cell>
          <cell r="S172">
            <v>0.40100000000000002</v>
          </cell>
          <cell r="T172">
            <v>14</v>
          </cell>
          <cell r="U172" t="str">
            <v>Damascus</v>
          </cell>
          <cell r="V172">
            <v>71.8</v>
          </cell>
          <cell r="W172">
            <v>31</v>
          </cell>
          <cell r="X172" t="str">
            <v xml:space="preserve">$1.02 </v>
          </cell>
          <cell r="Y172" t="str">
            <v>Arabic</v>
          </cell>
          <cell r="Z172">
            <v>0.53700000000000003</v>
          </cell>
          <cell r="AA172">
            <v>1.22</v>
          </cell>
          <cell r="AB172">
            <v>17070135</v>
          </cell>
          <cell r="AC172">
            <v>0.441</v>
          </cell>
          <cell r="AD172">
            <v>0.14199999999999999</v>
          </cell>
          <cell r="AE172">
            <v>0.42699999999999999</v>
          </cell>
          <cell r="AF172">
            <v>8.3699999999999997E-2</v>
          </cell>
          <cell r="AG172">
            <v>9358019</v>
          </cell>
          <cell r="AH172">
            <v>34.802075000000002</v>
          </cell>
          <cell r="AI172">
            <v>38.996814999999998</v>
          </cell>
        </row>
        <row r="173">
          <cell r="A173" t="str">
            <v>Tajikistan</v>
          </cell>
          <cell r="B173">
            <v>68</v>
          </cell>
          <cell r="C173" t="str">
            <v>TJ</v>
          </cell>
          <cell r="D173">
            <v>0.34100000000000003</v>
          </cell>
          <cell r="E173">
            <v>144100</v>
          </cell>
          <cell r="F173">
            <v>17000</v>
          </cell>
          <cell r="G173">
            <v>30.76</v>
          </cell>
          <cell r="H173">
            <v>992</v>
          </cell>
          <cell r="I173" t="str">
            <v>Dushanbe</v>
          </cell>
          <cell r="J173">
            <v>5310</v>
          </cell>
          <cell r="K173">
            <v>148.57</v>
          </cell>
          <cell r="L173">
            <v>0.06</v>
          </cell>
          <cell r="M173" t="str">
            <v>TJS</v>
          </cell>
          <cell r="N173">
            <v>3.59</v>
          </cell>
          <cell r="O173">
            <v>0.03</v>
          </cell>
          <cell r="P173" t="str">
            <v xml:space="preserve">$0.71 </v>
          </cell>
          <cell r="Q173" t="str">
            <v xml:space="preserve">$8,116,626,794 </v>
          </cell>
          <cell r="R173">
            <v>1.0089999999999999</v>
          </cell>
          <cell r="S173">
            <v>0.313</v>
          </cell>
          <cell r="T173">
            <v>30.4</v>
          </cell>
          <cell r="U173" t="str">
            <v>Dushanbe</v>
          </cell>
          <cell r="V173">
            <v>70.900000000000006</v>
          </cell>
          <cell r="W173">
            <v>17</v>
          </cell>
          <cell r="X173" t="str">
            <v xml:space="preserve">$0.23 </v>
          </cell>
          <cell r="Y173" t="str">
            <v>Persian</v>
          </cell>
          <cell r="Z173">
            <v>0.63100000000000001</v>
          </cell>
          <cell r="AA173">
            <v>1.7</v>
          </cell>
          <cell r="AB173">
            <v>9321018</v>
          </cell>
          <cell r="AC173">
            <v>0.42</v>
          </cell>
          <cell r="AD173">
            <v>9.8000000000000004E-2</v>
          </cell>
          <cell r="AE173">
            <v>0.67300000000000004</v>
          </cell>
          <cell r="AF173">
            <v>0.11020000000000001</v>
          </cell>
          <cell r="AG173">
            <v>2545477</v>
          </cell>
          <cell r="AH173">
            <v>38.861033999999997</v>
          </cell>
          <cell r="AI173">
            <v>71.276093000000003</v>
          </cell>
        </row>
        <row r="174">
          <cell r="A174" t="str">
            <v>Tanzania</v>
          </cell>
          <cell r="B174">
            <v>67</v>
          </cell>
          <cell r="C174" t="str">
            <v>TZ</v>
          </cell>
          <cell r="D174">
            <v>0.44800000000000001</v>
          </cell>
          <cell r="E174">
            <v>947300</v>
          </cell>
          <cell r="F174">
            <v>28000</v>
          </cell>
          <cell r="G174">
            <v>36.700000000000003</v>
          </cell>
          <cell r="H174">
            <v>255</v>
          </cell>
          <cell r="I174" t="str">
            <v>Dodoma</v>
          </cell>
          <cell r="J174">
            <v>11973</v>
          </cell>
          <cell r="K174">
            <v>187.43</v>
          </cell>
          <cell r="L174">
            <v>3.5000000000000003E-2</v>
          </cell>
          <cell r="M174" t="str">
            <v>TZS</v>
          </cell>
          <cell r="N174">
            <v>4.8899999999999997</v>
          </cell>
          <cell r="O174">
            <v>0.51600000000000001</v>
          </cell>
          <cell r="P174" t="str">
            <v xml:space="preserve">$0.87 </v>
          </cell>
          <cell r="Q174" t="str">
            <v xml:space="preserve">$63,177,068,175 </v>
          </cell>
          <cell r="R174">
            <v>0.94199999999999995</v>
          </cell>
          <cell r="S174">
            <v>0.04</v>
          </cell>
          <cell r="T174">
            <v>37.6</v>
          </cell>
          <cell r="U174" t="str">
            <v>Dar es Salaam</v>
          </cell>
          <cell r="V174">
            <v>65</v>
          </cell>
          <cell r="W174">
            <v>524</v>
          </cell>
          <cell r="X174" t="str">
            <v xml:space="preserve">$0.09 </v>
          </cell>
          <cell r="Y174" t="str">
            <v>Swahili</v>
          </cell>
          <cell r="Z174">
            <v>0.26100000000000001</v>
          </cell>
          <cell r="AA174">
            <v>0.01</v>
          </cell>
          <cell r="AB174">
            <v>58005463</v>
          </cell>
          <cell r="AC174">
            <v>0.83399999999999996</v>
          </cell>
          <cell r="AD174">
            <v>0.115</v>
          </cell>
          <cell r="AE174">
            <v>0.438</v>
          </cell>
          <cell r="AF174">
            <v>1.9800000000000002E-2</v>
          </cell>
          <cell r="AG174">
            <v>20011885</v>
          </cell>
          <cell r="AH174">
            <v>-6.3690280000000001</v>
          </cell>
          <cell r="AI174">
            <v>34.888821999999998</v>
          </cell>
        </row>
        <row r="175">
          <cell r="A175" t="str">
            <v>Thailand</v>
          </cell>
          <cell r="B175">
            <v>137</v>
          </cell>
          <cell r="C175" t="str">
            <v>TH</v>
          </cell>
          <cell r="D175">
            <v>0.433</v>
          </cell>
          <cell r="E175">
            <v>513120</v>
          </cell>
          <cell r="F175">
            <v>455000</v>
          </cell>
          <cell r="G175">
            <v>10.34</v>
          </cell>
          <cell r="H175">
            <v>66</v>
          </cell>
          <cell r="I175" t="str">
            <v>Bangkok</v>
          </cell>
          <cell r="J175">
            <v>283763</v>
          </cell>
          <cell r="K175">
            <v>113.27</v>
          </cell>
          <cell r="L175">
            <v>7.0000000000000001E-3</v>
          </cell>
          <cell r="M175" t="str">
            <v>THB</v>
          </cell>
          <cell r="N175">
            <v>1.53</v>
          </cell>
          <cell r="O175">
            <v>0.32200000000000001</v>
          </cell>
          <cell r="P175" t="str">
            <v xml:space="preserve">$0.71 </v>
          </cell>
          <cell r="Q175" t="str">
            <v xml:space="preserve">$543,649,976,166 </v>
          </cell>
          <cell r="R175">
            <v>0.998</v>
          </cell>
          <cell r="S175">
            <v>0.49299999999999999</v>
          </cell>
          <cell r="T175">
            <v>7.8</v>
          </cell>
          <cell r="U175" t="str">
            <v>Bangkok</v>
          </cell>
          <cell r="V175">
            <v>76.900000000000006</v>
          </cell>
          <cell r="W175">
            <v>37</v>
          </cell>
          <cell r="X175" t="str">
            <v xml:space="preserve">$1.06 </v>
          </cell>
          <cell r="Y175" t="str">
            <v>Thai</v>
          </cell>
          <cell r="Z175">
            <v>0.11799999999999999</v>
          </cell>
          <cell r="AA175">
            <v>0.81</v>
          </cell>
          <cell r="AB175">
            <v>69625582</v>
          </cell>
          <cell r="AC175">
            <v>0.67300000000000004</v>
          </cell>
          <cell r="AD175">
            <v>0.14899999999999999</v>
          </cell>
          <cell r="AE175">
            <v>0.29499999999999998</v>
          </cell>
          <cell r="AF175">
            <v>7.4999999999999997E-3</v>
          </cell>
          <cell r="AG175">
            <v>35294600</v>
          </cell>
          <cell r="AH175">
            <v>15.870032</v>
          </cell>
          <cell r="AI175">
            <v>100.992541</v>
          </cell>
        </row>
        <row r="176">
          <cell r="A176" t="str">
            <v>East Timor</v>
          </cell>
          <cell r="B176">
            <v>89</v>
          </cell>
          <cell r="C176" t="str">
            <v>TL</v>
          </cell>
          <cell r="D176">
            <v>0.25600000000000001</v>
          </cell>
          <cell r="E176">
            <v>14874</v>
          </cell>
          <cell r="F176">
            <v>2000</v>
          </cell>
          <cell r="G176">
            <v>29.42</v>
          </cell>
          <cell r="H176">
            <v>670</v>
          </cell>
          <cell r="I176" t="str">
            <v>Dili</v>
          </cell>
          <cell r="J176">
            <v>495</v>
          </cell>
          <cell r="K176">
            <v>145.38</v>
          </cell>
          <cell r="L176">
            <v>2.5999999999999999E-2</v>
          </cell>
          <cell r="M176" t="str">
            <v>USD</v>
          </cell>
          <cell r="N176">
            <v>4.0199999999999996</v>
          </cell>
          <cell r="O176">
            <v>0.45400000000000001</v>
          </cell>
          <cell r="P176" t="str">
            <v xml:space="preserve">$1.10 </v>
          </cell>
          <cell r="Q176" t="str">
            <v xml:space="preserve">$1,673,540,300 </v>
          </cell>
          <cell r="R176">
            <v>1.153</v>
          </cell>
          <cell r="S176">
            <v>0.17799999999999999</v>
          </cell>
          <cell r="T176">
            <v>39.299999999999997</v>
          </cell>
          <cell r="U176" t="str">
            <v>Dili</v>
          </cell>
          <cell r="V176">
            <v>69.3</v>
          </cell>
          <cell r="W176">
            <v>142</v>
          </cell>
          <cell r="X176" t="str">
            <v xml:space="preserve">$0.60 </v>
          </cell>
          <cell r="Y176" t="str">
            <v>Portuguese</v>
          </cell>
          <cell r="Z176">
            <v>0.10199999999999999</v>
          </cell>
          <cell r="AA176">
            <v>0.72</v>
          </cell>
          <cell r="AB176">
            <v>3500000</v>
          </cell>
          <cell r="AC176">
            <v>0.67300000000000004</v>
          </cell>
          <cell r="AD176">
            <v>0.25</v>
          </cell>
          <cell r="AE176">
            <v>0.17299999999999999</v>
          </cell>
          <cell r="AF176">
            <v>4.5499999999999999E-2</v>
          </cell>
          <cell r="AG176">
            <v>400182</v>
          </cell>
          <cell r="AH176">
            <v>-8.8742169999999998</v>
          </cell>
          <cell r="AI176">
            <v>125.72753899999999</v>
          </cell>
        </row>
        <row r="177">
          <cell r="A177" t="str">
            <v>Togo</v>
          </cell>
          <cell r="B177">
            <v>152</v>
          </cell>
          <cell r="C177" t="str">
            <v>TG</v>
          </cell>
          <cell r="D177">
            <v>0.70199999999999996</v>
          </cell>
          <cell r="E177">
            <v>56785</v>
          </cell>
          <cell r="F177">
            <v>10000</v>
          </cell>
          <cell r="G177">
            <v>33.11</v>
          </cell>
          <cell r="H177">
            <v>228</v>
          </cell>
          <cell r="I177" t="str">
            <v>Lomï¿½</v>
          </cell>
          <cell r="J177">
            <v>3000</v>
          </cell>
          <cell r="K177">
            <v>113.3</v>
          </cell>
          <cell r="L177">
            <v>7.0000000000000001E-3</v>
          </cell>
          <cell r="M177" t="str">
            <v>XOF</v>
          </cell>
          <cell r="N177">
            <v>4.32</v>
          </cell>
          <cell r="O177">
            <v>3.1E-2</v>
          </cell>
          <cell r="P177" t="str">
            <v xml:space="preserve">$0.71 </v>
          </cell>
          <cell r="Q177" t="str">
            <v xml:space="preserve">$5,459,979,417 </v>
          </cell>
          <cell r="R177">
            <v>1.238</v>
          </cell>
          <cell r="S177">
            <v>0.14499999999999999</v>
          </cell>
          <cell r="T177">
            <v>47.4</v>
          </cell>
          <cell r="U177" t="str">
            <v>Lomï¿½</v>
          </cell>
          <cell r="V177">
            <v>60.8</v>
          </cell>
          <cell r="W177">
            <v>396</v>
          </cell>
          <cell r="X177" t="str">
            <v xml:space="preserve">$0.34 </v>
          </cell>
          <cell r="Y177" t="str">
            <v>French</v>
          </cell>
          <cell r="Z177">
            <v>0.51</v>
          </cell>
          <cell r="AA177">
            <v>0.08</v>
          </cell>
          <cell r="AB177">
            <v>8082366</v>
          </cell>
          <cell r="AC177">
            <v>0.77600000000000002</v>
          </cell>
          <cell r="AD177">
            <v>0.16900000000000001</v>
          </cell>
          <cell r="AE177">
            <v>0.48199999999999998</v>
          </cell>
          <cell r="AF177">
            <v>2.0400000000000001E-2</v>
          </cell>
          <cell r="AG177">
            <v>3414638</v>
          </cell>
          <cell r="AH177">
            <v>8.6195430000000002</v>
          </cell>
          <cell r="AI177">
            <v>0.82478200000000002</v>
          </cell>
        </row>
        <row r="178">
          <cell r="A178" t="str">
            <v>Tonga</v>
          </cell>
          <cell r="B178">
            <v>147</v>
          </cell>
          <cell r="C178" t="str">
            <v>TO</v>
          </cell>
          <cell r="D178">
            <v>0.45800000000000002</v>
          </cell>
          <cell r="E178">
            <v>747</v>
          </cell>
          <cell r="G178">
            <v>24.3</v>
          </cell>
          <cell r="H178">
            <v>676</v>
          </cell>
          <cell r="I178" t="str">
            <v>Nukuï¿½ï¿½ï¿½ï¿½</v>
          </cell>
          <cell r="J178">
            <v>128</v>
          </cell>
          <cell r="K178">
            <v>121.09</v>
          </cell>
          <cell r="L178">
            <v>7.3999999999999996E-2</v>
          </cell>
          <cell r="M178" t="str">
            <v>TOP</v>
          </cell>
          <cell r="N178">
            <v>3.56</v>
          </cell>
          <cell r="O178">
            <v>0.125</v>
          </cell>
          <cell r="Q178" t="str">
            <v xml:space="preserve">$450,353,314 </v>
          </cell>
          <cell r="R178">
            <v>1.163</v>
          </cell>
          <cell r="S178">
            <v>6.4000000000000001E-2</v>
          </cell>
          <cell r="T178">
            <v>13.4</v>
          </cell>
          <cell r="U178" t="str">
            <v>Nukuï¿½ï¿½ï¿½ï¿½</v>
          </cell>
          <cell r="V178">
            <v>70.8</v>
          </cell>
          <cell r="W178">
            <v>52</v>
          </cell>
          <cell r="Y178" t="str">
            <v>Tongan Language</v>
          </cell>
          <cell r="Z178">
            <v>0.10199999999999999</v>
          </cell>
          <cell r="AA178">
            <v>0.52</v>
          </cell>
          <cell r="AB178">
            <v>100209</v>
          </cell>
          <cell r="AC178">
            <v>0.59799999999999998</v>
          </cell>
          <cell r="AD178">
            <v>0.223</v>
          </cell>
          <cell r="AE178">
            <v>0.27500000000000002</v>
          </cell>
          <cell r="AF178">
            <v>1.12E-2</v>
          </cell>
          <cell r="AG178">
            <v>24145</v>
          </cell>
          <cell r="AH178">
            <v>-21.178985999999998</v>
          </cell>
          <cell r="AI178">
            <v>-175.19824199999999</v>
          </cell>
        </row>
        <row r="179">
          <cell r="A179" t="str">
            <v>Trinidad and Tobago</v>
          </cell>
          <cell r="B179">
            <v>273</v>
          </cell>
          <cell r="C179" t="str">
            <v>TT</v>
          </cell>
          <cell r="D179">
            <v>0.105</v>
          </cell>
          <cell r="E179">
            <v>5128</v>
          </cell>
          <cell r="F179">
            <v>4000</v>
          </cell>
          <cell r="G179">
            <v>12.94</v>
          </cell>
          <cell r="H179">
            <v>1</v>
          </cell>
          <cell r="I179" t="str">
            <v>Port of Spain</v>
          </cell>
          <cell r="J179">
            <v>43868</v>
          </cell>
          <cell r="K179">
            <v>141.75</v>
          </cell>
          <cell r="L179">
            <v>0.01</v>
          </cell>
          <cell r="M179" t="str">
            <v>TTD</v>
          </cell>
          <cell r="N179">
            <v>1.73</v>
          </cell>
          <cell r="O179">
            <v>0.46</v>
          </cell>
          <cell r="P179" t="str">
            <v xml:space="preserve">$0.54 </v>
          </cell>
          <cell r="Q179" t="str">
            <v xml:space="preserve">$24,100,202,834 </v>
          </cell>
          <cell r="R179">
            <v>1.0620000000000001</v>
          </cell>
          <cell r="S179">
            <v>0.12</v>
          </cell>
          <cell r="T179">
            <v>16.399999999999999</v>
          </cell>
          <cell r="U179" t="str">
            <v>Chaguanas</v>
          </cell>
          <cell r="V179">
            <v>73.400000000000006</v>
          </cell>
          <cell r="W179">
            <v>67</v>
          </cell>
          <cell r="X179" t="str">
            <v xml:space="preserve">$2.25 </v>
          </cell>
          <cell r="Y179" t="str">
            <v>English</v>
          </cell>
          <cell r="Z179">
            <v>0.373</v>
          </cell>
          <cell r="AA179">
            <v>4.17</v>
          </cell>
          <cell r="AB179">
            <v>1394973</v>
          </cell>
          <cell r="AC179">
            <v>0.6</v>
          </cell>
          <cell r="AD179">
            <v>0.19500000000000001</v>
          </cell>
          <cell r="AE179">
            <v>0.40500000000000003</v>
          </cell>
          <cell r="AF179">
            <v>2.69E-2</v>
          </cell>
          <cell r="AG179">
            <v>741944</v>
          </cell>
          <cell r="AH179">
            <v>10.691803</v>
          </cell>
          <cell r="AI179">
            <v>-61.222503000000003</v>
          </cell>
        </row>
        <row r="180">
          <cell r="A180" t="str">
            <v>Tunisia</v>
          </cell>
          <cell r="B180">
            <v>76</v>
          </cell>
          <cell r="C180" t="str">
            <v>TN</v>
          </cell>
          <cell r="D180">
            <v>0.64800000000000002</v>
          </cell>
          <cell r="E180">
            <v>163610</v>
          </cell>
          <cell r="F180">
            <v>48000</v>
          </cell>
          <cell r="G180">
            <v>17.559999999999999</v>
          </cell>
          <cell r="H180">
            <v>216</v>
          </cell>
          <cell r="I180" t="str">
            <v>Tunis</v>
          </cell>
          <cell r="J180">
            <v>29937</v>
          </cell>
          <cell r="K180">
            <v>155.33000000000001</v>
          </cell>
          <cell r="L180">
            <v>6.7000000000000004E-2</v>
          </cell>
          <cell r="M180" t="str">
            <v>TND</v>
          </cell>
          <cell r="N180">
            <v>2.2000000000000002</v>
          </cell>
          <cell r="O180">
            <v>6.8000000000000005E-2</v>
          </cell>
          <cell r="P180" t="str">
            <v xml:space="preserve">$0.73 </v>
          </cell>
          <cell r="Q180" t="str">
            <v xml:space="preserve">$38,797,709,924 </v>
          </cell>
          <cell r="R180">
            <v>1.1539999999999999</v>
          </cell>
          <cell r="S180">
            <v>0.317</v>
          </cell>
          <cell r="T180">
            <v>14.6</v>
          </cell>
          <cell r="U180" t="str">
            <v>Tunis</v>
          </cell>
          <cell r="V180">
            <v>76.5</v>
          </cell>
          <cell r="W180">
            <v>43</v>
          </cell>
          <cell r="X180" t="str">
            <v xml:space="preserve">$0.47 </v>
          </cell>
          <cell r="Y180" t="str">
            <v>Arabic</v>
          </cell>
          <cell r="Z180">
            <v>0.39800000000000002</v>
          </cell>
          <cell r="AA180">
            <v>1.3</v>
          </cell>
          <cell r="AB180">
            <v>11694719</v>
          </cell>
          <cell r="AC180">
            <v>0.46100000000000002</v>
          </cell>
          <cell r="AD180">
            <v>0.21099999999999999</v>
          </cell>
          <cell r="AE180">
            <v>0.60699999999999998</v>
          </cell>
          <cell r="AF180">
            <v>0.16020000000000001</v>
          </cell>
          <cell r="AG180">
            <v>8099061</v>
          </cell>
          <cell r="AH180">
            <v>33.886916999999997</v>
          </cell>
          <cell r="AI180">
            <v>9.5374990000000004</v>
          </cell>
        </row>
        <row r="181">
          <cell r="A181" t="str">
            <v>Turkey</v>
          </cell>
          <cell r="B181">
            <v>110</v>
          </cell>
          <cell r="C181" t="str">
            <v>TR</v>
          </cell>
          <cell r="D181">
            <v>0.498</v>
          </cell>
          <cell r="E181">
            <v>783562</v>
          </cell>
          <cell r="F181">
            <v>512000</v>
          </cell>
          <cell r="G181">
            <v>16.03</v>
          </cell>
          <cell r="H181">
            <v>90</v>
          </cell>
          <cell r="I181" t="str">
            <v>Ankara</v>
          </cell>
          <cell r="J181">
            <v>372725</v>
          </cell>
          <cell r="K181">
            <v>234.44</v>
          </cell>
          <cell r="L181">
            <v>0.152</v>
          </cell>
          <cell r="M181" t="str">
            <v>TRY</v>
          </cell>
          <cell r="N181">
            <v>2.0699999999999998</v>
          </cell>
          <cell r="O181">
            <v>0.154</v>
          </cell>
          <cell r="P181" t="str">
            <v xml:space="preserve">$1.42 </v>
          </cell>
          <cell r="Q181" t="str">
            <v xml:space="preserve">$754,411,708,203 </v>
          </cell>
          <cell r="R181">
            <v>0.93200000000000005</v>
          </cell>
          <cell r="S181">
            <v>0.23899999999999999</v>
          </cell>
          <cell r="T181">
            <v>9.1</v>
          </cell>
          <cell r="U181" t="str">
            <v>Istanbul</v>
          </cell>
          <cell r="V181">
            <v>77.400000000000006</v>
          </cell>
          <cell r="W181">
            <v>17</v>
          </cell>
          <cell r="X181" t="str">
            <v xml:space="preserve">$3.45 </v>
          </cell>
          <cell r="Y181" t="str">
            <v>Turkish</v>
          </cell>
          <cell r="Z181">
            <v>0.16900000000000001</v>
          </cell>
          <cell r="AA181">
            <v>1.85</v>
          </cell>
          <cell r="AB181">
            <v>83429615</v>
          </cell>
          <cell r="AC181">
            <v>0.52800000000000002</v>
          </cell>
          <cell r="AD181">
            <v>0.17899999999999999</v>
          </cell>
          <cell r="AE181">
            <v>0.42299999999999999</v>
          </cell>
          <cell r="AF181">
            <v>0.13489999999999999</v>
          </cell>
          <cell r="AG181">
            <v>63097818</v>
          </cell>
          <cell r="AH181">
            <v>38.963745000000003</v>
          </cell>
          <cell r="AI181">
            <v>35.243321999999999</v>
          </cell>
        </row>
        <row r="182">
          <cell r="A182" t="str">
            <v>Turkmenistan</v>
          </cell>
          <cell r="B182">
            <v>13</v>
          </cell>
          <cell r="C182" t="str">
            <v>TM</v>
          </cell>
          <cell r="D182">
            <v>0.72</v>
          </cell>
          <cell r="E182">
            <v>488100</v>
          </cell>
          <cell r="F182">
            <v>42000</v>
          </cell>
          <cell r="G182">
            <v>23.83</v>
          </cell>
          <cell r="H182">
            <v>993</v>
          </cell>
          <cell r="I182" t="str">
            <v>Ashgabat</v>
          </cell>
          <cell r="J182">
            <v>70630</v>
          </cell>
          <cell r="M182" t="str">
            <v>TMT</v>
          </cell>
          <cell r="N182">
            <v>2.79</v>
          </cell>
          <cell r="O182">
            <v>8.7999999999999995E-2</v>
          </cell>
          <cell r="P182" t="str">
            <v xml:space="preserve">$0.29 </v>
          </cell>
          <cell r="Q182" t="str">
            <v xml:space="preserve">$40,761,142,857 </v>
          </cell>
          <cell r="R182">
            <v>0.88400000000000001</v>
          </cell>
          <cell r="S182">
            <v>0.08</v>
          </cell>
          <cell r="T182">
            <v>39.299999999999997</v>
          </cell>
          <cell r="U182" t="str">
            <v>Ashgabat</v>
          </cell>
          <cell r="V182">
            <v>68.099999999999994</v>
          </cell>
          <cell r="W182">
            <v>7</v>
          </cell>
          <cell r="X182" t="str">
            <v xml:space="preserve">$0.88 </v>
          </cell>
          <cell r="Y182" t="str">
            <v>Turkmen</v>
          </cell>
          <cell r="Z182">
            <v>0.71099999999999997</v>
          </cell>
          <cell r="AA182">
            <v>2.2200000000000002</v>
          </cell>
          <cell r="AB182">
            <v>5942089</v>
          </cell>
          <cell r="AC182">
            <v>0.64500000000000002</v>
          </cell>
          <cell r="AF182">
            <v>3.9100000000000003E-2</v>
          </cell>
          <cell r="AG182">
            <v>3092738</v>
          </cell>
          <cell r="AH182">
            <v>38.969718999999998</v>
          </cell>
          <cell r="AI182">
            <v>59.556277999999999</v>
          </cell>
        </row>
        <row r="183">
          <cell r="A183" t="str">
            <v>Tuvalu</v>
          </cell>
          <cell r="B183">
            <v>393</v>
          </cell>
          <cell r="C183" t="str">
            <v>TV</v>
          </cell>
          <cell r="D183">
            <v>0.6</v>
          </cell>
          <cell r="E183">
            <v>26</v>
          </cell>
          <cell r="H183">
            <v>688</v>
          </cell>
          <cell r="I183" t="str">
            <v>Funafuti</v>
          </cell>
          <cell r="J183">
            <v>11</v>
          </cell>
          <cell r="M183" t="str">
            <v>AUD</v>
          </cell>
          <cell r="O183">
            <v>0.33300000000000002</v>
          </cell>
          <cell r="Q183" t="str">
            <v xml:space="preserve">$47,271,463 </v>
          </cell>
          <cell r="R183">
            <v>0.86</v>
          </cell>
          <cell r="T183">
            <v>20.6</v>
          </cell>
          <cell r="U183" t="str">
            <v>Singapore</v>
          </cell>
          <cell r="Y183" t="str">
            <v>Tuvaluan Language</v>
          </cell>
          <cell r="Z183">
            <v>7.0000000000000001E-3</v>
          </cell>
          <cell r="AA183">
            <v>0.92</v>
          </cell>
          <cell r="AB183">
            <v>11646</v>
          </cell>
          <cell r="AG183">
            <v>7362</v>
          </cell>
          <cell r="AH183">
            <v>-7.1095350000000002</v>
          </cell>
          <cell r="AI183">
            <v>177.64932999999999</v>
          </cell>
        </row>
        <row r="184">
          <cell r="A184" t="str">
            <v>Uganda</v>
          </cell>
          <cell r="B184">
            <v>229</v>
          </cell>
          <cell r="C184" t="str">
            <v>UG</v>
          </cell>
          <cell r="D184">
            <v>0.71899999999999997</v>
          </cell>
          <cell r="E184">
            <v>241038</v>
          </cell>
          <cell r="F184">
            <v>46000</v>
          </cell>
          <cell r="G184">
            <v>38.14</v>
          </cell>
          <cell r="H184">
            <v>256</v>
          </cell>
          <cell r="I184" t="str">
            <v>Kampala</v>
          </cell>
          <cell r="J184">
            <v>5680</v>
          </cell>
          <cell r="K184">
            <v>173.87</v>
          </cell>
          <cell r="L184">
            <v>2.9000000000000001E-2</v>
          </cell>
          <cell r="M184" t="str">
            <v>UGX</v>
          </cell>
          <cell r="N184">
            <v>4.96</v>
          </cell>
          <cell r="O184">
            <v>9.7000000000000003E-2</v>
          </cell>
          <cell r="P184" t="str">
            <v xml:space="preserve">$0.94 </v>
          </cell>
          <cell r="Q184" t="str">
            <v xml:space="preserve">$34,387,229,486 </v>
          </cell>
          <cell r="R184">
            <v>1.0269999999999999</v>
          </cell>
          <cell r="S184">
            <v>4.8000000000000001E-2</v>
          </cell>
          <cell r="T184">
            <v>33.799999999999997</v>
          </cell>
          <cell r="U184" t="str">
            <v>Buganda</v>
          </cell>
          <cell r="V184">
            <v>63</v>
          </cell>
          <cell r="W184">
            <v>375</v>
          </cell>
          <cell r="X184" t="str">
            <v xml:space="preserve">$0.01 </v>
          </cell>
          <cell r="Y184" t="str">
            <v>Swahili</v>
          </cell>
          <cell r="Z184">
            <v>0.40500000000000003</v>
          </cell>
          <cell r="AA184">
            <v>0.17</v>
          </cell>
          <cell r="AB184">
            <v>44269594</v>
          </cell>
          <cell r="AC184">
            <v>0.70299999999999996</v>
          </cell>
          <cell r="AD184">
            <v>0.11700000000000001</v>
          </cell>
          <cell r="AE184">
            <v>0.33700000000000002</v>
          </cell>
          <cell r="AF184">
            <v>1.84E-2</v>
          </cell>
          <cell r="AG184">
            <v>10784516</v>
          </cell>
          <cell r="AH184">
            <v>1.3733329999999999</v>
          </cell>
          <cell r="AI184">
            <v>32.290275000000001</v>
          </cell>
        </row>
        <row r="185">
          <cell r="A185" t="str">
            <v>Ukraine</v>
          </cell>
          <cell r="B185">
            <v>75</v>
          </cell>
          <cell r="C185" t="str">
            <v>UA</v>
          </cell>
          <cell r="D185">
            <v>0.71699999999999997</v>
          </cell>
          <cell r="E185">
            <v>603550</v>
          </cell>
          <cell r="F185">
            <v>297000</v>
          </cell>
          <cell r="G185">
            <v>8.6999999999999993</v>
          </cell>
          <cell r="H185">
            <v>380</v>
          </cell>
          <cell r="I185" t="str">
            <v>Kyiv</v>
          </cell>
          <cell r="J185">
            <v>202250</v>
          </cell>
          <cell r="K185">
            <v>281.66000000000003</v>
          </cell>
          <cell r="L185">
            <v>7.9000000000000001E-2</v>
          </cell>
          <cell r="M185" t="str">
            <v>UAH</v>
          </cell>
          <cell r="N185">
            <v>1.3</v>
          </cell>
          <cell r="O185">
            <v>0.16700000000000001</v>
          </cell>
          <cell r="P185" t="str">
            <v xml:space="preserve">$0.83 </v>
          </cell>
          <cell r="Q185" t="str">
            <v xml:space="preserve">$153,781,069,118 </v>
          </cell>
          <cell r="R185">
            <v>0.99</v>
          </cell>
          <cell r="S185">
            <v>0.82699999999999996</v>
          </cell>
          <cell r="T185">
            <v>7.5</v>
          </cell>
          <cell r="U185" t="str">
            <v>Kyiv</v>
          </cell>
          <cell r="V185">
            <v>71.599999999999994</v>
          </cell>
          <cell r="W185">
            <v>19</v>
          </cell>
          <cell r="X185" t="str">
            <v xml:space="preserve">$0.84 </v>
          </cell>
          <cell r="Y185" t="str">
            <v>Ukrainian</v>
          </cell>
          <cell r="Z185">
            <v>0.47799999999999998</v>
          </cell>
          <cell r="AA185">
            <v>2.99</v>
          </cell>
          <cell r="AB185">
            <v>44385155</v>
          </cell>
          <cell r="AC185">
            <v>0.54200000000000004</v>
          </cell>
          <cell r="AD185">
            <v>0.20100000000000001</v>
          </cell>
          <cell r="AE185">
            <v>0.45200000000000001</v>
          </cell>
          <cell r="AF185">
            <v>8.8800000000000004E-2</v>
          </cell>
          <cell r="AG185">
            <v>30835699</v>
          </cell>
          <cell r="AH185">
            <v>48.379432999999999</v>
          </cell>
          <cell r="AI185">
            <v>31.165579999999999</v>
          </cell>
        </row>
        <row r="186">
          <cell r="A186" t="str">
            <v>United Arab Emirates</v>
          </cell>
          <cell r="B186">
            <v>118</v>
          </cell>
          <cell r="C186" t="str">
            <v>AE</v>
          </cell>
          <cell r="D186">
            <v>5.5E-2</v>
          </cell>
          <cell r="E186">
            <v>83600</v>
          </cell>
          <cell r="F186">
            <v>63000</v>
          </cell>
          <cell r="G186">
            <v>10.33</v>
          </cell>
          <cell r="H186">
            <v>971</v>
          </cell>
          <cell r="I186" t="str">
            <v>Abu Dhabi</v>
          </cell>
          <cell r="J186">
            <v>206324</v>
          </cell>
          <cell r="K186">
            <v>114.52</v>
          </cell>
          <cell r="L186">
            <v>-1.9E-2</v>
          </cell>
          <cell r="M186" t="str">
            <v>AED</v>
          </cell>
          <cell r="N186">
            <v>1.41</v>
          </cell>
          <cell r="O186">
            <v>4.5999999999999999E-2</v>
          </cell>
          <cell r="P186" t="str">
            <v xml:space="preserve">$0.49 </v>
          </cell>
          <cell r="Q186" t="str">
            <v xml:space="preserve">$421,142,267,938 </v>
          </cell>
          <cell r="R186">
            <v>1.0840000000000001</v>
          </cell>
          <cell r="S186">
            <v>0.36799999999999999</v>
          </cell>
          <cell r="T186">
            <v>6.5</v>
          </cell>
          <cell r="U186" t="str">
            <v>Dubai</v>
          </cell>
          <cell r="V186">
            <v>77.8</v>
          </cell>
          <cell r="W186">
            <v>3</v>
          </cell>
          <cell r="Y186" t="str">
            <v>Arabic</v>
          </cell>
          <cell r="Z186">
            <v>0.17799999999999999</v>
          </cell>
          <cell r="AA186">
            <v>2.5299999999999998</v>
          </cell>
          <cell r="AB186">
            <v>9770529</v>
          </cell>
          <cell r="AC186">
            <v>0.82099999999999995</v>
          </cell>
          <cell r="AD186">
            <v>1E-3</v>
          </cell>
          <cell r="AE186">
            <v>0.159</v>
          </cell>
          <cell r="AF186">
            <v>2.35E-2</v>
          </cell>
          <cell r="AG186">
            <v>8479744</v>
          </cell>
          <cell r="AH186">
            <v>23.424075999999999</v>
          </cell>
          <cell r="AI186">
            <v>53.847817999999997</v>
          </cell>
        </row>
        <row r="187">
          <cell r="A187" t="str">
            <v>United Kingdom</v>
          </cell>
          <cell r="B187">
            <v>281</v>
          </cell>
          <cell r="C187" t="str">
            <v>GB</v>
          </cell>
          <cell r="D187">
            <v>0.71699999999999997</v>
          </cell>
          <cell r="E187">
            <v>243610</v>
          </cell>
          <cell r="F187">
            <v>148000</v>
          </cell>
          <cell r="G187">
            <v>11</v>
          </cell>
          <cell r="H187">
            <v>44</v>
          </cell>
          <cell r="I187" t="str">
            <v>London</v>
          </cell>
          <cell r="J187">
            <v>379025</v>
          </cell>
          <cell r="K187">
            <v>119.62</v>
          </cell>
          <cell r="L187">
            <v>1.7000000000000001E-2</v>
          </cell>
          <cell r="M187" t="str">
            <v>GBP</v>
          </cell>
          <cell r="N187">
            <v>1.68</v>
          </cell>
          <cell r="O187">
            <v>0.13100000000000001</v>
          </cell>
          <cell r="P187" t="str">
            <v xml:space="preserve">$1.46 </v>
          </cell>
          <cell r="Q187" t="str">
            <v xml:space="preserve">$2,827,113,184,696 </v>
          </cell>
          <cell r="R187">
            <v>1.012</v>
          </cell>
          <cell r="S187">
            <v>0.6</v>
          </cell>
          <cell r="T187">
            <v>3.6</v>
          </cell>
          <cell r="U187" t="str">
            <v>London</v>
          </cell>
          <cell r="V187">
            <v>81.3</v>
          </cell>
          <cell r="W187">
            <v>7</v>
          </cell>
          <cell r="X187" t="str">
            <v xml:space="preserve">$10.13 </v>
          </cell>
          <cell r="Y187" t="str">
            <v>English</v>
          </cell>
          <cell r="Z187">
            <v>0.14799999999999999</v>
          </cell>
          <cell r="AA187">
            <v>2.81</v>
          </cell>
          <cell r="AB187">
            <v>66834405</v>
          </cell>
          <cell r="AC187">
            <v>0.628</v>
          </cell>
          <cell r="AD187">
            <v>0.255</v>
          </cell>
          <cell r="AE187">
            <v>0.30599999999999999</v>
          </cell>
          <cell r="AF187">
            <v>3.85E-2</v>
          </cell>
          <cell r="AG187">
            <v>55908316</v>
          </cell>
          <cell r="AH187">
            <v>55.378050999999999</v>
          </cell>
          <cell r="AI187">
            <v>-3.4359730000000002</v>
          </cell>
        </row>
        <row r="188">
          <cell r="A188" t="str">
            <v>United States</v>
          </cell>
          <cell r="B188">
            <v>36</v>
          </cell>
          <cell r="C188" t="str">
            <v>US</v>
          </cell>
          <cell r="D188">
            <v>0.44400000000000001</v>
          </cell>
          <cell r="E188">
            <v>9833517</v>
          </cell>
          <cell r="F188">
            <v>1359000</v>
          </cell>
          <cell r="G188">
            <v>11.6</v>
          </cell>
          <cell r="H188">
            <v>1</v>
          </cell>
          <cell r="I188" t="str">
            <v>Washington, D.C.</v>
          </cell>
          <cell r="J188">
            <v>5006302</v>
          </cell>
          <cell r="K188">
            <v>117.24</v>
          </cell>
          <cell r="L188">
            <v>7.4999999999999997E-2</v>
          </cell>
          <cell r="M188" t="str">
            <v>USD</v>
          </cell>
          <cell r="N188">
            <v>1.73</v>
          </cell>
          <cell r="O188">
            <v>0.33900000000000002</v>
          </cell>
          <cell r="P188" t="str">
            <v xml:space="preserve">$0.71 </v>
          </cell>
          <cell r="Q188" t="str">
            <v xml:space="preserve">$21,427,700,000,000 </v>
          </cell>
          <cell r="R188">
            <v>1.018</v>
          </cell>
          <cell r="S188">
            <v>0.88200000000000001</v>
          </cell>
          <cell r="T188">
            <v>5.6</v>
          </cell>
          <cell r="U188" t="str">
            <v>New York City</v>
          </cell>
          <cell r="V188">
            <v>78.5</v>
          </cell>
          <cell r="W188">
            <v>19</v>
          </cell>
          <cell r="X188" t="str">
            <v xml:space="preserve">$7.25 </v>
          </cell>
          <cell r="Y188" t="str">
            <v>None</v>
          </cell>
          <cell r="Z188">
            <v>0.111</v>
          </cell>
          <cell r="AA188">
            <v>2.61</v>
          </cell>
          <cell r="AB188">
            <v>328239523</v>
          </cell>
          <cell r="AC188">
            <v>0.62</v>
          </cell>
          <cell r="AD188">
            <v>9.6000000000000002E-2</v>
          </cell>
          <cell r="AE188">
            <v>0.36599999999999999</v>
          </cell>
          <cell r="AF188">
            <v>0.14699999999999999</v>
          </cell>
          <cell r="AG188">
            <v>270663028</v>
          </cell>
          <cell r="AH188">
            <v>37.090240000000001</v>
          </cell>
          <cell r="AI188">
            <v>-95.712890999999999</v>
          </cell>
        </row>
        <row r="189">
          <cell r="A189" t="str">
            <v>Uruguay</v>
          </cell>
          <cell r="B189">
            <v>20</v>
          </cell>
          <cell r="C189" t="str">
            <v>UY</v>
          </cell>
          <cell r="D189">
            <v>0.82599999999999996</v>
          </cell>
          <cell r="E189">
            <v>176215</v>
          </cell>
          <cell r="F189">
            <v>22000</v>
          </cell>
          <cell r="G189">
            <v>13.86</v>
          </cell>
          <cell r="H189">
            <v>598</v>
          </cell>
          <cell r="I189" t="str">
            <v>Montevideo</v>
          </cell>
          <cell r="J189">
            <v>6766</v>
          </cell>
          <cell r="K189">
            <v>202.92</v>
          </cell>
          <cell r="L189">
            <v>7.9000000000000001E-2</v>
          </cell>
          <cell r="M189" t="str">
            <v>UYU</v>
          </cell>
          <cell r="N189">
            <v>1.97</v>
          </cell>
          <cell r="O189">
            <v>0.107</v>
          </cell>
          <cell r="P189" t="str">
            <v xml:space="preserve">$1.50 </v>
          </cell>
          <cell r="Q189" t="str">
            <v xml:space="preserve">$56,045,912,952 </v>
          </cell>
          <cell r="R189">
            <v>1.085</v>
          </cell>
          <cell r="S189">
            <v>0.63100000000000001</v>
          </cell>
          <cell r="T189">
            <v>6.4</v>
          </cell>
          <cell r="U189" t="str">
            <v>Montevideo</v>
          </cell>
          <cell r="V189">
            <v>77.8</v>
          </cell>
          <cell r="W189">
            <v>17</v>
          </cell>
          <cell r="X189" t="str">
            <v xml:space="preserve">$1.66 </v>
          </cell>
          <cell r="Y189" t="str">
            <v>Spanish</v>
          </cell>
          <cell r="Z189">
            <v>0.16200000000000001</v>
          </cell>
          <cell r="AA189">
            <v>5.05</v>
          </cell>
          <cell r="AB189">
            <v>3461734</v>
          </cell>
          <cell r="AC189">
            <v>0.64</v>
          </cell>
          <cell r="AD189">
            <v>0.20100000000000001</v>
          </cell>
          <cell r="AE189">
            <v>0.41799999999999998</v>
          </cell>
          <cell r="AF189">
            <v>8.7300000000000003E-2</v>
          </cell>
          <cell r="AG189">
            <v>3303394</v>
          </cell>
          <cell r="AH189">
            <v>-32.522779</v>
          </cell>
          <cell r="AI189">
            <v>-55.765835000000003</v>
          </cell>
        </row>
        <row r="190">
          <cell r="A190" t="str">
            <v>Uzbekistan</v>
          </cell>
          <cell r="B190">
            <v>79</v>
          </cell>
          <cell r="C190" t="str">
            <v>UZ</v>
          </cell>
          <cell r="D190">
            <v>0.629</v>
          </cell>
          <cell r="E190">
            <v>447400</v>
          </cell>
          <cell r="F190">
            <v>68000</v>
          </cell>
          <cell r="G190">
            <v>23.3</v>
          </cell>
          <cell r="H190">
            <v>998</v>
          </cell>
          <cell r="I190" t="str">
            <v>Tashkent</v>
          </cell>
          <cell r="J190">
            <v>91811</v>
          </cell>
          <cell r="M190" t="str">
            <v>UZS</v>
          </cell>
          <cell r="N190">
            <v>2.42</v>
          </cell>
          <cell r="O190">
            <v>7.4999999999999997E-2</v>
          </cell>
          <cell r="P190" t="str">
            <v xml:space="preserve">$1.03 </v>
          </cell>
          <cell r="Q190" t="str">
            <v xml:space="preserve">$57,921,286,440 </v>
          </cell>
          <cell r="R190">
            <v>1.042</v>
          </cell>
          <cell r="S190">
            <v>0.10100000000000001</v>
          </cell>
          <cell r="T190">
            <v>19.100000000000001</v>
          </cell>
          <cell r="U190" t="str">
            <v>Tashkent</v>
          </cell>
          <cell r="V190">
            <v>71.599999999999994</v>
          </cell>
          <cell r="W190">
            <v>29</v>
          </cell>
          <cell r="X190" t="str">
            <v xml:space="preserve">$0.24 </v>
          </cell>
          <cell r="Y190" t="str">
            <v>Uzbek</v>
          </cell>
          <cell r="Z190">
            <v>0.42699999999999999</v>
          </cell>
          <cell r="AA190">
            <v>2.37</v>
          </cell>
          <cell r="AB190">
            <v>33580650</v>
          </cell>
          <cell r="AC190">
            <v>0.65100000000000002</v>
          </cell>
          <cell r="AD190">
            <v>0.14799999999999999</v>
          </cell>
          <cell r="AE190">
            <v>0.316</v>
          </cell>
          <cell r="AF190">
            <v>5.9200000000000003E-2</v>
          </cell>
          <cell r="AG190">
            <v>16935729</v>
          </cell>
          <cell r="AH190">
            <v>41.377490999999999</v>
          </cell>
          <cell r="AI190">
            <v>64.585262</v>
          </cell>
        </row>
        <row r="191">
          <cell r="A191" t="str">
            <v>Vanuatu</v>
          </cell>
          <cell r="B191">
            <v>25</v>
          </cell>
          <cell r="C191" t="str">
            <v>VU</v>
          </cell>
          <cell r="D191">
            <v>0.153</v>
          </cell>
          <cell r="E191">
            <v>12189</v>
          </cell>
          <cell r="G191">
            <v>29.6</v>
          </cell>
          <cell r="H191">
            <v>678</v>
          </cell>
          <cell r="I191" t="str">
            <v>Port Vila</v>
          </cell>
          <cell r="J191">
            <v>147</v>
          </cell>
          <cell r="K191">
            <v>117.13</v>
          </cell>
          <cell r="L191">
            <v>2.8000000000000001E-2</v>
          </cell>
          <cell r="M191" t="str">
            <v>VUV</v>
          </cell>
          <cell r="N191">
            <v>3.78</v>
          </cell>
          <cell r="O191">
            <v>0.36099999999999999</v>
          </cell>
          <cell r="P191" t="str">
            <v xml:space="preserve">$1.31 </v>
          </cell>
          <cell r="Q191" t="str">
            <v xml:space="preserve">$917,058,851 </v>
          </cell>
          <cell r="R191">
            <v>1.093</v>
          </cell>
          <cell r="S191">
            <v>4.7E-2</v>
          </cell>
          <cell r="T191">
            <v>22.3</v>
          </cell>
          <cell r="U191" t="str">
            <v>Port Vila</v>
          </cell>
          <cell r="V191">
            <v>70.3</v>
          </cell>
          <cell r="W191">
            <v>72</v>
          </cell>
          <cell r="X191" t="str">
            <v xml:space="preserve">$1.56 </v>
          </cell>
          <cell r="Y191" t="str">
            <v>French</v>
          </cell>
          <cell r="Z191">
            <v>8.8999999999999996E-2</v>
          </cell>
          <cell r="AA191">
            <v>0.17</v>
          </cell>
          <cell r="AB191">
            <v>299882</v>
          </cell>
          <cell r="AC191">
            <v>0.69899999999999995</v>
          </cell>
          <cell r="AD191">
            <v>0.17799999999999999</v>
          </cell>
          <cell r="AE191">
            <v>8.5000000000000006E-2</v>
          </cell>
          <cell r="AF191">
            <v>4.3900000000000002E-2</v>
          </cell>
          <cell r="AG191">
            <v>76152</v>
          </cell>
          <cell r="AH191">
            <v>-15.376706</v>
          </cell>
          <cell r="AI191">
            <v>166.959158</v>
          </cell>
        </row>
        <row r="192">
          <cell r="A192" t="str">
            <v>Venezuela</v>
          </cell>
          <cell r="B192">
            <v>32</v>
          </cell>
          <cell r="C192" t="str">
            <v>VE</v>
          </cell>
          <cell r="D192">
            <v>0.245</v>
          </cell>
          <cell r="E192">
            <v>912050</v>
          </cell>
          <cell r="F192">
            <v>343000</v>
          </cell>
          <cell r="G192">
            <v>17.88</v>
          </cell>
          <cell r="H192">
            <v>58</v>
          </cell>
          <cell r="I192" t="str">
            <v>Caracas</v>
          </cell>
          <cell r="J192">
            <v>164175</v>
          </cell>
          <cell r="K192">
            <v>2740.27</v>
          </cell>
          <cell r="L192">
            <v>2.5489999999999999</v>
          </cell>
          <cell r="M192" t="str">
            <v>VED</v>
          </cell>
          <cell r="N192">
            <v>2.27</v>
          </cell>
          <cell r="O192">
            <v>0.52700000000000002</v>
          </cell>
          <cell r="P192" t="str">
            <v xml:space="preserve">$0.00 </v>
          </cell>
          <cell r="Q192" t="str">
            <v xml:space="preserve">$482,359,318,768 </v>
          </cell>
          <cell r="R192">
            <v>0.97199999999999998</v>
          </cell>
          <cell r="S192">
            <v>0.79300000000000004</v>
          </cell>
          <cell r="T192">
            <v>21.4</v>
          </cell>
          <cell r="U192" t="str">
            <v>Caracas</v>
          </cell>
          <cell r="V192">
            <v>72.099999999999994</v>
          </cell>
          <cell r="W192">
            <v>125</v>
          </cell>
          <cell r="X192" t="str">
            <v xml:space="preserve">$0.01 </v>
          </cell>
          <cell r="Y192" t="str">
            <v>Spanish</v>
          </cell>
          <cell r="Z192">
            <v>0.45800000000000002</v>
          </cell>
          <cell r="AA192">
            <v>1.92</v>
          </cell>
          <cell r="AB192">
            <v>28515829</v>
          </cell>
          <cell r="AC192">
            <v>0.59699999999999998</v>
          </cell>
          <cell r="AE192">
            <v>0.73299999999999998</v>
          </cell>
          <cell r="AF192">
            <v>8.7999999999999995E-2</v>
          </cell>
          <cell r="AG192">
            <v>25162368</v>
          </cell>
          <cell r="AH192">
            <v>6.4237500000000001</v>
          </cell>
          <cell r="AI192">
            <v>-66.589730000000003</v>
          </cell>
        </row>
        <row r="193">
          <cell r="A193" t="str">
            <v>Vietnam</v>
          </cell>
          <cell r="B193">
            <v>314</v>
          </cell>
          <cell r="C193" t="str">
            <v>VN</v>
          </cell>
          <cell r="D193">
            <v>0.39300000000000002</v>
          </cell>
          <cell r="E193">
            <v>331210</v>
          </cell>
          <cell r="F193">
            <v>522000</v>
          </cell>
          <cell r="G193">
            <v>16.75</v>
          </cell>
          <cell r="H193">
            <v>84</v>
          </cell>
          <cell r="I193" t="str">
            <v>Hanoi</v>
          </cell>
          <cell r="J193">
            <v>192668</v>
          </cell>
          <cell r="K193">
            <v>163.52000000000001</v>
          </cell>
          <cell r="L193">
            <v>2.8000000000000001E-2</v>
          </cell>
          <cell r="M193" t="str">
            <v>VND</v>
          </cell>
          <cell r="N193">
            <v>2.0499999999999998</v>
          </cell>
          <cell r="O193">
            <v>0.48099999999999998</v>
          </cell>
          <cell r="P193" t="str">
            <v xml:space="preserve">$0.80 </v>
          </cell>
          <cell r="Q193" t="str">
            <v xml:space="preserve">$261,921,244,843 </v>
          </cell>
          <cell r="R193">
            <v>1.1060000000000001</v>
          </cell>
          <cell r="S193">
            <v>0.28499999999999998</v>
          </cell>
          <cell r="T193">
            <v>16.5</v>
          </cell>
          <cell r="U193" t="str">
            <v>Ho Chi Minh City</v>
          </cell>
          <cell r="V193">
            <v>75.3</v>
          </cell>
          <cell r="W193">
            <v>43</v>
          </cell>
          <cell r="X193" t="str">
            <v xml:space="preserve">$0.73 </v>
          </cell>
          <cell r="Y193" t="str">
            <v>Vietnamese</v>
          </cell>
          <cell r="Z193">
            <v>0.435</v>
          </cell>
          <cell r="AA193">
            <v>0.82</v>
          </cell>
          <cell r="AB193">
            <v>96462106</v>
          </cell>
          <cell r="AC193">
            <v>0.77400000000000002</v>
          </cell>
          <cell r="AD193">
            <v>0.191</v>
          </cell>
          <cell r="AE193">
            <v>0.376</v>
          </cell>
          <cell r="AF193">
            <v>2.01E-2</v>
          </cell>
          <cell r="AG193">
            <v>35332140</v>
          </cell>
          <cell r="AH193">
            <v>14.058324000000001</v>
          </cell>
          <cell r="AI193">
            <v>108.277199</v>
          </cell>
        </row>
        <row r="194">
          <cell r="A194" t="str">
            <v>Yemen</v>
          </cell>
          <cell r="B194">
            <v>56</v>
          </cell>
          <cell r="C194" t="str">
            <v>YE</v>
          </cell>
          <cell r="D194">
            <v>0.44600000000000001</v>
          </cell>
          <cell r="E194">
            <v>527968</v>
          </cell>
          <cell r="F194">
            <v>40000</v>
          </cell>
          <cell r="G194">
            <v>30.45</v>
          </cell>
          <cell r="H194">
            <v>967</v>
          </cell>
          <cell r="I194" t="str">
            <v>Sanaa</v>
          </cell>
          <cell r="J194">
            <v>10609</v>
          </cell>
          <cell r="K194">
            <v>157.58000000000001</v>
          </cell>
          <cell r="L194">
            <v>8.1000000000000003E-2</v>
          </cell>
          <cell r="M194" t="str">
            <v>YER</v>
          </cell>
          <cell r="N194">
            <v>3.79</v>
          </cell>
          <cell r="O194">
            <v>0.01</v>
          </cell>
          <cell r="P194" t="str">
            <v xml:space="preserve">$0.92 </v>
          </cell>
          <cell r="Q194" t="str">
            <v xml:space="preserve">$26,914,402,224 </v>
          </cell>
          <cell r="R194">
            <v>0.93600000000000005</v>
          </cell>
          <cell r="S194">
            <v>0.10199999999999999</v>
          </cell>
          <cell r="T194">
            <v>42.9</v>
          </cell>
          <cell r="U194" t="str">
            <v>Sanaa</v>
          </cell>
          <cell r="V194">
            <v>66.099999999999994</v>
          </cell>
          <cell r="W194">
            <v>164</v>
          </cell>
          <cell r="Y194" t="str">
            <v>Arabic</v>
          </cell>
          <cell r="Z194">
            <v>0.81</v>
          </cell>
          <cell r="AA194">
            <v>0.31</v>
          </cell>
          <cell r="AB194">
            <v>29161922</v>
          </cell>
          <cell r="AC194">
            <v>0.38</v>
          </cell>
          <cell r="AE194">
            <v>0.26600000000000001</v>
          </cell>
          <cell r="AF194">
            <v>0.12909999999999999</v>
          </cell>
          <cell r="AG194">
            <v>10869523</v>
          </cell>
          <cell r="AH194">
            <v>15.552727000000001</v>
          </cell>
          <cell r="AI194">
            <v>48.516387999999999</v>
          </cell>
        </row>
        <row r="195">
          <cell r="A195" t="str">
            <v>Zambia</v>
          </cell>
          <cell r="B195">
            <v>25</v>
          </cell>
          <cell r="C195" t="str">
            <v>ZM</v>
          </cell>
          <cell r="D195">
            <v>0.32100000000000001</v>
          </cell>
          <cell r="E195">
            <v>752618</v>
          </cell>
          <cell r="F195">
            <v>16000</v>
          </cell>
          <cell r="G195">
            <v>36.19</v>
          </cell>
          <cell r="H195">
            <v>260</v>
          </cell>
          <cell r="I195" t="str">
            <v>Lusaka</v>
          </cell>
          <cell r="J195">
            <v>5141</v>
          </cell>
          <cell r="K195">
            <v>212.31</v>
          </cell>
          <cell r="L195">
            <v>9.1999999999999998E-2</v>
          </cell>
          <cell r="M195" t="str">
            <v>ZMW</v>
          </cell>
          <cell r="N195">
            <v>4.63</v>
          </cell>
          <cell r="O195">
            <v>0.65200000000000002</v>
          </cell>
          <cell r="P195" t="str">
            <v xml:space="preserve">$1.40 </v>
          </cell>
          <cell r="Q195" t="str">
            <v xml:space="preserve">$23,064,722,446 </v>
          </cell>
          <cell r="R195">
            <v>0.98699999999999999</v>
          </cell>
          <cell r="S195">
            <v>4.1000000000000002E-2</v>
          </cell>
          <cell r="T195">
            <v>40.4</v>
          </cell>
          <cell r="U195" t="str">
            <v>Lusaka</v>
          </cell>
          <cell r="V195">
            <v>63.5</v>
          </cell>
          <cell r="W195">
            <v>213</v>
          </cell>
          <cell r="X195" t="str">
            <v xml:space="preserve">$0.24 </v>
          </cell>
          <cell r="Y195" t="str">
            <v>English</v>
          </cell>
          <cell r="Z195">
            <v>0.27500000000000002</v>
          </cell>
          <cell r="AA195">
            <v>1.19</v>
          </cell>
          <cell r="AB195">
            <v>17861030</v>
          </cell>
          <cell r="AC195">
            <v>0.746</v>
          </cell>
          <cell r="AD195">
            <v>0.16200000000000001</v>
          </cell>
          <cell r="AE195">
            <v>0.156</v>
          </cell>
          <cell r="AF195">
            <v>0.1143</v>
          </cell>
          <cell r="AG195">
            <v>7871713</v>
          </cell>
          <cell r="AH195">
            <v>-13.133896999999999</v>
          </cell>
          <cell r="AI195">
            <v>27.849332</v>
          </cell>
        </row>
        <row r="196">
          <cell r="A196" t="str">
            <v>Zimbabwe</v>
          </cell>
          <cell r="B196">
            <v>38</v>
          </cell>
          <cell r="C196" t="str">
            <v>ZW</v>
          </cell>
          <cell r="D196">
            <v>0.41899999999999998</v>
          </cell>
          <cell r="E196">
            <v>390757</v>
          </cell>
          <cell r="F196">
            <v>51000</v>
          </cell>
          <cell r="G196">
            <v>30.68</v>
          </cell>
          <cell r="H196">
            <v>263</v>
          </cell>
          <cell r="I196" t="str">
            <v>Harare</v>
          </cell>
          <cell r="J196">
            <v>10983</v>
          </cell>
          <cell r="K196">
            <v>105.51</v>
          </cell>
          <cell r="L196">
            <v>8.9999999999999993E-3</v>
          </cell>
          <cell r="N196">
            <v>3.62</v>
          </cell>
          <cell r="O196">
            <v>0.35499999999999998</v>
          </cell>
          <cell r="P196" t="str">
            <v xml:space="preserve">$1.34 </v>
          </cell>
          <cell r="Q196" t="str">
            <v xml:space="preserve">$21,440,758,800 </v>
          </cell>
          <cell r="R196">
            <v>1.099</v>
          </cell>
          <cell r="S196">
            <v>0.1</v>
          </cell>
          <cell r="T196">
            <v>33.9</v>
          </cell>
          <cell r="U196" t="str">
            <v>Harare</v>
          </cell>
          <cell r="V196">
            <v>61.2</v>
          </cell>
          <cell r="W196">
            <v>458</v>
          </cell>
          <cell r="Y196" t="str">
            <v>Shona</v>
          </cell>
          <cell r="Z196">
            <v>0.25800000000000001</v>
          </cell>
          <cell r="AA196">
            <v>0.21</v>
          </cell>
          <cell r="AB196">
            <v>14645468</v>
          </cell>
          <cell r="AC196">
            <v>0.83099999999999996</v>
          </cell>
          <cell r="AD196">
            <v>0.20699999999999999</v>
          </cell>
          <cell r="AE196">
            <v>0.316</v>
          </cell>
          <cell r="AF196">
            <v>4.9500000000000002E-2</v>
          </cell>
          <cell r="AG196">
            <v>4717305</v>
          </cell>
          <cell r="AH196">
            <v>-19.015438</v>
          </cell>
          <cell r="AI196">
            <v>29.154857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irdre Gouta Mmolotsa" refreshedDate="45243.556747222225" backgroundQuery="1" createdVersion="8" refreshedVersion="8" minRefreshableVersion="3" recordCount="0" supportSubquery="1" supportAdvancedDrill="1" xr:uid="{82DFB196-193C-4201-88E9-75ACE8262649}">
  <cacheSource type="external" connectionId="4"/>
  <cacheFields count="2">
    <cacheField name="[Regions_112].[Global Region].[Global Region]" caption="Global Region" numFmtId="0" level="1">
      <sharedItems count="6">
        <s v="Asia Pacific"/>
        <s v="Europe"/>
        <s v="Latin America and Caribbean"/>
        <s v="Middle East and North Africa"/>
        <s v="North America"/>
        <s v="Sub-Saharan Africa"/>
      </sharedItems>
    </cacheField>
    <cacheField name="[Measures].[Average of Gross Tertiary eduaction enrollment (%)]" caption="Average of Gross Tertiary eduaction enrollment (%)" numFmtId="0" hierarchy="15" level="32767"/>
  </cacheFields>
  <cacheHierarchies count="16">
    <cacheHierarchy uniqueName="[Regions_112].[Global Region]" caption="Global Region" attribute="1" defaultMemberUniqueName="[Regions_112].[Global Region].[All]" allUniqueName="[Regions_112].[Global Region].[All]" dimensionUniqueName="[Regions_112]" displayFolder="" count="2" memberValueDatatype="130" unbalanced="0">
      <fieldsUsage count="2">
        <fieldUsage x="-1"/>
        <fieldUsage x="0"/>
      </fieldsUsage>
    </cacheHierarchy>
    <cacheHierarchy uniqueName="[Regions_112].[Country2]" caption="Country2" attribute="1" defaultMemberUniqueName="[Regions_112].[Country2].[All]" allUniqueName="[Regions_112].[Country2].[All]" dimensionUniqueName="[Regions_112]" displayFolder="" count="0" memberValueDatatype="130" unbalanced="0"/>
    <cacheHierarchy uniqueName="[Regions_112].[Density (P/Km2)]" caption="Density (P/Km2)" attribute="1" defaultMemberUniqueName="[Regions_112].[Density (P/Km2)].[All]" allUniqueName="[Regions_112].[Density (P/Km2)].[All]" dimensionUniqueName="[Regions_112]" displayFolder="" count="0" memberValueDatatype="20" unbalanced="0"/>
    <cacheHierarchy uniqueName="[Regions_112].[GDP 2 ($)]" caption="GDP 2 ($)" attribute="1" defaultMemberUniqueName="[Regions_112].[GDP 2 ($)].[All]" allUniqueName="[Regions_112].[GDP 2 ($)].[All]" dimensionUniqueName="[Regions_112]" displayFolder="" count="0" memberValueDatatype="5" unbalanced="0"/>
    <cacheHierarchy uniqueName="[Regions_112].[GDP ($)]" caption="GDP ($)" attribute="1" defaultMemberUniqueName="[Regions_112].[GDP ($)].[All]" allUniqueName="[Regions_112].[GDP ($)].[All]" dimensionUniqueName="[Regions_112]" displayFolder="" count="0" memberValueDatatype="130" unbalanced="0"/>
    <cacheHierarchy uniqueName="[Regions_112].[GDP]" caption="GDP" attribute="1" defaultMemberUniqueName="[Regions_112].[GDP].[All]" allUniqueName="[Regions_112].[GDP].[All]" dimensionUniqueName="[Regions_112]" displayFolder="" count="0" memberValueDatatype="130" unbalanced="0"/>
    <cacheHierarchy uniqueName="[Regions_112].[Life expectancy]" caption="Life expectancy" attribute="1" defaultMemberUniqueName="[Regions_112].[Life expectancy].[All]" allUniqueName="[Regions_112].[Life expectancy].[All]" dimensionUniqueName="[Regions_112]" displayFolder="" count="0" memberValueDatatype="5" unbalanced="0"/>
    <cacheHierarchy uniqueName="[Regions_112].[Minimum wage 2 ($)]" caption="Minimum wage 2 ($)" attribute="1" defaultMemberUniqueName="[Regions_112].[Minimum wage 2 ($)].[All]" allUniqueName="[Regions_112].[Minimum wage 2 ($)].[All]" dimensionUniqueName="[Regions_112]" displayFolder="" count="0" memberValueDatatype="5" unbalanced="0"/>
    <cacheHierarchy uniqueName="[Regions_112].[Minimum wage ($)]" caption="Minimum wage ($)" attribute="1" defaultMemberUniqueName="[Regions_112].[Minimum wage ($)].[All]" allUniqueName="[Regions_112].[Minimum wage ($)].[All]" dimensionUniqueName="[Regions_112]" displayFolder="" count="0" memberValueDatatype="130" unbalanced="0"/>
    <cacheHierarchy uniqueName="[Regions_112].[Minimum wage]" caption="Minimum wage" attribute="1" defaultMemberUniqueName="[Regions_112].[Minimum wage].[All]" allUniqueName="[Regions_112].[Minimum wage].[All]" dimensionUniqueName="[Regions_112]" displayFolder="" count="0" memberValueDatatype="130" unbalanced="0"/>
    <cacheHierarchy uniqueName="[Regions_112].[Birth Rate]" caption="Birth Rate" attribute="1" defaultMemberUniqueName="[Regions_112].[Birth Rate].[All]" allUniqueName="[Regions_112].[Birth Rate].[All]" dimensionUniqueName="[Regions_112]" displayFolder="" count="0" memberValueDatatype="5" unbalanced="0"/>
    <cacheHierarchy uniqueName="[Regions_112].[Gross Tertiary eduaction enrollment (%)]" caption="Gross Tertiary eduaction enrollment (%)" attribute="1" defaultMemberUniqueName="[Regions_112].[Gross Tertiary eduaction enrollment (%)].[All]" allUniqueName="[Regions_112].[Gross Tertiary eduaction enrollment (%)].[All]" dimensionUniqueName="[Regions_112]" displayFolder="" count="0" memberValueDatatype="5" unbalanced="0"/>
    <cacheHierarchy uniqueName="[Measures].[__XL_Count Regions_112]" caption="__XL_Count Regions_112" measure="1" displayFolder="" measureGroup="Regions_112" count="0" hidden="1"/>
    <cacheHierarchy uniqueName="[Measures].[__No measures defined]" caption="__No measures defined" measure="1" displayFolder="" count="0" hidden="1"/>
    <cacheHierarchy uniqueName="[Measures].[Sum of Gross Tertiary eduaction enrollment (%)]" caption="Sum of Gross Tertiary eduaction enrollment (%)" measure="1" displayFolder="" measureGroup="Regions_11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Gross Tertiary eduaction enrollment (%)]" caption="Average of Gross Tertiary eduaction enrollment (%)" measure="1" displayFolder="" measureGroup="Regions_11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egions_112" uniqueName="[Regions_112]" caption="Regions_112"/>
  </dimensions>
  <measureGroups count="1">
    <measureGroup name="Regions_112" caption="Regions_11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irdre Gouta Mmolotsa" refreshedDate="45243.985596874998" createdVersion="8" refreshedVersion="8" minRefreshableVersion="3" recordCount="142" xr:uid="{40AF2F8A-7505-4F19-AD26-8126948E39A1}">
  <cacheSource type="worksheet">
    <worksheetSource name="Regions_112"/>
  </cacheSource>
  <cacheFields count="17">
    <cacheField name="Global Region" numFmtId="0">
      <sharedItems/>
    </cacheField>
    <cacheField name="Country2" numFmtId="0">
      <sharedItems/>
    </cacheField>
    <cacheField name="Density (P/Km2)" numFmtId="2">
      <sharedItems containsSemiMixedTypes="0" containsString="0" containsNumber="1" containsInteger="1" minValue="2" maxValue="1380"/>
    </cacheField>
    <cacheField name="GDP 2 ($)" numFmtId="2">
      <sharedItems containsSemiMixedTypes="0" containsString="0" containsNumber="1" containsInteger="1" minValue="221278000" maxValue="21427700000000"/>
    </cacheField>
    <cacheField name="GDP ($)" numFmtId="2">
      <sharedItems/>
    </cacheField>
    <cacheField name="GDP" numFmtId="2">
      <sharedItems/>
    </cacheField>
    <cacheField name="physicians per thousand" numFmtId="2">
      <sharedItems containsSemiMixedTypes="0" containsString="0" containsNumber="1" minValue="0.01" maxValue="8.42"/>
    </cacheField>
    <cacheField name="Life expectancy" numFmtId="0">
      <sharedItems containsSemiMixedTypes="0" containsString="0" containsNumber="1" minValue="52.8" maxValue="84.2"/>
    </cacheField>
    <cacheField name="Minimum wage 2 ($)" numFmtId="2">
      <sharedItems containsSemiMixedTypes="0" containsString="0" containsNumber="1" minValue="0.01" maxValue="13.59"/>
    </cacheField>
    <cacheField name="Minimum wage ($)" numFmtId="2">
      <sharedItems/>
    </cacheField>
    <cacheField name="Minimum wage" numFmtId="164">
      <sharedItems/>
    </cacheField>
    <cacheField name="Birth Rate " numFmtId="2">
      <sharedItems containsSemiMixedTypes="0" containsString="0" containsNumber="1" minValue="6.4" maxValue="42.17"/>
    </cacheField>
    <cacheField name="Gross Tertiary eduaction enrollment (%)" numFmtId="10">
      <sharedItems containsSemiMixedTypes="0" containsString="0" containsNumber="1" minValue="8.0000000000000002E-3" maxValue="1.3660000000000001"/>
    </cacheField>
    <cacheField name="Forested Area (%)" numFmtId="10">
      <sharedItems containsSemiMixedTypes="0" containsString="0" containsNumber="1" minValue="0" maxValue="0.9"/>
    </cacheField>
    <cacheField name="Urban Population" numFmtId="0">
      <sharedItems containsSemiMixedTypes="0" containsString="0" containsNumber="1" containsInteger="1" minValue="14491" maxValue="842933962"/>
    </cacheField>
    <cacheField name="Agricultural land (%)" numFmtId="10">
      <sharedItems containsSemiMixedTypes="0" containsString="0" containsNumber="1" minValue="1.4E-2" maxValue="0.82599999999999996"/>
    </cacheField>
    <cacheField name="Land Area(Km2)" numFmtId="0">
      <sharedItems containsSemiMixedTypes="0" containsString="0" containsNumber="1" containsInteger="1" minValue="181" maxValue="17098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s v="Asia Pacific"/>
    <s v="Afghanistan"/>
    <n v="60"/>
    <n v="19101353833"/>
    <s v="19,101,353,833 "/>
    <s v="$19,101,353,833 "/>
    <n v="0.28000000000000003"/>
    <n v="64.5"/>
    <n v="0.43"/>
    <s v="0.43 "/>
    <s v="$0.43 "/>
    <n v="32.49"/>
    <n v="9.7000000000000003E-2"/>
    <n v="2.1000000000000001E-2"/>
    <n v="9797273"/>
    <n v="0.58099999999999996"/>
    <n v="652230"/>
  </r>
  <r>
    <s v="Europe"/>
    <s v="Albania"/>
    <n v="105"/>
    <n v="15278077447"/>
    <s v="15,278,077,447 "/>
    <s v="$15,278,077,447 "/>
    <n v="1.2"/>
    <n v="78.5"/>
    <n v="1.1200000000000001"/>
    <s v="1.12 "/>
    <s v="$1.12 "/>
    <n v="11.78"/>
    <n v="0.55000000000000004"/>
    <n v="0.28100000000000003"/>
    <n v="1747593"/>
    <n v="0.43099999999999999"/>
    <n v="28748"/>
  </r>
  <r>
    <s v="Middle East and North Africa"/>
    <s v="Algeria"/>
    <n v="18"/>
    <n v="169988236398"/>
    <s v="169,988,236,398 "/>
    <s v="$169,988,236,398 "/>
    <n v="1.72"/>
    <n v="76.7"/>
    <n v="0.95"/>
    <s v="0.95 "/>
    <s v="$0.95 "/>
    <n v="24.28"/>
    <n v="0.51400000000000001"/>
    <n v="8.0000000000000002E-3"/>
    <n v="31510100"/>
    <n v="0.17399999999999999"/>
    <n v="2381741"/>
  </r>
  <r>
    <s v="Sub-Saharan Africa"/>
    <s v="Angola"/>
    <n v="26"/>
    <n v="94635415870"/>
    <s v="94,635,415,870 "/>
    <s v="$94,635,415,870 "/>
    <n v="0.21"/>
    <n v="60.8"/>
    <n v="0.71"/>
    <s v="0.71 "/>
    <s v="$0.71 "/>
    <n v="40.729999999999997"/>
    <n v="9.2999999999999999E-2"/>
    <n v="0.46300000000000002"/>
    <n v="21061025"/>
    <n v="0.47499999999999998"/>
    <n v="1246700"/>
  </r>
  <r>
    <s v="Latin America and Caribbean"/>
    <s v="Antigua and Barbuda"/>
    <n v="223"/>
    <n v="1727759259"/>
    <s v="1,727,759,259 "/>
    <s v="$1,727,759,259 "/>
    <n v="2.76"/>
    <n v="76.900000000000006"/>
    <n v="3.04"/>
    <s v="3.04 "/>
    <s v="$3.04 "/>
    <n v="15.33"/>
    <n v="0.248"/>
    <n v="0.223"/>
    <n v="23800"/>
    <n v="0.20499999999999999"/>
    <n v="443"/>
  </r>
  <r>
    <s v="Latin America and Caribbean"/>
    <s v="Argentina"/>
    <n v="17"/>
    <n v="449663446954"/>
    <s v="449,663,446,954 "/>
    <s v="$449,663,446,954 "/>
    <n v="3.96"/>
    <n v="76.5"/>
    <n v="3.35"/>
    <s v="3.35 "/>
    <s v="$3.35 "/>
    <n v="17.02"/>
    <n v="0.9"/>
    <n v="9.8000000000000004E-2"/>
    <n v="41339571"/>
    <n v="0.54300000000000004"/>
    <n v="2780400"/>
  </r>
  <r>
    <s v="Europe"/>
    <s v="Armenia"/>
    <n v="104"/>
    <n v="13672802158"/>
    <s v="13,672,802,158 "/>
    <s v="$13,672,802,158 "/>
    <n v="4.4000000000000004"/>
    <n v="74.900000000000006"/>
    <n v="0.66"/>
    <s v="0.66 "/>
    <s v="$0.66 "/>
    <n v="13.99"/>
    <n v="0.54600000000000004"/>
    <n v="0.11700000000000001"/>
    <n v="1869848"/>
    <n v="0.58899999999999997"/>
    <n v="29743"/>
  </r>
  <r>
    <s v="Asia Pacific"/>
    <s v="Australia"/>
    <n v="3"/>
    <n v="1392680589329"/>
    <s v="1,392,680,589,329 "/>
    <s v="$1,392,680,589,329 "/>
    <n v="3.68"/>
    <n v="82.7"/>
    <n v="13.59"/>
    <s v="13.59 "/>
    <s v="$13.59 "/>
    <n v="12.6"/>
    <n v="1.131"/>
    <n v="0.16300000000000001"/>
    <n v="21844756"/>
    <n v="0.48199999999999998"/>
    <n v="7741220"/>
  </r>
  <r>
    <s v="Europe"/>
    <s v="Azerbaijan"/>
    <n v="123"/>
    <n v="39207000000"/>
    <s v="39,207,000,000 "/>
    <s v="$39,207,000,000 "/>
    <n v="3.45"/>
    <n v="72.900000000000006"/>
    <n v="0.47"/>
    <s v="0.47 "/>
    <s v="$0.47 "/>
    <n v="14"/>
    <n v="0.27700000000000002"/>
    <n v="0.14099999999999999"/>
    <n v="5616165"/>
    <n v="0.57699999999999996"/>
    <n v="86600"/>
  </r>
  <r>
    <s v="Latin America and Caribbean"/>
    <s v="Bahamas"/>
    <n v="39"/>
    <n v="12827000000"/>
    <s v="12,827,000,000 "/>
    <s v="$12,827,000,000 "/>
    <n v="1.94"/>
    <n v="73.8"/>
    <n v="5.25"/>
    <s v="5.25 "/>
    <s v="$5.25 "/>
    <n v="13.97"/>
    <n v="0.151"/>
    <n v="0.51400000000000001"/>
    <n v="323784"/>
    <n v="1.4E-2"/>
    <n v="13880"/>
  </r>
  <r>
    <s v="Asia Pacific"/>
    <s v="Bangladesh"/>
    <n v="1265"/>
    <n v="302571254131"/>
    <s v="302,571,254,131 "/>
    <s v="$302,571,254,131 "/>
    <n v="0.57999999999999996"/>
    <n v="72.3"/>
    <n v="0.51"/>
    <s v="0.51 "/>
    <s v="$0.51 "/>
    <n v="18.18"/>
    <n v="0.20599999999999999"/>
    <n v="0.11"/>
    <n v="60987417"/>
    <n v="0.70599999999999996"/>
    <n v="148460"/>
  </r>
  <r>
    <s v="Latin America and Caribbean"/>
    <s v="Barbados"/>
    <n v="668"/>
    <n v="5209000000"/>
    <s v="5,209,000,000 "/>
    <s v="$5,209,000,000 "/>
    <n v="2.48"/>
    <n v="79.099999999999994"/>
    <n v="3.13"/>
    <s v="3.13 "/>
    <s v="$3.13 "/>
    <n v="10.65"/>
    <n v="0.65400000000000003"/>
    <n v="0.14699999999999999"/>
    <n v="89431"/>
    <n v="0.23300000000000001"/>
    <n v="430"/>
  </r>
  <r>
    <s v="Europe"/>
    <s v="Belarus"/>
    <n v="47"/>
    <n v="63080457023"/>
    <s v="63,080,457,023 "/>
    <s v="$63,080,457,023 "/>
    <n v="5.19"/>
    <n v="74.2"/>
    <n v="1.49"/>
    <s v="1.49 "/>
    <s v="$1.49 "/>
    <n v="9.9"/>
    <n v="0.874"/>
    <n v="0.42599999999999999"/>
    <n v="7482982"/>
    <n v="0.42"/>
    <n v="207600"/>
  </r>
  <r>
    <s v="Europe"/>
    <s v="Belgium"/>
    <n v="383"/>
    <n v="529606710418"/>
    <s v="529,606,710,418 "/>
    <s v="$529,606,710,418 "/>
    <n v="3.07"/>
    <n v="81.599999999999994"/>
    <n v="10.31"/>
    <s v="10.31 "/>
    <s v="$10.31 "/>
    <n v="10.3"/>
    <n v="0.79700000000000004"/>
    <n v="0.22600000000000001"/>
    <n v="11259082"/>
    <n v="0.44600000000000001"/>
    <n v="30528"/>
  </r>
  <r>
    <s v="Sub-Saharan Africa"/>
    <s v="Benin"/>
    <n v="108"/>
    <n v="14390709095"/>
    <s v="14,390,709,095 "/>
    <s v="$14,390,709,095 "/>
    <n v="0.08"/>
    <n v="61.5"/>
    <n v="0.39"/>
    <s v="0.39 "/>
    <s v="$0.39 "/>
    <n v="36.22"/>
    <n v="0.123"/>
    <n v="0.378"/>
    <n v="5648149"/>
    <n v="0.33300000000000002"/>
    <n v="112622"/>
  </r>
  <r>
    <s v="Asia Pacific"/>
    <s v="Bhutan"/>
    <n v="20"/>
    <n v="2446674101"/>
    <s v="2,446,674,101 "/>
    <s v="$2,446,674,101 "/>
    <n v="0.42"/>
    <n v="71.5"/>
    <n v="0.32"/>
    <s v="0.32 "/>
    <s v="$0.32 "/>
    <n v="17.260000000000002"/>
    <n v="0.156"/>
    <n v="0.72499999999999998"/>
    <n v="317538"/>
    <n v="0.13600000000000001"/>
    <n v="38394"/>
  </r>
  <r>
    <s v="Europe"/>
    <s v="Bosnia and Herzegovina"/>
    <n v="64"/>
    <n v="20047848435"/>
    <s v="20,047,848,435 "/>
    <s v="$20,047,848,435 "/>
    <n v="2.16"/>
    <n v="77.3"/>
    <n v="1.04"/>
    <s v="1.04 "/>
    <s v="$1.04 "/>
    <n v="8.11"/>
    <n v="0.23300000000000001"/>
    <n v="0.42699999999999999"/>
    <n v="1605144"/>
    <n v="0.43099999999999999"/>
    <n v="51197"/>
  </r>
  <r>
    <s v="Sub-Saharan Africa"/>
    <s v="Botswana"/>
    <n v="4"/>
    <n v="18340510789"/>
    <s v="18,340,510,789 "/>
    <s v="$18,340,510,789 "/>
    <n v="0.37"/>
    <n v="69.3"/>
    <n v="0.28999999999999998"/>
    <s v="0.29 "/>
    <s v="$0.29 "/>
    <n v="24.82"/>
    <n v="0.249"/>
    <n v="0.189"/>
    <n v="1616550"/>
    <n v="0.45600000000000002"/>
    <n v="581730"/>
  </r>
  <r>
    <s v="Latin America and Caribbean"/>
    <s v="Brazil"/>
    <n v="25"/>
    <n v="1839758040766"/>
    <s v="1,839,758,040,766 "/>
    <s v="$1,839,758,040,766 "/>
    <n v="2.15"/>
    <n v="75.7"/>
    <n v="1.53"/>
    <s v="1.53 "/>
    <s v="$1.53 "/>
    <n v="13.92"/>
    <n v="0.51300000000000001"/>
    <n v="0.58899999999999997"/>
    <n v="183241641"/>
    <n v="0.33900000000000002"/>
    <n v="8515770"/>
  </r>
  <r>
    <s v="Europe"/>
    <s v="Bulgaria"/>
    <n v="64"/>
    <n v="86000000000"/>
    <s v="86,000,000,000 "/>
    <s v="$86,000,000,000 "/>
    <n v="4.03"/>
    <n v="74.900000000000006"/>
    <n v="1.57"/>
    <s v="1.57 "/>
    <s v="$1.57 "/>
    <n v="8.9"/>
    <n v="0.71"/>
    <n v="0.35399999999999998"/>
    <n v="5256027"/>
    <n v="0.46300000000000002"/>
    <n v="110879"/>
  </r>
  <r>
    <s v="Sub-Saharan Africa"/>
    <s v="Burkina Faso"/>
    <n v="76"/>
    <n v="15745810235"/>
    <s v="15,745,810,235 "/>
    <s v="$15,745,810,235 "/>
    <n v="0.08"/>
    <n v="61.2"/>
    <n v="0.34"/>
    <s v="0.34 "/>
    <s v="$0.34 "/>
    <n v="37.93"/>
    <n v="6.5000000000000002E-2"/>
    <n v="0.193"/>
    <n v="6092349"/>
    <n v="0.442"/>
    <n v="274200"/>
  </r>
  <r>
    <s v="Asia Pacific"/>
    <s v="Cameroon"/>
    <n v="56"/>
    <n v="38760467033"/>
    <s v="38,760,467,033 "/>
    <s v="$38,760,467,033 "/>
    <n v="0.09"/>
    <n v="58.9"/>
    <n v="0.35"/>
    <s v="0.35 "/>
    <s v="$0.35 "/>
    <n v="35.39"/>
    <n v="0.128"/>
    <n v="0.39300000000000002"/>
    <n v="14741256"/>
    <n v="0.20599999999999999"/>
    <n v="475440"/>
  </r>
  <r>
    <s v="North America"/>
    <s v="Canada"/>
    <n v="4"/>
    <n v="1736425629520"/>
    <s v="1,736,425,629,520 "/>
    <s v="$1,736,425,629,520 "/>
    <n v="2.61"/>
    <n v="81.900000000000006"/>
    <n v="9.51"/>
    <s v="9.51 "/>
    <s v="$9.51 "/>
    <n v="10.1"/>
    <n v="0.68899999999999995"/>
    <n v="0.38200000000000001"/>
    <n v="30628482"/>
    <n v="6.9000000000000006E-2"/>
    <n v="9984670"/>
  </r>
  <r>
    <s v="Sub-Saharan Africa"/>
    <s v="Cape Verde"/>
    <n v="138"/>
    <n v="1981845741"/>
    <s v="1,981,845,741 "/>
    <s v="$1,981,845,741 "/>
    <n v="0.77"/>
    <n v="72.8"/>
    <n v="0.68"/>
    <s v="0.68 "/>
    <s v="$0.68 "/>
    <n v="19.489999999999998"/>
    <n v="0.23599999999999999"/>
    <n v="0.22500000000000001"/>
    <n v="364029"/>
    <n v="0.19600000000000001"/>
    <n v="4033"/>
  </r>
  <r>
    <s v="Sub-Saharan Africa"/>
    <s v="Central African Republic"/>
    <n v="8"/>
    <n v="2220307369"/>
    <s v="2,220,307,369 "/>
    <s v="$2,220,307,369 "/>
    <n v="0.06"/>
    <n v="52.8"/>
    <n v="0.37"/>
    <s v="0.37 "/>
    <s v="$0.37 "/>
    <n v="35.35"/>
    <n v="0.03"/>
    <n v="0.35599999999999998"/>
    <n v="1982064"/>
    <n v="8.2000000000000003E-2"/>
    <n v="622984"/>
  </r>
  <r>
    <s v="Sub-Saharan Africa"/>
    <s v="Chad"/>
    <n v="13"/>
    <n v="11314951343"/>
    <s v="11,314,951,343 "/>
    <s v="$11,314,951,343 "/>
    <n v="0.04"/>
    <n v="54"/>
    <n v="0.6"/>
    <s v="0.60 "/>
    <s v="$0.60 "/>
    <n v="42.17"/>
    <n v="3.3000000000000002E-2"/>
    <n v="3.7999999999999999E-2"/>
    <n v="3712273"/>
    <n v="0.39700000000000002"/>
    <n v="1284000"/>
  </r>
  <r>
    <s v="Latin America and Caribbean"/>
    <s v="Chile"/>
    <n v="26"/>
    <n v="282318159745"/>
    <s v="282,318,159,745 "/>
    <s v="$282,318,159,745 "/>
    <n v="2.59"/>
    <n v="80"/>
    <n v="2"/>
    <s v="2.00 "/>
    <s v="$2.00 "/>
    <n v="12.43"/>
    <n v="0.88500000000000001"/>
    <n v="0.24299999999999999"/>
    <n v="16610135"/>
    <n v="0.21199999999999999"/>
    <n v="756096"/>
  </r>
  <r>
    <s v="Asia Pacific"/>
    <s v="China"/>
    <n v="153"/>
    <n v="19910000000000"/>
    <s v="19,910,000,000,000 "/>
    <s v="$19,910,000,000,000 "/>
    <n v="1.98"/>
    <n v="77"/>
    <n v="0.87"/>
    <s v="0.87 "/>
    <s v="$0.87 "/>
    <n v="10.9"/>
    <n v="0.50600000000000001"/>
    <n v="0.224"/>
    <n v="842933962"/>
    <n v="0.56200000000000006"/>
    <n v="9596960"/>
  </r>
  <r>
    <s v="Latin America and Caribbean"/>
    <s v="Colombia"/>
    <n v="46"/>
    <n v="323802808108"/>
    <s v="323,802,808,108 "/>
    <s v="$323,802,808,108 "/>
    <n v="2.1800000000000002"/>
    <n v="77.099999999999994"/>
    <n v="1.23"/>
    <s v="1.23 "/>
    <s v="$1.23 "/>
    <n v="14.88"/>
    <n v="0.55300000000000005"/>
    <n v="0.52700000000000002"/>
    <n v="40827302"/>
    <n v="0.40300000000000002"/>
    <n v="1138910"/>
  </r>
  <r>
    <s v="Sub-Saharan Africa"/>
    <s v="Comoros"/>
    <n v="467"/>
    <n v="1185728677"/>
    <s v="1,185,728,677 "/>
    <s v="$1,185,728,677 "/>
    <n v="0.27"/>
    <n v="64.099999999999994"/>
    <n v="0.71"/>
    <s v="0.71 "/>
    <s v="$0.71 "/>
    <n v="31.88"/>
    <n v="0.09"/>
    <n v="0.19700000000000001"/>
    <n v="248152"/>
    <n v="0.71499999999999997"/>
    <n v="2235"/>
  </r>
  <r>
    <s v="Latin America and Caribbean"/>
    <s v="Costa Rica"/>
    <n v="100"/>
    <n v="61773944174"/>
    <s v="61,773,944,174 "/>
    <s v="$61,773,944,174 "/>
    <n v="2.89"/>
    <n v="80.099999999999994"/>
    <n v="1.84"/>
    <s v="1.84 "/>
    <s v="$1.84 "/>
    <n v="13.97"/>
    <n v="0.55200000000000005"/>
    <n v="0.54600000000000004"/>
    <n v="4041885"/>
    <n v="0.34499999999999997"/>
    <n v="51100"/>
  </r>
  <r>
    <s v="Europe"/>
    <s v="Croatia"/>
    <n v="73"/>
    <n v="60415553039"/>
    <s v="60,415,553,039 "/>
    <s v="$60,415,553,039 "/>
    <n v="3"/>
    <n v="78.099999999999994"/>
    <n v="2.92"/>
    <s v="2.92 "/>
    <s v="$2.92 "/>
    <n v="9"/>
    <n v="0.67900000000000005"/>
    <n v="0.34399999999999997"/>
    <n v="2328318"/>
    <n v="0.27600000000000002"/>
    <n v="56594"/>
  </r>
  <r>
    <s v="Latin America and Caribbean"/>
    <s v="Cuba"/>
    <n v="106"/>
    <n v="100023000000"/>
    <s v="100,023,000,000 "/>
    <s v="$100,023,000,000 "/>
    <n v="8.42"/>
    <n v="78.7"/>
    <n v="0.05"/>
    <s v="0.05 "/>
    <s v="$0.05 "/>
    <n v="10.17"/>
    <n v="0.41399999999999998"/>
    <n v="0.313"/>
    <n v="8739135"/>
    <n v="0.59899999999999998"/>
    <n v="110860"/>
  </r>
  <r>
    <s v="Europe"/>
    <s v="Czech Republic"/>
    <n v="139"/>
    <n v="246489245495"/>
    <s v="246,489,245,495 "/>
    <s v="$246,489,245,495 "/>
    <n v="4.12"/>
    <n v="79"/>
    <n v="3"/>
    <s v="3.00 "/>
    <s v="$3.00 "/>
    <n v="10.7"/>
    <n v="0.64100000000000001"/>
    <n v="0.34599999999999997"/>
    <n v="7887156"/>
    <n v="0.45200000000000001"/>
    <n v="78867"/>
  </r>
  <r>
    <s v="Sub-Saharan Africa"/>
    <s v="Democratic Republic of Congo"/>
    <n v="40"/>
    <n v="47319624204"/>
    <s v="47,319,624,204 "/>
    <s v="$47,319,624,204 "/>
    <n v="7.0000000000000007E-2"/>
    <n v="60.4"/>
    <n v="0.18"/>
    <s v="0.18 "/>
    <s v="$0.18 "/>
    <n v="41.18"/>
    <n v="6.6000000000000003E-2"/>
    <n v="0.67200000000000004"/>
    <n v="39095679"/>
    <n v="0.11600000000000001"/>
    <n v="2344858"/>
  </r>
  <r>
    <s v="Latin America and Caribbean"/>
    <s v="Dominica"/>
    <n v="96"/>
    <n v="596033333"/>
    <s v="596,033,333 "/>
    <s v="$596,033,333 "/>
    <n v="1.08"/>
    <n v="76.599999999999994"/>
    <n v="1.48"/>
    <s v="1.48 "/>
    <s v="$1.48 "/>
    <n v="12"/>
    <n v="7.1999999999999995E-2"/>
    <n v="0.57399999999999995"/>
    <n v="50830"/>
    <n v="0.33300000000000002"/>
    <n v="751"/>
  </r>
  <r>
    <s v="Latin America and Caribbean"/>
    <s v="Dominican Republic"/>
    <n v="225"/>
    <n v="88941298258"/>
    <s v="88,941,298,258 "/>
    <s v="$88,941,298,258 "/>
    <n v="1.56"/>
    <n v="73.900000000000006"/>
    <n v="0.4"/>
    <s v="0.40 "/>
    <s v="$0.40 "/>
    <n v="19.510000000000002"/>
    <n v="0.59899999999999998"/>
    <n v="0.41699999999999998"/>
    <n v="8787475"/>
    <n v="0.48699999999999999"/>
    <n v="48670"/>
  </r>
  <r>
    <s v="Asia Pacific"/>
    <s v="East Timor"/>
    <n v="89"/>
    <n v="1673540300"/>
    <s v="1,673,540,300 "/>
    <s v="$1,673,540,300 "/>
    <n v="0.72"/>
    <n v="69.3"/>
    <n v="0.6"/>
    <s v="0.60 "/>
    <s v="$0.60 "/>
    <n v="29.42"/>
    <n v="0.17799999999999999"/>
    <n v="0.45400000000000001"/>
    <n v="400182"/>
    <n v="0.25600000000000001"/>
    <n v="14874"/>
  </r>
  <r>
    <s v="Latin America and Caribbean"/>
    <s v="Ecuador"/>
    <n v="71"/>
    <n v="107435665000"/>
    <s v="107,435,665,000 "/>
    <s v="$107,435,665,000 "/>
    <n v="2.04"/>
    <n v="76.8"/>
    <n v="2.46"/>
    <s v="2.46 "/>
    <s v="$2.46 "/>
    <n v="19.72"/>
    <n v="0.44900000000000001"/>
    <n v="0.502"/>
    <n v="11116711"/>
    <n v="0.222"/>
    <n v="283561"/>
  </r>
  <r>
    <s v="Latin America and Caribbean"/>
    <s v="El Salvador"/>
    <n v="313"/>
    <n v="27022640000"/>
    <s v="27,022,640,000 "/>
    <s v="$27,022,640,000 "/>
    <n v="1.57"/>
    <n v="73.099999999999994"/>
    <n v="0.5"/>
    <s v="0.50 "/>
    <s v="$0.50 "/>
    <n v="18.25"/>
    <n v="0.29399999999999998"/>
    <n v="0.126"/>
    <n v="4694702"/>
    <n v="0.76400000000000001"/>
    <n v="21041"/>
  </r>
  <r>
    <s v="Sub-Saharan Africa"/>
    <s v="Equatorial Guinea"/>
    <n v="50"/>
    <n v="11026774945"/>
    <s v="11,026,774,945 "/>
    <s v="$11,026,774,945 "/>
    <n v="0.4"/>
    <n v="58.4"/>
    <n v="1.05"/>
    <s v="1.05 "/>
    <s v="$1.05 "/>
    <n v="33.24"/>
    <n v="1.9E-2"/>
    <n v="0.55500000000000005"/>
    <n v="984812"/>
    <n v="0.10100000000000001"/>
    <n v="28051"/>
  </r>
  <r>
    <s v="Europe"/>
    <s v="Estonia"/>
    <n v="31"/>
    <n v="31386949981"/>
    <s v="31,386,949,981 "/>
    <s v="$31,386,949,981 "/>
    <n v="4.4800000000000004"/>
    <n v="78.2"/>
    <n v="3.14"/>
    <s v="3.14 "/>
    <s v="$3.14 "/>
    <n v="10.9"/>
    <n v="0.69599999999999995"/>
    <n v="0.51300000000000001"/>
    <n v="916024"/>
    <n v="0.23100000000000001"/>
    <n v="45228"/>
  </r>
  <r>
    <s v="Asia Pacific"/>
    <s v="Fiji"/>
    <n v="49"/>
    <n v="5535548972"/>
    <s v="5,535,548,972 "/>
    <s v="$5,535,548,972 "/>
    <n v="0.84"/>
    <n v="67.3"/>
    <n v="1.28"/>
    <s v="1.28 "/>
    <s v="$1.28 "/>
    <n v="21.28"/>
    <n v="0.161"/>
    <n v="0.55900000000000005"/>
    <n v="505048"/>
    <n v="0.23300000000000001"/>
    <n v="18274"/>
  </r>
  <r>
    <s v="Europe"/>
    <s v="France"/>
    <n v="119"/>
    <n v="2715518274227"/>
    <s v="2,715,518,274,227 "/>
    <s v="$2,715,518,274,227 "/>
    <n v="3.27"/>
    <n v="82.5"/>
    <n v="11.16"/>
    <s v="11.16 "/>
    <s v="$11.16 "/>
    <n v="11.3"/>
    <n v="0.65600000000000003"/>
    <n v="0.312"/>
    <n v="54123364"/>
    <n v="0.52400000000000002"/>
    <n v="643801"/>
  </r>
  <r>
    <s v="Sub-Saharan Africa"/>
    <s v="Gabon"/>
    <n v="9"/>
    <n v="16657960228"/>
    <s v="16,657,960,228 "/>
    <s v="$16,657,960,228 "/>
    <n v="0.68"/>
    <n v="66.2"/>
    <n v="1.46"/>
    <s v="1.46 "/>
    <s v="$1.46 "/>
    <n v="31.61"/>
    <n v="8.3000000000000004E-2"/>
    <n v="0.9"/>
    <n v="1949694"/>
    <n v="0.2"/>
    <n v="267667"/>
  </r>
  <r>
    <s v="Sub-Saharan Africa"/>
    <s v="Gambia"/>
    <n v="239"/>
    <n v="1763819048"/>
    <s v="1,763,819,048 "/>
    <s v="$1,763,819,048 "/>
    <n v="0.1"/>
    <n v="61.7"/>
    <n v="0.13"/>
    <s v="0.13 "/>
    <s v="$0.13 "/>
    <n v="38.54"/>
    <n v="2.7E-2"/>
    <n v="0.48399999999999999"/>
    <n v="1453958"/>
    <n v="0.59799999999999998"/>
    <n v="11300"/>
  </r>
  <r>
    <s v="Europe"/>
    <s v="Georgia"/>
    <n v="57"/>
    <n v="17743195770"/>
    <s v="17,743,195,770 "/>
    <s v="$17,743,195,770 "/>
    <n v="7.12"/>
    <n v="73.599999999999994"/>
    <n v="0.05"/>
    <s v="0.05 "/>
    <s v="$0.05 "/>
    <n v="13.47"/>
    <n v="0.63900000000000001"/>
    <n v="0.40600000000000003"/>
    <n v="2196476"/>
    <n v="0.34499999999999997"/>
    <n v="69700"/>
  </r>
  <r>
    <s v="Europe"/>
    <s v="Germany"/>
    <n v="240"/>
    <n v="3845630030824"/>
    <s v="3,845,630,030,824 "/>
    <s v="$3,845,630,030,824 "/>
    <n v="4.25"/>
    <n v="80.900000000000006"/>
    <n v="9.99"/>
    <s v="9.99 "/>
    <s v="$9.99 "/>
    <n v="9.5"/>
    <n v="0.70199999999999996"/>
    <n v="0.32700000000000001"/>
    <n v="64324835"/>
    <n v="0.47699999999999998"/>
    <n v="357022"/>
  </r>
  <r>
    <s v="Sub-Saharan Africa"/>
    <s v="Ghana"/>
    <n v="137"/>
    <n v="66983634224"/>
    <s v="66,983,634,224 "/>
    <s v="$66,983,634,224 "/>
    <n v="0.14000000000000001"/>
    <n v="63.8"/>
    <n v="0.27"/>
    <s v="0.27 "/>
    <s v="$0.27 "/>
    <n v="29.41"/>
    <n v="0.157"/>
    <n v="0.41199999999999998"/>
    <n v="17249054"/>
    <n v="0.69"/>
    <n v="238533"/>
  </r>
  <r>
    <s v="Europe"/>
    <s v="Greece"/>
    <n v="81"/>
    <n v="209852761469"/>
    <s v="209,852,761,469 "/>
    <s v="$209,852,761,469 "/>
    <n v="5.48"/>
    <n v="81.3"/>
    <n v="4.46"/>
    <s v="4.46 "/>
    <s v="$4.46 "/>
    <n v="8.1"/>
    <n v="1.3660000000000001"/>
    <n v="0.317"/>
    <n v="8507474"/>
    <n v="0.47599999999999998"/>
    <n v="131957"/>
  </r>
  <r>
    <s v="Latin America and Caribbean"/>
    <s v="Guatemala"/>
    <n v="167"/>
    <n v="76710385880"/>
    <s v="76,710,385,880 "/>
    <s v="$76,710,385,880 "/>
    <n v="0.35"/>
    <n v="74.099999999999994"/>
    <n v="1.6"/>
    <s v="1.60 "/>
    <s v="$1.60 "/>
    <n v="24.56"/>
    <n v="0.218"/>
    <n v="0.32700000000000001"/>
    <n v="8540945"/>
    <n v="0.36"/>
    <n v="108889"/>
  </r>
  <r>
    <s v="Sub-Saharan Africa"/>
    <s v="Guinea-Bissau"/>
    <n v="70"/>
    <n v="1340389411"/>
    <s v="1,340,389,411 "/>
    <s v="$1,340,389,411 "/>
    <n v="0.13"/>
    <n v="58"/>
    <n v="0.16"/>
    <s v="0.16 "/>
    <s v="$0.16 "/>
    <n v="35.130000000000003"/>
    <n v="2.5999999999999999E-2"/>
    <n v="0.69799999999999995"/>
    <n v="840922"/>
    <n v="0.57999999999999996"/>
    <n v="36125"/>
  </r>
  <r>
    <s v="Latin America and Caribbean"/>
    <s v="Guyana"/>
    <n v="4"/>
    <n v="4280443645"/>
    <s v="4,280,443,645 "/>
    <s v="$4,280,443,645 "/>
    <n v="0.8"/>
    <n v="69.8"/>
    <n v="0.98"/>
    <s v="0.98 "/>
    <s v="$0.98 "/>
    <n v="19.97"/>
    <n v="0.11600000000000001"/>
    <n v="0.83899999999999997"/>
    <n v="208912"/>
    <n v="8.5999999999999993E-2"/>
    <n v="214969"/>
  </r>
  <r>
    <s v="Latin America and Caribbean"/>
    <s v="Haiti"/>
    <n v="414"/>
    <n v="8498981821"/>
    <s v="8,498,981,821 "/>
    <s v="$8,498,981,821 "/>
    <n v="0.23"/>
    <n v="63.7"/>
    <n v="0.25"/>
    <s v="0.25 "/>
    <s v="$0.25 "/>
    <n v="24.35"/>
    <n v="1.0999999999999999E-2"/>
    <n v="3.5000000000000003E-2"/>
    <n v="6328948"/>
    <n v="0.66800000000000004"/>
    <n v="27750"/>
  </r>
  <r>
    <s v="Latin America and Caribbean"/>
    <s v="Honduras"/>
    <n v="89"/>
    <n v="25095395475"/>
    <s v="25,095,395,475 "/>
    <s v="$25,095,395,475 "/>
    <n v="0.31"/>
    <n v="75.099999999999994"/>
    <n v="1.01"/>
    <s v="1.01 "/>
    <s v="$1.01 "/>
    <n v="21.6"/>
    <n v="0.26200000000000001"/>
    <n v="0.4"/>
    <n v="5626433"/>
    <n v="0.28899999999999998"/>
    <n v="112090"/>
  </r>
  <r>
    <s v="Europe"/>
    <s v="Hungary"/>
    <n v="107"/>
    <n v="160967157504"/>
    <s v="160,967,157,504 "/>
    <s v="$160,967,157,504 "/>
    <n v="3.41"/>
    <n v="75.8"/>
    <n v="2.62"/>
    <s v="2.62 "/>
    <s v="$2.62 "/>
    <n v="9.6"/>
    <n v="0.48499999999999999"/>
    <n v="0.22900000000000001"/>
    <n v="6999582"/>
    <n v="0.58399999999999996"/>
    <n v="93028"/>
  </r>
  <r>
    <s v="Asia Pacific"/>
    <s v="India"/>
    <n v="464"/>
    <n v="2611000000000"/>
    <s v="2,611,000,000,000 "/>
    <s v="$2,611,000,000,000 "/>
    <n v="0.86"/>
    <n v="69.400000000000006"/>
    <n v="0.3"/>
    <s v="0.30 "/>
    <s v="$0.30 "/>
    <n v="17.86"/>
    <n v="0.28100000000000003"/>
    <n v="0.23799999999999999"/>
    <n v="471031528"/>
    <n v="0.60399999999999998"/>
    <n v="3287263"/>
  </r>
  <r>
    <s v="Asia Pacific"/>
    <s v="Indonesia"/>
    <n v="151"/>
    <n v="1119190780753"/>
    <s v="1,119,190,780,753 "/>
    <s v="$1,119,190,780,753 "/>
    <n v="0.43"/>
    <n v="71.5"/>
    <n v="0.48"/>
    <s v="0.48 "/>
    <s v="$0.48 "/>
    <n v="18.07"/>
    <n v="0.36299999999999999"/>
    <n v="0.499"/>
    <n v="151509724"/>
    <n v="0.315"/>
    <n v="1904569"/>
  </r>
  <r>
    <s v="Middle East and North Africa"/>
    <s v="Iran"/>
    <n v="52"/>
    <n v="445345282123"/>
    <s v="445,345,282,123 "/>
    <s v="$445,345,282,123 "/>
    <n v="1.58"/>
    <n v="76.5"/>
    <n v="1.58"/>
    <s v="1.58 "/>
    <s v="$1.58 "/>
    <n v="18.78"/>
    <n v="0.68100000000000005"/>
    <n v="6.6000000000000003E-2"/>
    <n v="62509623"/>
    <n v="0.28199999999999997"/>
    <n v="1648195"/>
  </r>
  <r>
    <s v="Middle East and North Africa"/>
    <s v="Iraq"/>
    <n v="93"/>
    <n v="234094042939"/>
    <s v="234,094,042,939 "/>
    <s v="$234,094,042,939 "/>
    <n v="0.71"/>
    <n v="70.5"/>
    <n v="1.24"/>
    <s v="1.24 "/>
    <s v="$1.24 "/>
    <n v="29.08"/>
    <n v="0.16200000000000001"/>
    <n v="1.9E-2"/>
    <n v="27783368"/>
    <n v="0.214"/>
    <n v="438317"/>
  </r>
  <r>
    <s v="Middle East and North Africa"/>
    <s v="Israel"/>
    <n v="400"/>
    <n v="395098666122"/>
    <s v="395,098,666,122 "/>
    <s v="$395,098,666,122 "/>
    <n v="4.62"/>
    <n v="82.8"/>
    <n v="7.58"/>
    <s v="7.58 "/>
    <s v="$7.58 "/>
    <n v="20.8"/>
    <n v="0.63400000000000001"/>
    <n v="7.6999999999999999E-2"/>
    <n v="8374393"/>
    <n v="0.246"/>
    <n v="20770"/>
  </r>
  <r>
    <s v="Sub-Saharan Africa"/>
    <s v="Ivory Coast"/>
    <n v="83"/>
    <n v="58792205642"/>
    <s v="58,792,205,642 "/>
    <s v="$58,792,205,642 "/>
    <n v="0.23"/>
    <n v="57.4"/>
    <n v="0.36"/>
    <s v="0.36 "/>
    <s v="$0.36 "/>
    <n v="35.74"/>
    <n v="9.2999999999999999E-2"/>
    <n v="0.32700000000000001"/>
    <n v="13176900"/>
    <n v="0.64800000000000002"/>
    <n v="322463"/>
  </r>
  <r>
    <s v="Latin America and Caribbean"/>
    <s v="Jamaica"/>
    <n v="273"/>
    <n v="16458071068"/>
    <s v="16,458,071,068 "/>
    <s v="$16,458,071,068 "/>
    <n v="1.31"/>
    <n v="74.400000000000006"/>
    <n v="1.33"/>
    <s v="1.33 "/>
    <s v="$1.33 "/>
    <n v="16.100000000000001"/>
    <n v="0.27100000000000002"/>
    <n v="0.309"/>
    <n v="1650594"/>
    <n v="0.41"/>
    <n v="10991"/>
  </r>
  <r>
    <s v="Asia Pacific"/>
    <s v="Japan"/>
    <n v="347"/>
    <n v="5081769542380"/>
    <s v="5,081,769,542,380 "/>
    <s v="$5,081,769,542,380 "/>
    <n v="2.41"/>
    <n v="84.2"/>
    <n v="6.77"/>
    <s v="6.77 "/>
    <s v="$6.77 "/>
    <n v="7.4"/>
    <n v="0.63200000000000001"/>
    <n v="0.68500000000000005"/>
    <n v="115782416"/>
    <n v="0.123"/>
    <n v="377944"/>
  </r>
  <r>
    <s v="Middle East and North Africa"/>
    <s v="Jordan"/>
    <n v="115"/>
    <n v="43743661972"/>
    <s v="43,743,661,972 "/>
    <s v="$43,743,661,972 "/>
    <n v="2.3199999999999998"/>
    <n v="74.400000000000006"/>
    <n v="1.49"/>
    <s v="1.49 "/>
    <s v="$1.49 "/>
    <n v="21.98"/>
    <n v="0.34399999999999997"/>
    <n v="1.0999999999999999E-2"/>
    <n v="9213048"/>
    <n v="0.12"/>
    <n v="89342"/>
  </r>
  <r>
    <s v="Europe"/>
    <s v="Kazakhstan"/>
    <n v="7"/>
    <n v="180161741180"/>
    <s v="180,161,741,180 "/>
    <s v="$180,161,741,180 "/>
    <n v="3.25"/>
    <n v="73.2"/>
    <n v="0.41"/>
    <s v="0.41 "/>
    <s v="$0.41 "/>
    <n v="21.77"/>
    <n v="0.61699999999999999"/>
    <n v="1.2E-2"/>
    <n v="10652915"/>
    <n v="0.80400000000000005"/>
    <n v="2724900"/>
  </r>
  <r>
    <s v="Sub-Saharan Africa"/>
    <s v="Kenya"/>
    <n v="94"/>
    <n v="95503088538"/>
    <s v="95,503,088,538 "/>
    <s v="$95,503,088,538 "/>
    <n v="0.16"/>
    <n v="66.3"/>
    <n v="0.25"/>
    <s v="0.25 "/>
    <s v="$0.25 "/>
    <n v="28.75"/>
    <n v="0.115"/>
    <n v="7.8E-2"/>
    <n v="14461523"/>
    <n v="0.48499999999999999"/>
    <n v="580367"/>
  </r>
  <r>
    <s v="Middle East and North Africa"/>
    <s v="Kuwait"/>
    <n v="240"/>
    <n v="134761198946"/>
    <s v="134,761,198,946 "/>
    <s v="$134,761,198,946 "/>
    <n v="2.58"/>
    <n v="75.400000000000006"/>
    <n v="0.95"/>
    <s v="0.95 "/>
    <s v="$0.95 "/>
    <n v="13.94"/>
    <n v="0.54400000000000004"/>
    <n v="4.0000000000000001E-3"/>
    <n v="4207083"/>
    <n v="8.4000000000000005E-2"/>
    <n v="17818"/>
  </r>
  <r>
    <s v="Asia Pacific"/>
    <s v="Kyrgyzstan"/>
    <n v="34"/>
    <n v="8454619608"/>
    <s v="8,454,619,608 "/>
    <s v="$8,454,619,608 "/>
    <n v="1.88"/>
    <n v="71.400000000000006"/>
    <n v="0.09"/>
    <s v="0.09 "/>
    <s v="$0.09 "/>
    <n v="27.1"/>
    <n v="0.41299999999999998"/>
    <n v="3.3000000000000002E-2"/>
    <n v="2362644"/>
    <n v="0.55000000000000004"/>
    <n v="199951"/>
  </r>
  <r>
    <s v="Asia Pacific"/>
    <s v="Laos"/>
    <n v="32"/>
    <n v="18173839128"/>
    <s v="18,173,839,128 "/>
    <s v="$18,173,839,128 "/>
    <n v="0.37"/>
    <n v="67.599999999999994"/>
    <n v="0.83"/>
    <s v="0.83 "/>
    <s v="$0.83 "/>
    <n v="23.55"/>
    <n v="0.15"/>
    <n v="0.82099999999999995"/>
    <n v="2555552"/>
    <n v="0.10299999999999999"/>
    <n v="236800"/>
  </r>
  <r>
    <s v="Europe"/>
    <s v="Latvia"/>
    <n v="30"/>
    <n v="34117202555"/>
    <s v="34,117,202,555 "/>
    <s v="$34,117,202,555 "/>
    <n v="3.19"/>
    <n v="74.7"/>
    <n v="2.8"/>
    <s v="2.80 "/>
    <s v="$2.80 "/>
    <n v="10"/>
    <n v="0.88100000000000001"/>
    <n v="0.54"/>
    <n v="1304943"/>
    <n v="0.311"/>
    <n v="64589"/>
  </r>
  <r>
    <s v="Middle East and North Africa"/>
    <s v="Lebanon"/>
    <n v="667"/>
    <n v="53367042272"/>
    <s v="53,367,042,272 "/>
    <s v="$53,367,042,272 "/>
    <n v="2.1"/>
    <n v="78.900000000000006"/>
    <n v="2.15"/>
    <s v="2.15 "/>
    <s v="$2.15 "/>
    <n v="17.55"/>
    <n v="0.26300000000000001"/>
    <n v="0.13400000000000001"/>
    <n v="6084994"/>
    <n v="0.64300000000000002"/>
    <n v="10400"/>
  </r>
  <r>
    <s v="Sub-Saharan Africa"/>
    <s v="Lesotho"/>
    <n v="71"/>
    <n v="2460072444"/>
    <s v="2,460,072,444 "/>
    <s v="$2,460,072,444 "/>
    <n v="7.0000000000000007E-2"/>
    <n v="53.7"/>
    <n v="0.41"/>
    <s v="0.41 "/>
    <s v="$0.41 "/>
    <n v="26.81"/>
    <n v="0.10199999999999999"/>
    <n v="1.6E-2"/>
    <n v="607508"/>
    <n v="0.77600000000000002"/>
    <n v="30355"/>
  </r>
  <r>
    <s v="Sub-Saharan Africa"/>
    <s v="Liberia"/>
    <n v="53"/>
    <n v="3070518100"/>
    <s v="3,070,518,100 "/>
    <s v="$3,070,518,100 "/>
    <n v="0.04"/>
    <n v="63.7"/>
    <n v="0.17"/>
    <s v="0.17 "/>
    <s v="$0.17 "/>
    <n v="33.04"/>
    <n v="0.11899999999999999"/>
    <n v="0.43099999999999999"/>
    <n v="2548426"/>
    <n v="0.28000000000000003"/>
    <n v="111369"/>
  </r>
  <r>
    <s v="Middle East and North Africa"/>
    <s v="Libya"/>
    <n v="4"/>
    <n v="52076250948"/>
    <s v="52,076,250,948 "/>
    <s v="$52,076,250,948 "/>
    <n v="2.09"/>
    <n v="72.7"/>
    <n v="1.88"/>
    <s v="1.88 "/>
    <s v="$1.88 "/>
    <n v="18.829999999999998"/>
    <n v="0.60499999999999998"/>
    <n v="1E-3"/>
    <n v="5448597"/>
    <n v="8.6999999999999994E-2"/>
    <n v="1759540"/>
  </r>
  <r>
    <s v="Europe"/>
    <s v="Lithuania"/>
    <n v="43"/>
    <n v="54219315600"/>
    <s v="54,219,315,600 "/>
    <s v="$54,219,315,600 "/>
    <n v="6.35"/>
    <n v="75.7"/>
    <n v="2.41"/>
    <s v="2.41 "/>
    <s v="$2.41 "/>
    <n v="10"/>
    <n v="0.72399999999999998"/>
    <n v="0.34799999999999998"/>
    <n v="1891013"/>
    <n v="0.47199999999999998"/>
    <n v="65300"/>
  </r>
  <r>
    <s v="Europe"/>
    <s v="Luxembourg"/>
    <n v="242"/>
    <n v="71104919108"/>
    <s v="71,104,919,108 "/>
    <s v="$71,104,919,108 "/>
    <n v="3.01"/>
    <n v="82.1"/>
    <n v="13.05"/>
    <s v="13.05 "/>
    <s v="$13.05 "/>
    <n v="10.3"/>
    <n v="0.192"/>
    <n v="0.35699999999999998"/>
    <n v="565488"/>
    <n v="0.53700000000000003"/>
    <n v="2586"/>
  </r>
  <r>
    <s v="Sub-Saharan Africa"/>
    <s v="Madagascar"/>
    <n v="48"/>
    <n v="14083906357"/>
    <s v="14,083,906,357 "/>
    <s v="$14,083,906,357 "/>
    <n v="0.18"/>
    <n v="66.7"/>
    <n v="0.21"/>
    <s v="0.21 "/>
    <s v="$0.21 "/>
    <n v="32.659999999999997"/>
    <n v="5.3999999999999999E-2"/>
    <n v="0.214"/>
    <n v="10210849"/>
    <n v="0.71199999999999997"/>
    <n v="587041"/>
  </r>
  <r>
    <s v="Sub-Saharan Africa"/>
    <s v="Malawi"/>
    <n v="203"/>
    <n v="7666704427"/>
    <s v="7,666,704,427 "/>
    <s v="$7,666,704,427 "/>
    <n v="0.04"/>
    <n v="63.8"/>
    <n v="0.12"/>
    <s v="0.12 "/>
    <s v="$0.12 "/>
    <n v="34.119999999999997"/>
    <n v="8.0000000000000002E-3"/>
    <n v="0.33200000000000002"/>
    <n v="3199301"/>
    <n v="0.61399999999999999"/>
    <n v="118484"/>
  </r>
  <r>
    <s v="Asia Pacific"/>
    <s v="Malaysia"/>
    <n v="99"/>
    <n v="364701517788"/>
    <s v="364,701,517,788 "/>
    <s v="$364,701,517,788 "/>
    <n v="1.51"/>
    <n v="76"/>
    <n v="0.93"/>
    <s v="0.93 "/>
    <s v="$0.93 "/>
    <n v="16.75"/>
    <n v="0.45100000000000001"/>
    <n v="0.67600000000000005"/>
    <n v="24475766"/>
    <n v="0.26300000000000001"/>
    <n v="329847"/>
  </r>
  <r>
    <s v="Sub-Saharan Africa"/>
    <s v="Mali"/>
    <n v="17"/>
    <n v="17510141171"/>
    <s v="17,510,141,171 "/>
    <s v="$17,510,141,171 "/>
    <n v="0.13"/>
    <n v="58.9"/>
    <n v="0.23"/>
    <s v="0.23 "/>
    <s v="$0.23 "/>
    <n v="41.54"/>
    <n v="4.4999999999999998E-2"/>
    <n v="3.7999999999999999E-2"/>
    <n v="8479688"/>
    <n v="0.33800000000000002"/>
    <n v="1240192"/>
  </r>
  <r>
    <s v="Europe"/>
    <s v="Malta"/>
    <n v="1380"/>
    <n v="14786156563"/>
    <s v="14,786,156,563 "/>
    <s v="$14,786,156,563 "/>
    <n v="2.86"/>
    <n v="82.3"/>
    <n v="5.07"/>
    <s v="5.07 "/>
    <s v="$5.07 "/>
    <n v="9.1999999999999993"/>
    <n v="0.54300000000000004"/>
    <n v="1.0999999999999999E-2"/>
    <n v="475902"/>
    <n v="0.32400000000000001"/>
    <n v="316"/>
  </r>
  <r>
    <s v="Asia Pacific"/>
    <s v="Marshall Islands"/>
    <n v="329"/>
    <n v="221278000"/>
    <s v="221,278,000 "/>
    <s v="$221,278,000 "/>
    <n v="0.42"/>
    <n v="65.2"/>
    <n v="2"/>
    <s v="2.00 "/>
    <s v="$2.00 "/>
    <n v="29.03"/>
    <n v="0.23699999999999999"/>
    <n v="0.70199999999999996"/>
    <n v="45514"/>
    <n v="0.63900000000000001"/>
    <n v="181"/>
  </r>
  <r>
    <s v="Sub-Saharan Africa"/>
    <s v="Mauritius"/>
    <n v="626"/>
    <n v="14180444557"/>
    <s v="14,180,444,557 "/>
    <s v="$14,180,444,557 "/>
    <n v="2.5299999999999998"/>
    <n v="74.400000000000006"/>
    <n v="0.38"/>
    <s v="0.38 "/>
    <s v="$0.38 "/>
    <n v="10.199999999999999"/>
    <n v="0.40600000000000003"/>
    <n v="0.19"/>
    <n v="515980"/>
    <n v="0.42399999999999999"/>
    <n v="2040"/>
  </r>
  <r>
    <s v="Latin America and Caribbean"/>
    <s v="Mexico"/>
    <n v="66"/>
    <n v="1258286717125"/>
    <s v="1,258,286,717,125 "/>
    <s v="$1,258,286,717,125 "/>
    <n v="2.38"/>
    <n v="75"/>
    <n v="0.49"/>
    <s v="0.49 "/>
    <s v="$0.49 "/>
    <n v="17.600000000000001"/>
    <n v="0.40200000000000002"/>
    <n v="0.33900000000000002"/>
    <n v="102626859"/>
    <n v="0.54600000000000004"/>
    <n v="1964375"/>
  </r>
  <r>
    <s v="Europe"/>
    <s v="Moldova"/>
    <n v="123"/>
    <n v="11955435457"/>
    <s v="11,955,435,457 "/>
    <s v="$11,955,435,457 "/>
    <n v="3.21"/>
    <n v="71.8"/>
    <n v="0.31"/>
    <s v="0.31 "/>
    <s v="$0.31 "/>
    <n v="10.1"/>
    <n v="0.39800000000000002"/>
    <n v="0.126"/>
    <n v="1135502"/>
    <n v="0.74199999999999999"/>
    <n v="33851"/>
  </r>
  <r>
    <s v="Asia Pacific"/>
    <s v="Mongolia"/>
    <n v="2"/>
    <n v="13852850259"/>
    <s v="13,852,850,259 "/>
    <s v="$13,852,850,259 "/>
    <n v="2.86"/>
    <n v="69.7"/>
    <n v="0.65"/>
    <s v="0.65 "/>
    <s v="$0.65 "/>
    <n v="24.13"/>
    <n v="0.65600000000000003"/>
    <n v="0.08"/>
    <n v="2210626"/>
    <n v="0.71499999999999997"/>
    <n v="1564116"/>
  </r>
  <r>
    <s v="Europe"/>
    <s v="Montenegro"/>
    <n v="47"/>
    <n v="5494736901"/>
    <s v="5,494,736,901 "/>
    <s v="$5,494,736,901 "/>
    <n v="2.76"/>
    <n v="76.8"/>
    <n v="1.23"/>
    <s v="1.23 "/>
    <s v="$1.23 "/>
    <n v="11.73"/>
    <n v="0.56100000000000005"/>
    <n v="0.61499999999999999"/>
    <n v="417765"/>
    <n v="0.19"/>
    <n v="13812"/>
  </r>
  <r>
    <s v="Middle East and North Africa"/>
    <s v="Morocco"/>
    <n v="83"/>
    <n v="118725279596"/>
    <s v="118,725,279,596 "/>
    <s v="$118,725,279,596 "/>
    <n v="0.73"/>
    <n v="76.5"/>
    <n v="1.6"/>
    <s v="1.60 "/>
    <s v="$1.60 "/>
    <n v="18.940000000000001"/>
    <n v="0.35899999999999999"/>
    <n v="0.126"/>
    <n v="22975026"/>
    <n v="0.68500000000000005"/>
    <n v="446550"/>
  </r>
  <r>
    <s v="Sub-Saharan Africa"/>
    <s v="Mozambique"/>
    <n v="40"/>
    <n v="14934159926"/>
    <s v="14,934,159,926 "/>
    <s v="$14,934,159,926 "/>
    <n v="0.08"/>
    <n v="60.2"/>
    <n v="0.27"/>
    <s v="0.27 "/>
    <s v="$0.27 "/>
    <n v="37.520000000000003"/>
    <n v="7.2999999999999995E-2"/>
    <n v="0.48"/>
    <n v="11092106"/>
    <n v="0.63500000000000001"/>
    <n v="799380"/>
  </r>
  <r>
    <s v="Asia Pacific"/>
    <s v="Myanmar Burma"/>
    <n v="83"/>
    <n v="76085852617"/>
    <s v="76,085,852,617 "/>
    <s v="$76,085,852,617 "/>
    <n v="0.68"/>
    <n v="66.900000000000006"/>
    <n v="0.39"/>
    <s v="0.39 "/>
    <s v="$0.39 "/>
    <n v="17.55"/>
    <n v="0.188"/>
    <n v="0.436"/>
    <n v="16674093"/>
    <n v="0.19500000000000001"/>
    <n v="676578"/>
  </r>
  <r>
    <s v="Asia Pacific"/>
    <s v="Nepal"/>
    <n v="203"/>
    <n v="30641380604"/>
    <s v="30,641,380,604 "/>
    <s v="$30,641,380,604 "/>
    <n v="0.75"/>
    <n v="70.5"/>
    <n v="0.36"/>
    <s v="0.36 "/>
    <s v="$0.36 "/>
    <n v="19.89"/>
    <n v="0.124"/>
    <n v="0.254"/>
    <n v="5765513"/>
    <n v="0.28699999999999998"/>
    <n v="147181"/>
  </r>
  <r>
    <s v="Europe"/>
    <s v="Netherlands"/>
    <n v="508"/>
    <n v="909070395161"/>
    <s v="909,070,395,161 "/>
    <s v="$909,070,395,161 "/>
    <n v="3.61"/>
    <n v="81.8"/>
    <n v="10.29"/>
    <s v="10.29 "/>
    <s v="$10.29 "/>
    <n v="9.6999999999999993"/>
    <n v="0.85"/>
    <n v="0.112"/>
    <n v="15924729"/>
    <n v="0.53300000000000003"/>
    <n v="41543"/>
  </r>
  <r>
    <s v="Asia Pacific"/>
    <s v="New Zealand"/>
    <n v="18"/>
    <n v="206928765544"/>
    <s v="206,928,765,544 "/>
    <s v="$206,928,765,544 "/>
    <n v="3.59"/>
    <n v="81.900000000000006"/>
    <n v="11.49"/>
    <s v="11.49 "/>
    <s v="$11.49 "/>
    <n v="11.98"/>
    <n v="0.82"/>
    <n v="0.38600000000000001"/>
    <n v="4258860"/>
    <n v="0.40500000000000003"/>
    <n v="268838"/>
  </r>
  <r>
    <s v="Latin America and Caribbean"/>
    <s v="Nicaragua"/>
    <n v="55"/>
    <n v="12520915291"/>
    <s v="12,520,915,291 "/>
    <s v="$12,520,915,291 "/>
    <n v="0.98"/>
    <n v="74.3"/>
    <n v="0.54"/>
    <s v="0.54 "/>
    <s v="$0.54 "/>
    <n v="20.64"/>
    <n v="0.17399999999999999"/>
    <n v="0.25900000000000001"/>
    <n v="3846137"/>
    <n v="0.42099999999999999"/>
    <n v="130370"/>
  </r>
  <r>
    <s v="Sub-Saharan Africa"/>
    <s v="Nigeria"/>
    <n v="226"/>
    <n v="448120428859"/>
    <s v="448,120,428,859 "/>
    <s v="$448,120,428,859 "/>
    <n v="0.38"/>
    <n v="54.3"/>
    <n v="0.54"/>
    <s v="0.54 "/>
    <s v="$0.54 "/>
    <n v="37.909999999999997"/>
    <n v="0.10199999999999999"/>
    <n v="7.1999999999999995E-2"/>
    <n v="102806948"/>
    <n v="0.77700000000000002"/>
    <n v="923768"/>
  </r>
  <r>
    <s v="Middle East and North Africa"/>
    <s v="Oman"/>
    <n v="16"/>
    <n v="76983094928"/>
    <s v="76,983,094,928 "/>
    <s v="$76,983,094,928 "/>
    <n v="2"/>
    <n v="77.599999999999994"/>
    <n v="4.33"/>
    <s v="4.33 "/>
    <s v="$4.33 "/>
    <n v="19.190000000000001"/>
    <n v="0.38"/>
    <n v="0"/>
    <n v="4250777"/>
    <n v="4.5999999999999999E-2"/>
    <n v="309500"/>
  </r>
  <r>
    <s v="Asia Pacific"/>
    <s v="Pakistan"/>
    <n v="287"/>
    <n v="304400000000"/>
    <s v="304,400,000,000 "/>
    <s v="$304,400,000,000 "/>
    <n v="0.98"/>
    <n v="67.099999999999994"/>
    <n v="0.69"/>
    <s v="0.69 "/>
    <s v="$0.69 "/>
    <n v="28.25"/>
    <n v="0.09"/>
    <n v="1.9E-2"/>
    <n v="79927762"/>
    <n v="0.47799999999999998"/>
    <n v="796095"/>
  </r>
  <r>
    <s v="Asia Pacific"/>
    <s v="Palau"/>
    <n v="39"/>
    <n v="283994900"/>
    <s v="283,994,900 "/>
    <s v="$283,994,900 "/>
    <n v="1.18"/>
    <n v="69.099999999999994"/>
    <n v="3"/>
    <s v="3.00 "/>
    <s v="$3.00 "/>
    <n v="14"/>
    <n v="0.54700000000000004"/>
    <n v="0.876"/>
    <n v="14491"/>
    <n v="0.109"/>
    <n v="459"/>
  </r>
  <r>
    <s v="Latin America and Caribbean"/>
    <s v="Panama"/>
    <n v="58"/>
    <n v="66800800000"/>
    <s v="66,800,800,000 "/>
    <s v="$66,800,800,000 "/>
    <n v="1.57"/>
    <n v="78.3"/>
    <n v="1.53"/>
    <s v="1.53 "/>
    <s v="$1.53 "/>
    <n v="18.98"/>
    <n v="0.47799999999999998"/>
    <n v="0.61899999999999999"/>
    <n v="2890084"/>
    <n v="0.30399999999999999"/>
    <n v="75420"/>
  </r>
  <r>
    <s v="Asia Pacific"/>
    <s v="Papua New Guinea"/>
    <n v="20"/>
    <n v="24969611435"/>
    <s v="24,969,611,435 "/>
    <s v="$24,969,611,435 "/>
    <n v="7.0000000000000007E-2"/>
    <n v="64.3"/>
    <n v="1.1599999999999999"/>
    <s v="1.16 "/>
    <s v="$1.16 "/>
    <n v="27.07"/>
    <n v="1.7999999999999999E-2"/>
    <n v="0.74099999999999999"/>
    <n v="1162834"/>
    <n v="2.5999999999999999E-2"/>
    <n v="462840"/>
  </r>
  <r>
    <s v="Latin America and Caribbean"/>
    <s v="Paraguay"/>
    <n v="18"/>
    <n v="38145288940"/>
    <s v="38,145,288,940 "/>
    <s v="$38,145,288,940 "/>
    <n v="1.35"/>
    <n v="74.099999999999994"/>
    <n v="1.55"/>
    <s v="1.55 "/>
    <s v="$1.55 "/>
    <n v="20.57"/>
    <n v="0.34599999999999997"/>
    <n v="0.377"/>
    <n v="4359150"/>
    <n v="0.55100000000000005"/>
    <n v="406752"/>
  </r>
  <r>
    <s v="Latin America and Caribbean"/>
    <s v="Peru"/>
    <n v="26"/>
    <n v="226848050820"/>
    <s v="226,848,050,820 "/>
    <s v="$226,848,050,820 "/>
    <n v="1.27"/>
    <n v="76.5"/>
    <n v="1.28"/>
    <s v="1.28 "/>
    <s v="$1.28 "/>
    <n v="17.95"/>
    <n v="0.70699999999999996"/>
    <n v="0.57699999999999996"/>
    <n v="25390339"/>
    <n v="0.185"/>
    <n v="1285216"/>
  </r>
  <r>
    <s v="Asia Pacific"/>
    <s v="Philippines"/>
    <n v="368"/>
    <n v="376795508680"/>
    <s v="376,795,508,680 "/>
    <s v="$376,795,508,680 "/>
    <n v="0.6"/>
    <n v="71.099999999999994"/>
    <n v="1.1200000000000001"/>
    <s v="1.12 "/>
    <s v="$1.12 "/>
    <n v="20.55"/>
    <n v="0.35499999999999998"/>
    <n v="0.27800000000000002"/>
    <n v="50975903"/>
    <n v="0.41699999999999998"/>
    <n v="300000"/>
  </r>
  <r>
    <s v="Europe"/>
    <s v="Poland"/>
    <n v="124"/>
    <n v="592164400688"/>
    <s v="592,164,400,688 "/>
    <s v="$592,164,400,688 "/>
    <n v="2.38"/>
    <n v="77.599999999999994"/>
    <n v="2.93"/>
    <s v="2.93 "/>
    <s v="$2.93 "/>
    <n v="10.199999999999999"/>
    <n v="0.67800000000000005"/>
    <n v="0.309"/>
    <n v="22796574"/>
    <n v="0.46899999999999997"/>
    <n v="312685"/>
  </r>
  <r>
    <s v="Europe"/>
    <s v="Portugal"/>
    <n v="111"/>
    <n v="237686075635"/>
    <s v="237,686,075,635 "/>
    <s v="$237,686,075,635 "/>
    <n v="5.12"/>
    <n v="81.3"/>
    <n v="3.78"/>
    <s v="3.78 "/>
    <s v="$3.78 "/>
    <n v="8.5"/>
    <n v="0.63900000000000001"/>
    <n v="0.34599999999999997"/>
    <n v="6753579"/>
    <n v="0.39500000000000002"/>
    <n v="92212"/>
  </r>
  <r>
    <s v="Sub-Saharan Africa"/>
    <s v="Republic of Congo"/>
    <n v="16"/>
    <n v="10820591131"/>
    <s v="10,820,591,131 "/>
    <s v="$10,820,591,131 "/>
    <n v="0.12"/>
    <n v="64.3"/>
    <n v="0.88"/>
    <s v="0.88 "/>
    <s v="$0.88 "/>
    <n v="32.86"/>
    <n v="0.127"/>
    <n v="0.65400000000000003"/>
    <n v="3625010"/>
    <n v="0.311"/>
    <n v="342000"/>
  </r>
  <r>
    <s v="Europe"/>
    <s v="Republic of Ireland"/>
    <n v="72"/>
    <n v="388698711348"/>
    <s v="388,698,711,348 "/>
    <s v="$388,698,711,348 "/>
    <n v="3.31"/>
    <n v="82.3"/>
    <n v="10.79"/>
    <s v="10.79 "/>
    <s v="$10.79 "/>
    <n v="12.5"/>
    <n v="0.77800000000000002"/>
    <n v="0.11"/>
    <n v="3133123"/>
    <n v="0.64500000000000002"/>
    <n v="70273"/>
  </r>
  <r>
    <s v="Europe"/>
    <s v="Romania"/>
    <n v="84"/>
    <n v="250077444017"/>
    <s v="250,077,444,017 "/>
    <s v="$250,077,444,017 "/>
    <n v="2.98"/>
    <n v="75.400000000000006"/>
    <n v="2.25"/>
    <s v="2.25 "/>
    <s v="$2.25 "/>
    <n v="9.6"/>
    <n v="0.49399999999999999"/>
    <n v="0.30099999999999999"/>
    <n v="10468793"/>
    <n v="0.58799999999999997"/>
    <n v="238391"/>
  </r>
  <r>
    <s v="Europe"/>
    <s v="Russia"/>
    <n v="9"/>
    <n v="1699876578871"/>
    <s v="1,699,876,578,871 "/>
    <s v="$1,699,876,578,871 "/>
    <n v="4.01"/>
    <n v="72.7"/>
    <n v="0.53"/>
    <s v="0.53 "/>
    <s v="$0.53 "/>
    <n v="11.5"/>
    <n v="0.81899999999999995"/>
    <n v="0.498"/>
    <n v="107683889"/>
    <n v="0.13300000000000001"/>
    <n v="17098240"/>
  </r>
  <r>
    <s v="Latin America and Caribbean"/>
    <s v="Saint Kitts and Nevis"/>
    <n v="205"/>
    <n v="1050992593"/>
    <s v="1,050,992,593 "/>
    <s v="$1,050,992,593 "/>
    <n v="2.52"/>
    <n v="71.3"/>
    <n v="3.33"/>
    <s v="3.33 "/>
    <s v="$3.33 "/>
    <n v="12.6"/>
    <n v="0.86699999999999999"/>
    <n v="0.42299999999999999"/>
    <n v="16269"/>
    <n v="0.23100000000000001"/>
    <n v="261"/>
  </r>
  <r>
    <s v="Latin America and Caribbean"/>
    <s v="Saint Vincent and Grenadines"/>
    <n v="284"/>
    <n v="825385185"/>
    <s v="825,385,185 "/>
    <s v="$825,385,185 "/>
    <n v="0.66"/>
    <n v="72.400000000000006"/>
    <n v="1.1599999999999999"/>
    <s v="1.16 "/>
    <s v="$1.16 "/>
    <n v="14.24"/>
    <n v="0.23699999999999999"/>
    <n v="0.69199999999999995"/>
    <n v="58185"/>
    <n v="0.25600000000000001"/>
    <n v="389"/>
  </r>
  <r>
    <s v="Asia Pacific"/>
    <s v="Samoa"/>
    <n v="70"/>
    <n v="850655017"/>
    <s v="850,655,017 "/>
    <s v="$850,655,017 "/>
    <n v="0.34"/>
    <n v="73.2"/>
    <n v="0.78"/>
    <s v="0.78 "/>
    <s v="$0.78 "/>
    <n v="24.38"/>
    <n v="7.5999999999999998E-2"/>
    <n v="0.60399999999999998"/>
    <n v="35588"/>
    <n v="0.124"/>
    <n v="2831"/>
  </r>
  <r>
    <s v="Sub-Saharan Africa"/>
    <s v="Saudi Arabia"/>
    <n v="16"/>
    <n v="792966838162"/>
    <s v="792,966,838,162 "/>
    <s v="$792,966,838,162 "/>
    <n v="2.61"/>
    <n v="75"/>
    <n v="3.85"/>
    <s v="3.85 "/>
    <s v="$3.85 "/>
    <n v="17.8"/>
    <n v="0.68"/>
    <n v="5.0000000000000001E-3"/>
    <n v="28807838"/>
    <n v="0.80800000000000005"/>
    <n v="2149690"/>
  </r>
  <r>
    <s v="Middle East and North Africa"/>
    <s v="Senegal"/>
    <n v="87"/>
    <n v="23578084052"/>
    <s v="23,578,084,052 "/>
    <s v="$23,578,084,052 "/>
    <n v="7.0000000000000007E-2"/>
    <n v="67.7"/>
    <n v="0.31"/>
    <s v="0.31 "/>
    <s v="$0.31 "/>
    <n v="34.520000000000003"/>
    <n v="0.128"/>
    <n v="0.42799999999999999"/>
    <n v="7765706"/>
    <n v="0.46100000000000002"/>
    <n v="196722"/>
  </r>
  <r>
    <s v="Sub-Saharan Africa"/>
    <s v="Serbia"/>
    <n v="100"/>
    <n v="51409167351"/>
    <s v="51,409,167,351 "/>
    <s v="$51,409,167,351 "/>
    <n v="3.11"/>
    <n v="75.5"/>
    <n v="1.57"/>
    <s v="1.57 "/>
    <s v="$1.57 "/>
    <n v="9.1999999999999993"/>
    <n v="0.67200000000000004"/>
    <n v="0.311"/>
    <n v="3907243"/>
    <n v="0.39300000000000002"/>
    <n v="77474"/>
  </r>
  <r>
    <s v="Europe"/>
    <s v="Seychelles"/>
    <n v="214"/>
    <n v="1698843063"/>
    <s v="1,698,843,063 "/>
    <s v="$1,698,843,063 "/>
    <n v="0.95"/>
    <n v="72.8"/>
    <n v="2"/>
    <s v="2.00 "/>
    <s v="$2.00 "/>
    <n v="17.100000000000001"/>
    <n v="0.17100000000000001"/>
    <n v="0.88400000000000001"/>
    <n v="55762"/>
    <n v="3.4000000000000002E-2"/>
    <n v="455"/>
  </r>
  <r>
    <s v="Sub-Saharan Africa"/>
    <s v="Sierra Leone"/>
    <n v="111"/>
    <n v="3941474311"/>
    <s v="3,941,474,311 "/>
    <s v="$3,941,474,311 "/>
    <n v="0.03"/>
    <n v="54.3"/>
    <n v="0.56999999999999995"/>
    <s v="0.57 "/>
    <s v="$0.57 "/>
    <n v="33.409999999999997"/>
    <n v="0.02"/>
    <n v="0.43099999999999999"/>
    <n v="3319366"/>
    <n v="0.54700000000000004"/>
    <n v="71740"/>
  </r>
  <r>
    <s v="Asia Pacific"/>
    <s v="Slovakia"/>
    <n v="114"/>
    <n v="105422304976"/>
    <s v="105,422,304,976 "/>
    <s v="$105,422,304,976 "/>
    <n v="3.42"/>
    <n v="77.2"/>
    <n v="3.11"/>
    <s v="3.11 "/>
    <s v="$3.11 "/>
    <n v="10.6"/>
    <n v="0.46600000000000003"/>
    <n v="0.40400000000000003"/>
    <n v="2930419"/>
    <n v="0.39200000000000002"/>
    <n v="49035"/>
  </r>
  <r>
    <s v="Europe"/>
    <s v="Slovenia"/>
    <n v="103"/>
    <n v="53742159517"/>
    <s v="53,742,159,517 "/>
    <s v="$53,742,159,517 "/>
    <n v="3.09"/>
    <n v="81"/>
    <n v="5.25"/>
    <s v="5.25 "/>
    <s v="$5.25 "/>
    <n v="9.4"/>
    <n v="0.78600000000000003"/>
    <n v="0.62"/>
    <n v="1144654"/>
    <n v="0.307"/>
    <n v="20273"/>
  </r>
  <r>
    <s v="Asia Pacific"/>
    <s v="South Korea"/>
    <n v="527"/>
    <n v="2029000000000"/>
    <s v="2,029,000,000,000 "/>
    <s v="$2,029,000,000,000 "/>
    <n v="2.36"/>
    <n v="82.6"/>
    <n v="6.49"/>
    <s v="6.49 "/>
    <s v="$6.49 "/>
    <n v="6.4"/>
    <n v="0.94299999999999995"/>
    <n v="0.63400000000000001"/>
    <n v="42106719"/>
    <n v="0.17399999999999999"/>
    <n v="99720"/>
  </r>
  <r>
    <s v="Europe"/>
    <s v="Spain"/>
    <n v="94"/>
    <n v="1394116310769"/>
    <s v="1,394,116,310,769 "/>
    <s v="$1,394,116,310,769 "/>
    <n v="3.87"/>
    <n v="83.3"/>
    <n v="5.6"/>
    <s v="5.60 "/>
    <s v="$5.60 "/>
    <n v="7.9"/>
    <n v="0.88900000000000001"/>
    <n v="0.36899999999999999"/>
    <n v="37927409"/>
    <n v="0.52600000000000002"/>
    <n v="505370"/>
  </r>
  <r>
    <s v="Asia Pacific"/>
    <s v="Sri Lanka"/>
    <n v="341"/>
    <n v="84008783756"/>
    <s v="84,008,783,756 "/>
    <s v="$84,008,783,756 "/>
    <n v="1"/>
    <n v="76.8"/>
    <n v="0.35"/>
    <s v="0.35 "/>
    <s v="$0.35 "/>
    <n v="15.83"/>
    <n v="0.19600000000000001"/>
    <n v="0.32900000000000001"/>
    <n v="4052088"/>
    <n v="0.437"/>
    <n v="65610"/>
  </r>
  <r>
    <s v="Middle East and North Africa"/>
    <s v="Syria"/>
    <n v="95"/>
    <n v="40405006007"/>
    <s v="40,405,006,007 "/>
    <s v="$40,405,006,007 "/>
    <n v="1.22"/>
    <n v="71.8"/>
    <n v="1.02"/>
    <s v="1.02 "/>
    <s v="$1.02 "/>
    <n v="23.69"/>
    <n v="0.40100000000000002"/>
    <n v="2.7E-2"/>
    <n v="9358019"/>
    <n v="0.75800000000000001"/>
    <n v="185180"/>
  </r>
  <r>
    <s v="Asia Pacific"/>
    <s v="Tajikistan"/>
    <n v="68"/>
    <n v="8116626794"/>
    <s v="8,116,626,794 "/>
    <s v="$8,116,626,794 "/>
    <n v="1.7"/>
    <n v="70.900000000000006"/>
    <n v="0.23"/>
    <s v="0.23 "/>
    <s v="$0.23 "/>
    <n v="30.76"/>
    <n v="0.313"/>
    <n v="0.03"/>
    <n v="2545477"/>
    <n v="0.34100000000000003"/>
    <n v="144100"/>
  </r>
  <r>
    <s v="Sub-Saharan Africa"/>
    <s v="Tanzania"/>
    <n v="67"/>
    <n v="63177068175"/>
    <s v="63,177,068,175 "/>
    <s v="$63,177,068,175 "/>
    <n v="0.01"/>
    <n v="65"/>
    <n v="0.09"/>
    <s v="0.09 "/>
    <s v="$0.09 "/>
    <n v="36.700000000000003"/>
    <n v="0.04"/>
    <n v="0.51600000000000001"/>
    <n v="20011885"/>
    <n v="0.44800000000000001"/>
    <n v="947300"/>
  </r>
  <r>
    <s v="Asia Pacific"/>
    <s v="Thailand"/>
    <n v="137"/>
    <n v="543649976166"/>
    <s v="543,649,976,166 "/>
    <s v="$543,649,976,166 "/>
    <n v="0.81"/>
    <n v="76.900000000000006"/>
    <n v="1.06"/>
    <s v="1.06 "/>
    <s v="$1.06 "/>
    <n v="10.34"/>
    <n v="0.49299999999999999"/>
    <n v="0.32200000000000001"/>
    <n v="35294600"/>
    <n v="0.433"/>
    <n v="513120"/>
  </r>
  <r>
    <s v="Sub-Saharan Africa"/>
    <s v="Togo"/>
    <n v="152"/>
    <n v="5459979417"/>
    <s v="5,459,979,417 "/>
    <s v="$5,459,979,417 "/>
    <n v="0.08"/>
    <n v="60.8"/>
    <n v="0.34"/>
    <s v="0.34 "/>
    <s v="$0.34 "/>
    <n v="33.11"/>
    <n v="0.14499999999999999"/>
    <n v="3.1E-2"/>
    <n v="3414638"/>
    <n v="0.70199999999999996"/>
    <n v="56785"/>
  </r>
  <r>
    <s v="Latin America and Caribbean"/>
    <s v="Trinidad and Tobago"/>
    <n v="273"/>
    <n v="24100202834"/>
    <s v="24,100,202,834 "/>
    <s v="$24,100,202,834 "/>
    <n v="4.17"/>
    <n v="73.400000000000006"/>
    <n v="2.25"/>
    <s v="2.25 "/>
    <s v="$2.25 "/>
    <n v="12.94"/>
    <n v="0.12"/>
    <n v="0.46"/>
    <n v="741944"/>
    <n v="0.105"/>
    <n v="5128"/>
  </r>
  <r>
    <s v="Middle East and North Africa"/>
    <s v="Tunisia"/>
    <n v="76"/>
    <n v="38797709924"/>
    <s v="38,797,709,924 "/>
    <s v="$38,797,709,924 "/>
    <n v="1.3"/>
    <n v="76.5"/>
    <n v="0.47"/>
    <s v="0.47 "/>
    <s v="$0.47 "/>
    <n v="17.559999999999999"/>
    <n v="0.317"/>
    <n v="6.8000000000000005E-2"/>
    <n v="8099061"/>
    <n v="0.64800000000000002"/>
    <n v="163610"/>
  </r>
  <r>
    <s v="Europe"/>
    <s v="Turkey"/>
    <n v="110"/>
    <n v="754411708203"/>
    <s v="754,411,708,203 "/>
    <s v="$754,411,708,203 "/>
    <n v="1.85"/>
    <n v="77.400000000000006"/>
    <n v="3.45"/>
    <s v="3.45 "/>
    <s v="$3.45 "/>
    <n v="16.03"/>
    <n v="0.23899999999999999"/>
    <n v="0.154"/>
    <n v="63097818"/>
    <n v="0.498"/>
    <n v="783562"/>
  </r>
  <r>
    <s v="Asia Pacific"/>
    <s v="Turkmenistan"/>
    <n v="13"/>
    <n v="40761142857"/>
    <s v="40,761,142,857 "/>
    <s v="$40,761,142,857 "/>
    <n v="2.2200000000000002"/>
    <n v="68.099999999999994"/>
    <n v="0.88"/>
    <s v="0.88 "/>
    <s v="$0.88 "/>
    <n v="23.83"/>
    <n v="0.08"/>
    <n v="8.7999999999999995E-2"/>
    <n v="3092738"/>
    <n v="0.72"/>
    <n v="488100"/>
  </r>
  <r>
    <s v="Sub-Saharan Africa"/>
    <s v="Uganda"/>
    <n v="229"/>
    <n v="34387229486"/>
    <s v="34,387,229,486 "/>
    <s v="$34,387,229,486 "/>
    <n v="0.17"/>
    <n v="63"/>
    <n v="0.01"/>
    <s v="0.01 "/>
    <s v="$0.01 "/>
    <n v="38.14"/>
    <n v="4.8000000000000001E-2"/>
    <n v="9.7000000000000003E-2"/>
    <n v="10784516"/>
    <n v="0.71899999999999997"/>
    <n v="241038"/>
  </r>
  <r>
    <s v="Europe"/>
    <s v="Ukraine"/>
    <n v="75"/>
    <n v="153781069118"/>
    <s v="153,781,069,118 "/>
    <s v="$153,781,069,118 "/>
    <n v="2.99"/>
    <n v="71.599999999999994"/>
    <n v="0.84"/>
    <s v="0.84 "/>
    <s v="$0.84 "/>
    <n v="8.6999999999999993"/>
    <n v="0.82699999999999996"/>
    <n v="0.16700000000000001"/>
    <n v="30835699"/>
    <n v="0.71699999999999997"/>
    <n v="603550"/>
  </r>
  <r>
    <s v="Europe"/>
    <s v="United Kingdom"/>
    <n v="281"/>
    <n v="2827113184696"/>
    <s v="2,827,113,184,696 "/>
    <s v="$2,827,113,184,696 "/>
    <n v="2.81"/>
    <n v="81.3"/>
    <n v="10.130000000000001"/>
    <s v="10.13 "/>
    <s v="$10.13 "/>
    <n v="11"/>
    <n v="0.6"/>
    <n v="0.13100000000000001"/>
    <n v="55908316"/>
    <n v="0.71699999999999997"/>
    <n v="243610"/>
  </r>
  <r>
    <s v="North America"/>
    <s v="United States"/>
    <n v="36"/>
    <n v="21427700000000"/>
    <s v="21,427,700,000,000 "/>
    <s v="$21,427,700,000,000 "/>
    <n v="2.61"/>
    <n v="78.5"/>
    <n v="7.25"/>
    <s v="7.25 "/>
    <s v="$7.25 "/>
    <n v="11.6"/>
    <n v="0.88200000000000001"/>
    <n v="0.33900000000000002"/>
    <n v="270663028"/>
    <n v="0.44400000000000001"/>
    <n v="9833517"/>
  </r>
  <r>
    <s v="Latin America and Caribbean"/>
    <s v="Uruguay"/>
    <n v="20"/>
    <n v="56045912952"/>
    <s v="56,045,912,952 "/>
    <s v="$56,045,912,952 "/>
    <n v="5.05"/>
    <n v="77.8"/>
    <n v="1.66"/>
    <s v="1.66 "/>
    <s v="$1.66 "/>
    <n v="13.86"/>
    <n v="0.63100000000000001"/>
    <n v="0.107"/>
    <n v="3303394"/>
    <n v="0.82599999999999996"/>
    <n v="176215"/>
  </r>
  <r>
    <s v="Asia Pacific"/>
    <s v="Uzbekistan"/>
    <n v="79"/>
    <n v="57921286440"/>
    <s v="57,921,286,440 "/>
    <s v="$57,921,286,440 "/>
    <n v="2.37"/>
    <n v="71.599999999999994"/>
    <n v="0.24"/>
    <s v="0.24 "/>
    <s v="$0.24 "/>
    <n v="23.3"/>
    <n v="0.10100000000000001"/>
    <n v="7.4999999999999997E-2"/>
    <n v="16935729"/>
    <n v="0.629"/>
    <n v="447400"/>
  </r>
  <r>
    <s v="Asia Pacific"/>
    <s v="Vanuatu"/>
    <n v="25"/>
    <n v="917058851"/>
    <s v="917,058,851 "/>
    <s v="$917,058,851 "/>
    <n v="0.17"/>
    <n v="70.3"/>
    <n v="1.56"/>
    <s v="1.56 "/>
    <s v="$1.56 "/>
    <n v="29.6"/>
    <n v="4.7E-2"/>
    <n v="0.36099999999999999"/>
    <n v="76152"/>
    <n v="0.153"/>
    <n v="12189"/>
  </r>
  <r>
    <s v="Latin America and Caribbean"/>
    <s v="Venezuela"/>
    <n v="32"/>
    <n v="482359318768"/>
    <s v="482,359,318,768 "/>
    <s v="$482,359,318,768 "/>
    <n v="1.92"/>
    <n v="72.099999999999994"/>
    <n v="0.01"/>
    <s v="0.01 "/>
    <s v="$0.01 "/>
    <n v="17.88"/>
    <n v="0.79300000000000004"/>
    <n v="0.52700000000000002"/>
    <n v="25162368"/>
    <n v="0.245"/>
    <n v="912050"/>
  </r>
  <r>
    <s v="Asia Pacific"/>
    <s v="Vietnam"/>
    <n v="314"/>
    <n v="261921244843"/>
    <s v="261,921,244,843 "/>
    <s v="$261,921,244,843 "/>
    <n v="0.82"/>
    <n v="75.3"/>
    <n v="0.73"/>
    <s v="0.73 "/>
    <s v="$0.73 "/>
    <n v="16.75"/>
    <n v="0.28499999999999998"/>
    <n v="0.48099999999999998"/>
    <n v="35332140"/>
    <n v="0.39300000000000002"/>
    <n v="331210"/>
  </r>
  <r>
    <s v="Sub-Saharan Africa"/>
    <s v="Zambia"/>
    <n v="25"/>
    <n v="23064722446"/>
    <s v="23,064,722,446 "/>
    <s v="$23,064,722,446 "/>
    <n v="1.19"/>
    <n v="63.5"/>
    <n v="0.24"/>
    <s v="0.24 "/>
    <s v="$0.24 "/>
    <n v="36.19"/>
    <n v="4.1000000000000002E-2"/>
    <n v="0.65200000000000002"/>
    <n v="7871713"/>
    <n v="0.32100000000000001"/>
    <n v="7526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84922-DA0C-40AA-A566-B597DFC4E11A}" name="PivotTable28" cacheId="1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3">
  <location ref="A3:B10" firstHeaderRow="1" firstDataRow="1" firstDataCol="1"/>
  <pivotFields count="2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Gross Tertiary eduaction enrollment (%)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Gross Tertiary eduaction enrollment (%)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ld-data-2023 2.xlsx!Regions_112">
        <x15:activeTabTopLevelEntity name="[Regions_11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B7E62-A906-4724-A470-33C0BA32BB4F}" name="PivotTable50" cacheId="2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7">
    <pivotField showAll="0"/>
    <pivotField showAll="0"/>
    <pivotField numFmtId="2" showAll="0"/>
    <pivotField numFmtId="2" showAll="0"/>
    <pivotField showAll="0"/>
    <pivotField showAll="0"/>
    <pivotField numFmtId="2" showAll="0"/>
    <pivotField showAll="0"/>
    <pivotField numFmtId="2" showAll="0"/>
    <pivotField showAll="0"/>
    <pivotField showAll="0"/>
    <pivotField numFmtId="2" showAll="0"/>
    <pivotField numFmtId="10" showAll="0"/>
    <pivotField numFmtId="10" showAll="0"/>
    <pivotField showAll="0"/>
    <pivotField numFmtId="10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D6C55F-F27C-4B78-967A-338A59739B71}" autoFormatId="16" applyNumberFormats="0" applyBorderFormats="0" applyFontFormats="0" applyPatternFormats="0" applyAlignmentFormats="0" applyWidthHeightFormats="0">
  <queryTableRefresh nextId="8" unboundColumnsRight="1">
    <queryTableFields count="2">
      <queryTableField id="3" name="Global Region" tableColumnId="3"/>
      <queryTableField id="7" dataBound="0" tableColumnId="2"/>
    </queryTableFields>
    <queryTableDeletedFields count="1">
      <deletedField name="Country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B4545D-0F16-4789-93E3-840BF96AB16C}" name="Regions_112" displayName="Regions_112" ref="AC1:AU139" totalsRowCount="1">
  <autoFilter ref="AC1:AU138" xr:uid="{DCB4545D-0F16-4789-93E3-840BF96AB16C}"/>
  <sortState xmlns:xlrd2="http://schemas.microsoft.com/office/spreadsheetml/2017/richdata2" ref="AC2:AO138">
    <sortCondition ref="AD1:AD138"/>
  </sortState>
  <tableColumns count="19">
    <tableColumn id="11" xr3:uid="{89ADB9A2-517B-4242-A533-7B145ED895B0}" name="Global Region" dataDxfId="32" totalsRowDxfId="21"/>
    <tableColumn id="2" xr3:uid="{FD10A09B-D65F-45C4-821D-5242B18381E9}" name="Country2" dataDxfId="30" totalsRowDxfId="20"/>
    <tableColumn id="20" xr3:uid="{2864A5A9-92A4-4340-8629-33E1527D2F45}" name="Population" dataDxfId="2" totalsRowDxfId="19">
      <calculatedColumnFormula>VLOOKUP(Regions_112[[#This Row],[Country2]],$A$1:$Z$190,21,FALSE)</calculatedColumnFormula>
    </tableColumn>
    <tableColumn id="21" xr3:uid="{BA1EE462-6A99-4108-A40E-4E3537AD0664}" name="CO2 emissions(%)" dataDxfId="22" totalsRowDxfId="18">
      <calculatedColumnFormula>VLOOKUP(Regions_112[[#This Row],[Country2]],$A$1:$Z$190,6,FALSE)</calculatedColumnFormula>
    </tableColumn>
    <tableColumn id="6" xr3:uid="{6612E0B1-B941-4E93-93B8-3633747B90FF}" name="Density (P/Km2)" dataDxfId="31" totalsRowDxfId="17">
      <calculatedColumnFormula>VLOOKUP(Regions_112[[#This Row],[Country2]],$A$2:$Z$190,2,FALSE)</calculatedColumnFormula>
    </tableColumn>
    <tableColumn id="14" xr3:uid="{EBA3B301-0267-4E1F-9D9B-EAD9E82110A6}" name="GDP 2 ($)" dataDxfId="41" totalsRowDxfId="16">
      <calculatedColumnFormula>VALUE(Regions_112[[#This Row],[GDP ($)]])</calculatedColumnFormula>
    </tableColumn>
    <tableColumn id="12" xr3:uid="{6CEB8A6A-3B46-45A7-B50E-1E197F8CBFCD}" name="GDP ($)" dataDxfId="40" totalsRowDxfId="15">
      <calculatedColumnFormula>SUBSTITUTE(Regions_112[[#This Row],[GDP]], "$", "")</calculatedColumnFormula>
    </tableColumn>
    <tableColumn id="7" xr3:uid="{424FAF17-F383-40D5-B7F1-2BE3B4C1980C}" name="GDP" dataDxfId="39" totalsRowDxfId="14">
      <calculatedColumnFormula>VLOOKUP(Regions_112[[#This Row],[Country2]],$A$2:$Z$190,11,FALSE)</calculatedColumnFormula>
    </tableColumn>
    <tableColumn id="19" xr3:uid="{61A8C412-B750-4629-B0B5-1F0B4ECEE9EE}" name="physicians per thousand" dataDxfId="23" totalsRowDxfId="13">
      <calculatedColumnFormula>VLOOKUP(Regions_112[[#This Row],[Country2]],$A$1:$Z$190,20,FALSE)</calculatedColumnFormula>
    </tableColumn>
    <tableColumn id="8" xr3:uid="{88BDCE66-D913-4081-AB0B-C28EA7841456}" name="Life expectancy" dataDxfId="38" totalsRowDxfId="12">
      <calculatedColumnFormula>VLOOKUP(Regions_112[[#This Row],[Country2]],$A$2:$Z$190,15,FALSE)</calculatedColumnFormula>
    </tableColumn>
    <tableColumn id="15" xr3:uid="{4285380B-5C0F-46D4-9914-3E42B1D7DCFB}" name="Minimum wage 2 ($)" dataDxfId="37" totalsRowDxfId="11">
      <calculatedColumnFormula>VALUE(Regions_112[[#This Row],[Minimum wage ($)]])</calculatedColumnFormula>
    </tableColumn>
    <tableColumn id="13" xr3:uid="{8178272D-D836-427F-9C9C-5D62CBF78829}" name="Minimum wage ($)" dataDxfId="36" totalsRowDxfId="10">
      <calculatedColumnFormula>SUBSTITUTE(AO2, "$", "")</calculatedColumnFormula>
    </tableColumn>
    <tableColumn id="9" xr3:uid="{A640DC7A-94DE-4E5D-B781-52E0F20FDCD6}" name="Minimum wage" dataDxfId="35" totalsRowDxfId="9">
      <calculatedColumnFormula>VLOOKUP(Regions_112[[#This Row],[Country2]],$A$2:$Z$190,17,FALSE)</calculatedColumnFormula>
    </tableColumn>
    <tableColumn id="16" xr3:uid="{D2AF68BB-2938-422B-B153-A325DC4AFBB6}" name="Birth Rate " dataDxfId="29" totalsRowDxfId="8">
      <calculatedColumnFormula>VLOOKUP(Regions_112[[#This Row],[Country2]],$A$2:$Z$190,5,FALSE)</calculatedColumnFormula>
    </tableColumn>
    <tableColumn id="3" xr3:uid="{8AA1D06C-4965-4D7D-8B3D-90EFE21AB474}" name="Gross Tertiary eduaction enrollment (%)" dataDxfId="28" totalsRowDxfId="7">
      <calculatedColumnFormula>VLOOKUP(Regions_112[[#This Row],[Country2]],$A$1:$Z$190,13,FALSE)</calculatedColumnFormula>
    </tableColumn>
    <tableColumn id="5" xr3:uid="{4A19D09F-1D6F-4CBE-87A3-A373A6FBDC4B}" name="Forested Area (%)" dataDxfId="27" totalsRowDxfId="6">
      <calculatedColumnFormula>VLOOKUP(Regions_112[[#This Row],[Country2]],'[1]world-data-2023'!$A$1:$AI$196,15,FALSE)</calculatedColumnFormula>
    </tableColumn>
    <tableColumn id="10" xr3:uid="{8F627EA8-90C5-437C-B3D9-95F01BC5D093}" name="Urban Population" dataDxfId="26" totalsRowDxfId="5">
      <calculatedColumnFormula>VLOOKUP(Regions_112[[#This Row],[Country2]],'[1]world-data-2023'!$A$1:$AI$196,33,FALSE)</calculatedColumnFormula>
    </tableColumn>
    <tableColumn id="17" xr3:uid="{16355FD2-DED1-4EB6-BF02-67B6C69C1EC5}" name="Agricultural land (%)" dataDxfId="25" totalsRowDxfId="4">
      <calculatedColumnFormula>VLOOKUP(Regions_112[[#This Row],[Country2]],$A$1:$Z$190,3,FALSE)</calculatedColumnFormula>
    </tableColumn>
    <tableColumn id="18" xr3:uid="{55637DC7-FF4B-41EA-B8BE-11DA782725BF}" name="Land Area(Km2)" dataDxfId="24" totalsRowDxfId="3">
      <calculatedColumnFormula>VLOOKUP(Regions_112[[#This Row],[Country2]],'[1]world-data-2023'!$A$1:$AI$196,5,FALSE)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E5E78-38EE-4800-AFB7-D8CF44031C0B}" name="Regions_1" displayName="Regions_1" ref="A1:B197" tableType="queryTable" totalsRowShown="0">
  <autoFilter ref="A1:B197" xr:uid="{B56E5E78-38EE-4800-AFB7-D8CF44031C0B}"/>
  <sortState xmlns:xlrd2="http://schemas.microsoft.com/office/spreadsheetml/2017/richdata2" ref="A2:B197">
    <sortCondition ref="B1:B197"/>
  </sortState>
  <tableColumns count="2">
    <tableColumn id="3" xr3:uid="{014D0680-4E3E-4A35-820E-702F3D8D648D}" uniqueName="3" name="Global Region" queryTableFieldId="3" dataDxfId="34"/>
    <tableColumn id="2" xr3:uid="{18D86978-EE35-4B8F-86D8-66FDBC81B870}" uniqueName="2" name="Country" queryTableFieldId="7" dataDxf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8B52-06FF-4D8F-9EAF-63650942115C}">
  <dimension ref="A3:B10"/>
  <sheetViews>
    <sheetView topLeftCell="B3" workbookViewId="0">
      <selection activeCell="Q18" sqref="Q18"/>
    </sheetView>
  </sheetViews>
  <sheetFormatPr defaultRowHeight="14.4" x14ac:dyDescent="0.3"/>
  <cols>
    <col min="1" max="1" width="24.6640625" bestFit="1" customWidth="1"/>
    <col min="2" max="2" width="44.6640625" bestFit="1" customWidth="1"/>
  </cols>
  <sheetData>
    <row r="3" spans="1:2" x14ac:dyDescent="0.3">
      <c r="A3" s="14" t="s">
        <v>689</v>
      </c>
      <c r="B3" t="s">
        <v>691</v>
      </c>
    </row>
    <row r="4" spans="1:2" x14ac:dyDescent="0.3">
      <c r="A4" s="7" t="s">
        <v>650</v>
      </c>
      <c r="B4" s="15">
        <v>0.32993939393939392</v>
      </c>
    </row>
    <row r="5" spans="1:2" x14ac:dyDescent="0.3">
      <c r="A5" s="7" t="s">
        <v>653</v>
      </c>
      <c r="B5" s="15">
        <v>0.63344117647058817</v>
      </c>
    </row>
    <row r="6" spans="1:2" x14ac:dyDescent="0.3">
      <c r="A6" s="7" t="s">
        <v>655</v>
      </c>
      <c r="B6" s="15">
        <v>0.42560714285714285</v>
      </c>
    </row>
    <row r="7" spans="1:2" x14ac:dyDescent="0.3">
      <c r="A7" s="7" t="s">
        <v>654</v>
      </c>
      <c r="B7" s="15">
        <v>0.41015384615384615</v>
      </c>
    </row>
    <row r="8" spans="1:2" x14ac:dyDescent="0.3">
      <c r="A8" s="7" t="s">
        <v>462</v>
      </c>
      <c r="B8" s="15">
        <v>0.78549999999999998</v>
      </c>
    </row>
    <row r="9" spans="1:2" x14ac:dyDescent="0.3">
      <c r="A9" s="7" t="s">
        <v>652</v>
      </c>
      <c r="B9" s="15">
        <v>0.13084375000000001</v>
      </c>
    </row>
    <row r="10" spans="1:2" x14ac:dyDescent="0.3">
      <c r="A10" s="7" t="s">
        <v>683</v>
      </c>
      <c r="B10" s="15">
        <v>0.39036619718309862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FF14-0FE5-486C-B236-36886F5CD4E4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8"/>
      <c r="B3" s="19"/>
      <c r="C3" s="20"/>
    </row>
    <row r="4" spans="1:3" x14ac:dyDescent="0.3">
      <c r="A4" s="21"/>
      <c r="B4" s="22"/>
      <c r="C4" s="23"/>
    </row>
    <row r="5" spans="1:3" x14ac:dyDescent="0.3">
      <c r="A5" s="21"/>
      <c r="B5" s="22"/>
      <c r="C5" s="23"/>
    </row>
    <row r="6" spans="1:3" x14ac:dyDescent="0.3">
      <c r="A6" s="21"/>
      <c r="B6" s="22"/>
      <c r="C6" s="23"/>
    </row>
    <row r="7" spans="1:3" x14ac:dyDescent="0.3">
      <c r="A7" s="21"/>
      <c r="B7" s="22"/>
      <c r="C7" s="23"/>
    </row>
    <row r="8" spans="1:3" x14ac:dyDescent="0.3">
      <c r="A8" s="21"/>
      <c r="B8" s="22"/>
      <c r="C8" s="23"/>
    </row>
    <row r="9" spans="1:3" x14ac:dyDescent="0.3">
      <c r="A9" s="21"/>
      <c r="B9" s="22"/>
      <c r="C9" s="23"/>
    </row>
    <row r="10" spans="1:3" x14ac:dyDescent="0.3">
      <c r="A10" s="21"/>
      <c r="B10" s="22"/>
      <c r="C10" s="23"/>
    </row>
    <row r="11" spans="1:3" x14ac:dyDescent="0.3">
      <c r="A11" s="21"/>
      <c r="B11" s="22"/>
      <c r="C11" s="23"/>
    </row>
    <row r="12" spans="1:3" x14ac:dyDescent="0.3">
      <c r="A12" s="21"/>
      <c r="B12" s="22"/>
      <c r="C12" s="23"/>
    </row>
    <row r="13" spans="1:3" x14ac:dyDescent="0.3">
      <c r="A13" s="21"/>
      <c r="B13" s="22"/>
      <c r="C13" s="23"/>
    </row>
    <row r="14" spans="1:3" x14ac:dyDescent="0.3">
      <c r="A14" s="21"/>
      <c r="B14" s="22"/>
      <c r="C14" s="23"/>
    </row>
    <row r="15" spans="1:3" x14ac:dyDescent="0.3">
      <c r="A15" s="21"/>
      <c r="B15" s="22"/>
      <c r="C15" s="23"/>
    </row>
    <row r="16" spans="1:3" x14ac:dyDescent="0.3">
      <c r="A16" s="21"/>
      <c r="B16" s="22"/>
      <c r="C16" s="23"/>
    </row>
    <row r="17" spans="1:3" x14ac:dyDescent="0.3">
      <c r="A17" s="21"/>
      <c r="B17" s="22"/>
      <c r="C17" s="23"/>
    </row>
    <row r="18" spans="1:3" x14ac:dyDescent="0.3">
      <c r="A18" s="21"/>
      <c r="B18" s="22"/>
      <c r="C18" s="23"/>
    </row>
    <row r="19" spans="1:3" x14ac:dyDescent="0.3">
      <c r="A19" s="21"/>
      <c r="B19" s="22"/>
      <c r="C19" s="23"/>
    </row>
    <row r="20" spans="1:3" x14ac:dyDescent="0.3">
      <c r="A20" s="24"/>
      <c r="B20" s="25"/>
      <c r="C2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9885B-7739-49F6-AAAB-3D99B0D6BA72}">
  <dimension ref="A1:I18"/>
  <sheetViews>
    <sheetView tabSelected="1" workbookViewId="0">
      <selection sqref="A1:I18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701</v>
      </c>
    </row>
    <row r="2" spans="1:9" ht="15" thickBot="1" x14ac:dyDescent="0.35"/>
    <row r="3" spans="1:9" x14ac:dyDescent="0.3">
      <c r="A3" s="32" t="s">
        <v>702</v>
      </c>
      <c r="B3" s="32"/>
    </row>
    <row r="4" spans="1:9" x14ac:dyDescent="0.3">
      <c r="A4" s="29" t="s">
        <v>703</v>
      </c>
      <c r="B4" s="29">
        <v>0.80938587812841301</v>
      </c>
    </row>
    <row r="5" spans="1:9" x14ac:dyDescent="0.3">
      <c r="A5" s="29" t="s">
        <v>704</v>
      </c>
      <c r="B5" s="33">
        <v>0.65510549971370224</v>
      </c>
    </row>
    <row r="6" spans="1:9" x14ac:dyDescent="0.3">
      <c r="A6" s="29" t="s">
        <v>705</v>
      </c>
      <c r="B6" s="29">
        <v>0.65255072563750749</v>
      </c>
    </row>
    <row r="7" spans="1:9" x14ac:dyDescent="0.3">
      <c r="A7" s="29" t="s">
        <v>700</v>
      </c>
      <c r="B7" s="29">
        <v>100808281.21639782</v>
      </c>
    </row>
    <row r="8" spans="1:9" ht="15" thickBot="1" x14ac:dyDescent="0.35">
      <c r="A8" s="30" t="s">
        <v>697</v>
      </c>
      <c r="B8" s="30">
        <v>137</v>
      </c>
    </row>
    <row r="10" spans="1:9" ht="15" thickBot="1" x14ac:dyDescent="0.35">
      <c r="A10" t="s">
        <v>706</v>
      </c>
    </row>
    <row r="11" spans="1:9" x14ac:dyDescent="0.3">
      <c r="A11" s="31"/>
      <c r="B11" s="31" t="s">
        <v>698</v>
      </c>
      <c r="C11" s="31" t="s">
        <v>711</v>
      </c>
      <c r="D11" s="31" t="s">
        <v>712</v>
      </c>
      <c r="E11" s="31" t="s">
        <v>713</v>
      </c>
      <c r="F11" s="31" t="s">
        <v>714</v>
      </c>
    </row>
    <row r="12" spans="1:9" x14ac:dyDescent="0.3">
      <c r="A12" s="29" t="s">
        <v>707</v>
      </c>
      <c r="B12" s="29">
        <v>1</v>
      </c>
      <c r="C12" s="29">
        <v>2.6058605125847347E+18</v>
      </c>
      <c r="D12" s="29">
        <v>2.6058605125847347E+18</v>
      </c>
      <c r="E12" s="29">
        <v>256.42404383930784</v>
      </c>
      <c r="F12" s="29">
        <v>5.2478694355052342E-33</v>
      </c>
    </row>
    <row r="13" spans="1:9" x14ac:dyDescent="0.3">
      <c r="A13" s="29" t="s">
        <v>708</v>
      </c>
      <c r="B13" s="29">
        <v>135</v>
      </c>
      <c r="C13" s="29">
        <v>1.3719117908435868E+18</v>
      </c>
      <c r="D13" s="29">
        <v>1.0162309561804346E+16</v>
      </c>
      <c r="E13" s="29"/>
      <c r="F13" s="29"/>
    </row>
    <row r="14" spans="1:9" ht="15" thickBot="1" x14ac:dyDescent="0.35">
      <c r="A14" s="30" t="s">
        <v>709</v>
      </c>
      <c r="B14" s="30">
        <v>136</v>
      </c>
      <c r="C14" s="30">
        <v>3.9777723034283213E+18</v>
      </c>
      <c r="D14" s="30"/>
      <c r="E14" s="30"/>
      <c r="F14" s="30"/>
    </row>
    <row r="15" spans="1:9" ht="15" thickBot="1" x14ac:dyDescent="0.35"/>
    <row r="16" spans="1:9" x14ac:dyDescent="0.3">
      <c r="A16" s="31"/>
      <c r="B16" s="31" t="s">
        <v>715</v>
      </c>
      <c r="C16" s="31" t="s">
        <v>700</v>
      </c>
      <c r="D16" s="31" t="s">
        <v>699</v>
      </c>
      <c r="E16" s="31" t="s">
        <v>716</v>
      </c>
      <c r="F16" s="31" t="s">
        <v>717</v>
      </c>
      <c r="G16" s="31" t="s">
        <v>718</v>
      </c>
      <c r="H16" s="31" t="s">
        <v>719</v>
      </c>
      <c r="I16" s="31" t="s">
        <v>720</v>
      </c>
    </row>
    <row r="17" spans="1:9" x14ac:dyDescent="0.3">
      <c r="A17" s="29" t="s">
        <v>710</v>
      </c>
      <c r="B17" s="29">
        <v>17931773.843554173</v>
      </c>
      <c r="C17" s="29">
        <v>8848933.0494184885</v>
      </c>
      <c r="D17" s="29">
        <v>2.0264334404397566</v>
      </c>
      <c r="E17" s="29">
        <v>4.4690020171308707E-2</v>
      </c>
      <c r="F17" s="29">
        <v>431307.28991199657</v>
      </c>
      <c r="G17" s="29">
        <v>35432240.397196352</v>
      </c>
      <c r="H17" s="29">
        <v>431307.28991199657</v>
      </c>
      <c r="I17" s="29">
        <v>35432240.397196352</v>
      </c>
    </row>
    <row r="18" spans="1:9" ht="15" thickBot="1" x14ac:dyDescent="0.35">
      <c r="A18" s="30" t="s">
        <v>721</v>
      </c>
      <c r="B18" s="30">
        <v>141.6753410757004</v>
      </c>
      <c r="C18" s="30">
        <v>8.8473843513652106</v>
      </c>
      <c r="D18" s="30">
        <v>16.013245887055753</v>
      </c>
      <c r="E18" s="30">
        <v>5.2478694355050857E-33</v>
      </c>
      <c r="F18" s="30">
        <v>124.17793737023797</v>
      </c>
      <c r="G18" s="30">
        <v>159.17274478116283</v>
      </c>
      <c r="H18" s="30">
        <v>124.17793737023797</v>
      </c>
      <c r="I18" s="30">
        <v>159.17274478116283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90"/>
  <sheetViews>
    <sheetView topLeftCell="AD112" zoomScaleNormal="100" workbookViewId="0">
      <selection activeCell="BC118" sqref="BC118"/>
    </sheetView>
  </sheetViews>
  <sheetFormatPr defaultColWidth="17" defaultRowHeight="14.4" x14ac:dyDescent="0.3"/>
  <cols>
    <col min="1" max="1" width="29.21875" bestFit="1" customWidth="1"/>
    <col min="2" max="2" width="9.21875" style="10" bestFit="1" customWidth="1"/>
    <col min="3" max="3" width="17.77734375" style="1" bestFit="1" customWidth="1"/>
    <col min="4" max="4" width="15.6640625" style="1" bestFit="1" customWidth="1"/>
    <col min="5" max="5" width="9.109375" style="1" bestFit="1" customWidth="1"/>
    <col min="6" max="6" width="12.77734375" style="1" bestFit="1" customWidth="1"/>
    <col min="7" max="7" width="8" style="1" bestFit="1" customWidth="1"/>
    <col min="8" max="8" width="13.21875" style="1" bestFit="1" customWidth="1"/>
    <col min="9" max="9" width="11.33203125" style="1" bestFit="1" customWidth="1"/>
    <col min="10" max="10" width="12.44140625" style="1" bestFit="1" customWidth="1"/>
    <col min="11" max="11" width="18.44140625" style="5" bestFit="1" customWidth="1"/>
    <col min="12" max="12" width="33.77734375" style="1" bestFit="1" customWidth="1"/>
    <col min="13" max="13" width="33.44140625" style="10" bestFit="1" customWidth="1"/>
    <col min="14" max="14" width="13.88671875" style="1" bestFit="1" customWidth="1"/>
    <col min="15" max="15" width="13.77734375" style="10" bestFit="1" customWidth="1"/>
    <col min="16" max="16" width="20.88671875" style="1" bestFit="1" customWidth="1"/>
    <col min="17" max="17" width="13.5546875" style="5" bestFit="1" customWidth="1"/>
    <col min="18" max="18" width="20.88671875" style="1" bestFit="1" customWidth="1"/>
    <col min="19" max="19" width="28.33203125" style="1" bestFit="1" customWidth="1"/>
    <col min="20" max="20" width="20.5546875" style="1" bestFit="1" customWidth="1"/>
    <col min="21" max="21" width="12.33203125" style="1" bestFit="1" customWidth="1"/>
    <col min="22" max="22" width="34.6640625" style="1" bestFit="1" customWidth="1"/>
    <col min="23" max="23" width="14" style="1" bestFit="1" customWidth="1"/>
    <col min="24" max="24" width="12" style="1" bestFit="1" customWidth="1"/>
    <col min="25" max="25" width="17.5546875" style="1" bestFit="1" customWidth="1"/>
    <col min="26" max="26" width="15.88671875" style="1" bestFit="1" customWidth="1"/>
    <col min="29" max="29" width="24.6640625" style="15" customWidth="1"/>
    <col min="30" max="30" width="26.109375" style="15" bestFit="1" customWidth="1"/>
    <col min="31" max="31" width="17.109375" bestFit="1" customWidth="1"/>
    <col min="32" max="32" width="17.77734375" style="12" bestFit="1" customWidth="1"/>
    <col min="33" max="33" width="17.44140625" style="13" bestFit="1" customWidth="1"/>
    <col min="34" max="34" width="18.44140625" style="13" bestFit="1" customWidth="1"/>
    <col min="35" max="35" width="20.77734375" customWidth="1"/>
    <col min="36" max="36" width="20.77734375" style="5" bestFit="1" customWidth="1"/>
    <col min="37" max="37" width="19.21875" bestFit="1" customWidth="1"/>
    <col min="38" max="38" width="14.21875" bestFit="1" customWidth="1"/>
    <col min="39" max="39" width="9.6640625" bestFit="1" customWidth="1"/>
    <col min="40" max="40" width="18" style="17" customWidth="1"/>
    <col min="41" max="41" width="17" style="17"/>
    <col min="42" max="42" width="17" style="15"/>
    <col min="43" max="43" width="17" style="17"/>
    <col min="44" max="44" width="17" style="15"/>
    <col min="49" max="49" width="21" bestFit="1" customWidth="1"/>
    <col min="50" max="50" width="12" bestFit="1" customWidth="1"/>
    <col min="51" max="51" width="16.5546875" bestFit="1" customWidth="1"/>
    <col min="52" max="52" width="12.6640625" bestFit="1" customWidth="1"/>
    <col min="54" max="54" width="17.44140625" bestFit="1" customWidth="1"/>
    <col min="55" max="55" width="12" bestFit="1" customWidth="1"/>
    <col min="56" max="56" width="13.44140625" bestFit="1" customWidth="1"/>
    <col min="57" max="58" width="12" bestFit="1" customWidth="1"/>
    <col min="59" max="59" width="12.44140625" bestFit="1" customWidth="1"/>
    <col min="60" max="60" width="12" customWidth="1"/>
    <col min="61" max="62" width="12.109375" bestFit="1" customWidth="1"/>
  </cols>
  <sheetData>
    <row r="1" spans="1:47" ht="28.8" x14ac:dyDescent="0.3">
      <c r="A1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10" t="s">
        <v>12</v>
      </c>
      <c r="N1" s="1" t="s">
        <v>13</v>
      </c>
      <c r="O1" s="10" t="s">
        <v>14</v>
      </c>
      <c r="P1" s="1" t="s">
        <v>15</v>
      </c>
      <c r="Q1" s="5" t="s">
        <v>16</v>
      </c>
      <c r="R1" s="1" t="s">
        <v>668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C1" s="15" t="s">
        <v>651</v>
      </c>
      <c r="AD1" s="27" t="s">
        <v>681</v>
      </c>
      <c r="AE1" s="27" t="s">
        <v>19</v>
      </c>
      <c r="AF1" s="27" t="s">
        <v>721</v>
      </c>
      <c r="AG1" s="6" t="s">
        <v>682</v>
      </c>
      <c r="AH1" s="6" t="s">
        <v>687</v>
      </c>
      <c r="AI1" s="11" t="s">
        <v>684</v>
      </c>
      <c r="AJ1" s="6" t="s">
        <v>10</v>
      </c>
      <c r="AK1" s="6" t="s">
        <v>696</v>
      </c>
      <c r="AL1" s="7" t="s">
        <v>14</v>
      </c>
      <c r="AM1" s="6" t="s">
        <v>686</v>
      </c>
      <c r="AN1" s="11" t="s">
        <v>685</v>
      </c>
      <c r="AO1" s="5" t="s">
        <v>16</v>
      </c>
      <c r="AP1" s="5" t="s">
        <v>688</v>
      </c>
      <c r="AQ1" s="2" t="s">
        <v>690</v>
      </c>
      <c r="AR1" s="2" t="s">
        <v>692</v>
      </c>
      <c r="AS1" s="28" t="s">
        <v>693</v>
      </c>
      <c r="AT1" s="2" t="s">
        <v>694</v>
      </c>
      <c r="AU1" s="28" t="s">
        <v>695</v>
      </c>
    </row>
    <row r="2" spans="1:47" x14ac:dyDescent="0.3">
      <c r="A2" t="s">
        <v>465</v>
      </c>
      <c r="B2" s="10">
        <v>60</v>
      </c>
      <c r="C2" s="2">
        <v>0.58099999999999996</v>
      </c>
      <c r="D2" s="3">
        <v>323000</v>
      </c>
      <c r="E2" s="1">
        <v>32.49</v>
      </c>
      <c r="F2" s="3">
        <v>8672</v>
      </c>
      <c r="G2" s="1">
        <v>149.9</v>
      </c>
      <c r="H2" s="2">
        <v>2.3E-2</v>
      </c>
      <c r="I2" s="1">
        <v>4.47</v>
      </c>
      <c r="J2" s="1" t="s">
        <v>25</v>
      </c>
      <c r="K2" s="5" t="s">
        <v>26</v>
      </c>
      <c r="L2" s="2">
        <v>1.04</v>
      </c>
      <c r="M2" s="10">
        <v>9.7000000000000003E-2</v>
      </c>
      <c r="N2" s="1">
        <v>47.9</v>
      </c>
      <c r="O2" s="10">
        <v>64.5</v>
      </c>
      <c r="P2" s="1">
        <v>638</v>
      </c>
      <c r="Q2" s="5" t="s">
        <v>27</v>
      </c>
      <c r="R2" s="1" t="s">
        <v>28</v>
      </c>
      <c r="S2" s="2">
        <v>0.78400000000000003</v>
      </c>
      <c r="T2" s="1">
        <v>0.28000000000000003</v>
      </c>
      <c r="U2" s="3">
        <v>38041754</v>
      </c>
      <c r="V2" s="2">
        <v>0.48899999999999999</v>
      </c>
      <c r="W2" s="2">
        <v>9.2999999999999999E-2</v>
      </c>
      <c r="X2" s="2">
        <v>0.71399999999999997</v>
      </c>
      <c r="Y2" s="2">
        <v>0.11119999999999999</v>
      </c>
      <c r="Z2" s="3">
        <v>9797273</v>
      </c>
      <c r="AC2" s="15" t="s">
        <v>650</v>
      </c>
      <c r="AD2" s="27" t="s">
        <v>465</v>
      </c>
      <c r="AE2" s="27">
        <f>VLOOKUP(Regions_112[[#This Row],[Country2]],$A$1:$Z$190,21,FALSE)</f>
        <v>38041754</v>
      </c>
      <c r="AF2" s="27">
        <f>VLOOKUP(Regions_112[[#This Row],[Country2]],$A$1:$Z$190,6,FALSE)</f>
        <v>8672</v>
      </c>
      <c r="AG2" s="11">
        <f>VLOOKUP(Regions_112[[#This Row],[Country2]],$A$2:$Z$190,2,FALSE)</f>
        <v>60</v>
      </c>
      <c r="AH2" s="11">
        <f>VALUE(Regions_112[[#This Row],[GDP ($)]])</f>
        <v>19101353833</v>
      </c>
      <c r="AI2" s="11" t="str">
        <f>SUBSTITUTE(Regions_112[[#This Row],[GDP]], "$", "")</f>
        <v xml:space="preserve">19,101,353,833 </v>
      </c>
      <c r="AJ2" s="11" t="str">
        <f>VLOOKUP(Regions_112[[#This Row],[Country2]],$A$2:$Z$190,11,FALSE)</f>
        <v xml:space="preserve">$19,101,353,833 </v>
      </c>
      <c r="AK2" s="11">
        <f>VLOOKUP(Regions_112[[#This Row],[Country2]],$A$1:$Z$190,20,FALSE)</f>
        <v>0.28000000000000003</v>
      </c>
      <c r="AL2" s="7">
        <f>VLOOKUP(Regions_112[[#This Row],[Country2]],$A$2:$Z$190,15,FALSE)</f>
        <v>64.5</v>
      </c>
      <c r="AM2" s="11">
        <f>VALUE(Regions_112[[#This Row],[Minimum wage ($)]])</f>
        <v>0.43</v>
      </c>
      <c r="AN2" s="11" t="str">
        <f t="shared" ref="AN2:AN25" si="0">SUBSTITUTE(AO2, "$", "")</f>
        <v xml:space="preserve">0.43 </v>
      </c>
      <c r="AO2" s="5" t="str">
        <f>VLOOKUP(Regions_112[[#This Row],[Country2]],$A$2:$Z$190,17,FALSE)</f>
        <v xml:space="preserve">$0.43 </v>
      </c>
      <c r="AP2" s="11">
        <f>VLOOKUP(Regions_112[[#This Row],[Country2]],$A$2:$Z$190,5,FALSE)</f>
        <v>32.49</v>
      </c>
      <c r="AQ2" s="16">
        <f>VLOOKUP(Regions_112[[#This Row],[Country2]],$A$1:$Z$190,13,FALSE)</f>
        <v>9.7000000000000003E-2</v>
      </c>
      <c r="AR2" s="16">
        <f>VLOOKUP(Regions_112[[#This Row],[Country2]],'[1]world-data-2023'!$A$1:$AI$196,15,FALSE)</f>
        <v>2.1000000000000001E-2</v>
      </c>
      <c r="AS2" s="27">
        <f>VLOOKUP(Regions_112[[#This Row],[Country2]],'[1]world-data-2023'!$A$1:$AI$196,33,FALSE)</f>
        <v>9797273</v>
      </c>
      <c r="AT2" s="16">
        <f>VLOOKUP(Regions_112[[#This Row],[Country2]],$A$1:$Z$190,3,FALSE)</f>
        <v>0.58099999999999996</v>
      </c>
      <c r="AU2" s="27">
        <f>VLOOKUP(Regions_112[[#This Row],[Country2]],'[1]world-data-2023'!$A$1:$AI$196,5,FALSE)</f>
        <v>652230</v>
      </c>
    </row>
    <row r="3" spans="1:47" x14ac:dyDescent="0.3">
      <c r="A3" t="s">
        <v>464</v>
      </c>
      <c r="B3" s="10">
        <v>105</v>
      </c>
      <c r="C3" s="2">
        <v>0.43099999999999999</v>
      </c>
      <c r="D3" s="3">
        <v>9000</v>
      </c>
      <c r="E3" s="1">
        <v>11.78</v>
      </c>
      <c r="F3" s="3">
        <v>4536</v>
      </c>
      <c r="G3" s="1">
        <v>119.05</v>
      </c>
      <c r="H3" s="2">
        <v>1.4E-2</v>
      </c>
      <c r="I3" s="1">
        <v>1.62</v>
      </c>
      <c r="J3" s="1" t="s">
        <v>29</v>
      </c>
      <c r="K3" s="5" t="s">
        <v>30</v>
      </c>
      <c r="L3" s="2">
        <v>1.07</v>
      </c>
      <c r="M3" s="10">
        <v>0.55000000000000004</v>
      </c>
      <c r="N3" s="1">
        <v>7.8</v>
      </c>
      <c r="O3" s="10">
        <v>78.5</v>
      </c>
      <c r="P3" s="1">
        <v>15</v>
      </c>
      <c r="Q3" s="5" t="s">
        <v>31</v>
      </c>
      <c r="R3" s="1" t="s">
        <v>32</v>
      </c>
      <c r="S3" s="2">
        <v>0.56899999999999995</v>
      </c>
      <c r="T3" s="1">
        <v>1.2</v>
      </c>
      <c r="U3" s="3">
        <v>2854191</v>
      </c>
      <c r="V3" s="2">
        <v>0.55700000000000005</v>
      </c>
      <c r="W3" s="2">
        <v>0.186</v>
      </c>
      <c r="X3" s="2">
        <v>0.36599999999999999</v>
      </c>
      <c r="Y3" s="2">
        <v>0.12330000000000001</v>
      </c>
      <c r="Z3" s="3">
        <v>1747593</v>
      </c>
      <c r="AC3" s="15" t="s">
        <v>653</v>
      </c>
      <c r="AD3" s="27" t="s">
        <v>464</v>
      </c>
      <c r="AE3" s="27">
        <f>VLOOKUP(Regions_112[[#This Row],[Country2]],$A$1:$Z$190,21,FALSE)</f>
        <v>2854191</v>
      </c>
      <c r="AF3" s="27">
        <f>VLOOKUP(Regions_112[[#This Row],[Country2]],$A$1:$Z$190,6,FALSE)</f>
        <v>4536</v>
      </c>
      <c r="AG3" s="11">
        <f>VLOOKUP(Regions_112[[#This Row],[Country2]],$A$2:$Z$190,2,FALSE)</f>
        <v>105</v>
      </c>
      <c r="AH3" s="11">
        <f>VALUE(Regions_112[[#This Row],[GDP ($)]])</f>
        <v>15278077447</v>
      </c>
      <c r="AI3" s="11" t="str">
        <f>SUBSTITUTE(Regions_112[[#This Row],[GDP]], "$", "")</f>
        <v xml:space="preserve">15,278,077,447 </v>
      </c>
      <c r="AJ3" s="11" t="str">
        <f>VLOOKUP(Regions_112[[#This Row],[Country2]],$A$2:$Z$190,11,FALSE)</f>
        <v xml:space="preserve">$15,278,077,447 </v>
      </c>
      <c r="AK3" s="11">
        <f>VLOOKUP(Regions_112[[#This Row],[Country2]],$A$1:$Z$190,20,FALSE)</f>
        <v>1.2</v>
      </c>
      <c r="AL3" s="7">
        <f>VLOOKUP(Regions_112[[#This Row],[Country2]],$A$2:$Z$190,15,FALSE)</f>
        <v>78.5</v>
      </c>
      <c r="AM3" s="11">
        <f>VALUE(Regions_112[[#This Row],[Minimum wage ($)]])</f>
        <v>1.1200000000000001</v>
      </c>
      <c r="AN3" s="11" t="str">
        <f t="shared" si="0"/>
        <v xml:space="preserve">1.12 </v>
      </c>
      <c r="AO3" s="5" t="str">
        <f>VLOOKUP(Regions_112[[#This Row],[Country2]],$A$2:$Z$190,17,FALSE)</f>
        <v xml:space="preserve">$1.12 </v>
      </c>
      <c r="AP3" s="11">
        <f>VLOOKUP(Regions_112[[#This Row],[Country2]],$A$2:$Z$190,5,FALSE)</f>
        <v>11.78</v>
      </c>
      <c r="AQ3" s="16">
        <f>VLOOKUP(Regions_112[[#This Row],[Country2]],$A$1:$Z$190,13,FALSE)</f>
        <v>0.55000000000000004</v>
      </c>
      <c r="AR3" s="16">
        <f>VLOOKUP(Regions_112[[#This Row],[Country2]],'[1]world-data-2023'!$A$1:$AI$196,15,FALSE)</f>
        <v>0.28100000000000003</v>
      </c>
      <c r="AS3" s="27">
        <f>VLOOKUP(Regions_112[[#This Row],[Country2]],'[1]world-data-2023'!$A$1:$AI$196,33,FALSE)</f>
        <v>1747593</v>
      </c>
      <c r="AT3" s="16">
        <f>VLOOKUP(Regions_112[[#This Row],[Country2]],$A$1:$Z$190,3,FALSE)</f>
        <v>0.43099999999999999</v>
      </c>
      <c r="AU3" s="27">
        <f>VLOOKUP(Regions_112[[#This Row],[Country2]],'[1]world-data-2023'!$A$1:$AI$196,5,FALSE)</f>
        <v>28748</v>
      </c>
    </row>
    <row r="4" spans="1:47" x14ac:dyDescent="0.3">
      <c r="A4" t="s">
        <v>463</v>
      </c>
      <c r="B4" s="10">
        <v>18</v>
      </c>
      <c r="C4" s="2">
        <v>0.17399999999999999</v>
      </c>
      <c r="D4" s="3">
        <v>317000</v>
      </c>
      <c r="E4" s="1">
        <v>24.28</v>
      </c>
      <c r="F4" s="3">
        <v>150006</v>
      </c>
      <c r="G4" s="1">
        <v>151.36000000000001</v>
      </c>
      <c r="H4" s="2">
        <v>0.02</v>
      </c>
      <c r="I4" s="1">
        <v>3.02</v>
      </c>
      <c r="J4" s="1" t="s">
        <v>33</v>
      </c>
      <c r="K4" s="5" t="s">
        <v>34</v>
      </c>
      <c r="L4" s="2">
        <v>1.099</v>
      </c>
      <c r="M4" s="10">
        <v>0.51400000000000001</v>
      </c>
      <c r="N4" s="1">
        <v>20.100000000000001</v>
      </c>
      <c r="O4" s="10">
        <v>76.7</v>
      </c>
      <c r="P4" s="1">
        <v>112</v>
      </c>
      <c r="Q4" s="5" t="s">
        <v>35</v>
      </c>
      <c r="R4" s="1" t="s">
        <v>36</v>
      </c>
      <c r="S4" s="2">
        <v>0.28100000000000003</v>
      </c>
      <c r="T4" s="1">
        <v>1.72</v>
      </c>
      <c r="U4" s="3">
        <v>43053054</v>
      </c>
      <c r="V4" s="2">
        <v>0.41199999999999998</v>
      </c>
      <c r="W4" s="2">
        <v>0.372</v>
      </c>
      <c r="X4" s="2">
        <v>0.66100000000000003</v>
      </c>
      <c r="Y4" s="2">
        <v>0.11700000000000001</v>
      </c>
      <c r="Z4" s="3">
        <v>31510100</v>
      </c>
      <c r="AC4" s="15" t="s">
        <v>654</v>
      </c>
      <c r="AD4" s="27" t="s">
        <v>463</v>
      </c>
      <c r="AE4" s="27">
        <f>VLOOKUP(Regions_112[[#This Row],[Country2]],$A$1:$Z$190,21,FALSE)</f>
        <v>43053054</v>
      </c>
      <c r="AF4" s="27">
        <f>VLOOKUP(Regions_112[[#This Row],[Country2]],$A$1:$Z$190,6,FALSE)</f>
        <v>150006</v>
      </c>
      <c r="AG4" s="11">
        <f>VLOOKUP(Regions_112[[#This Row],[Country2]],$A$2:$Z$190,2,FALSE)</f>
        <v>18</v>
      </c>
      <c r="AH4" s="11">
        <f>VALUE(Regions_112[[#This Row],[GDP ($)]])</f>
        <v>169988236398</v>
      </c>
      <c r="AI4" s="11" t="str">
        <f>SUBSTITUTE(Regions_112[[#This Row],[GDP]], "$", "")</f>
        <v xml:space="preserve">169,988,236,398 </v>
      </c>
      <c r="AJ4" s="11" t="str">
        <f>VLOOKUP(Regions_112[[#This Row],[Country2]],$A$2:$Z$190,11,FALSE)</f>
        <v xml:space="preserve">$169,988,236,398 </v>
      </c>
      <c r="AK4" s="11">
        <f>VLOOKUP(Regions_112[[#This Row],[Country2]],$A$1:$Z$190,20,FALSE)</f>
        <v>1.72</v>
      </c>
      <c r="AL4" s="7">
        <f>VLOOKUP(Regions_112[[#This Row],[Country2]],$A$2:$Z$190,15,FALSE)</f>
        <v>76.7</v>
      </c>
      <c r="AM4" s="11">
        <f>VALUE(Regions_112[[#This Row],[Minimum wage ($)]])</f>
        <v>0.95</v>
      </c>
      <c r="AN4" s="11" t="str">
        <f t="shared" si="0"/>
        <v xml:space="preserve">0.95 </v>
      </c>
      <c r="AO4" s="5" t="str">
        <f>VLOOKUP(Regions_112[[#This Row],[Country2]],$A$2:$Z$190,17,FALSE)</f>
        <v xml:space="preserve">$0.95 </v>
      </c>
      <c r="AP4" s="11">
        <f>VLOOKUP(Regions_112[[#This Row],[Country2]],$A$2:$Z$190,5,FALSE)</f>
        <v>24.28</v>
      </c>
      <c r="AQ4" s="16">
        <f>VLOOKUP(Regions_112[[#This Row],[Country2]],$A$1:$Z$190,13,FALSE)</f>
        <v>0.51400000000000001</v>
      </c>
      <c r="AR4" s="16">
        <f>VLOOKUP(Regions_112[[#This Row],[Country2]],'[1]world-data-2023'!$A$1:$AI$196,15,FALSE)</f>
        <v>8.0000000000000002E-3</v>
      </c>
      <c r="AS4" s="27">
        <f>VLOOKUP(Regions_112[[#This Row],[Country2]],'[1]world-data-2023'!$A$1:$AI$196,33,FALSE)</f>
        <v>31510100</v>
      </c>
      <c r="AT4" s="16">
        <f>VLOOKUP(Regions_112[[#This Row],[Country2]],$A$1:$Z$190,3,FALSE)</f>
        <v>0.17399999999999999</v>
      </c>
      <c r="AU4" s="27">
        <f>VLOOKUP(Regions_112[[#This Row],[Country2]],'[1]world-data-2023'!$A$1:$AI$196,5,FALSE)</f>
        <v>2381741</v>
      </c>
    </row>
    <row r="5" spans="1:47" x14ac:dyDescent="0.3">
      <c r="A5" t="s">
        <v>466</v>
      </c>
      <c r="B5" s="10">
        <v>164</v>
      </c>
      <c r="C5" s="2">
        <v>0.4</v>
      </c>
      <c r="D5" s="1" t="s">
        <v>461</v>
      </c>
      <c r="E5" s="1">
        <v>7.2</v>
      </c>
      <c r="F5" s="1">
        <v>469</v>
      </c>
      <c r="G5" s="1" t="s">
        <v>461</v>
      </c>
      <c r="H5" s="1" t="s">
        <v>461</v>
      </c>
      <c r="I5" s="1">
        <v>1.27</v>
      </c>
      <c r="J5" s="1" t="s">
        <v>37</v>
      </c>
      <c r="K5" s="5" t="s">
        <v>38</v>
      </c>
      <c r="L5" s="2">
        <v>1.0640000000000001</v>
      </c>
      <c r="M5" s="10" t="s">
        <v>461</v>
      </c>
      <c r="N5" s="1">
        <v>2.7</v>
      </c>
      <c r="O5" s="10" t="s">
        <v>461</v>
      </c>
      <c r="P5" s="1" t="s">
        <v>461</v>
      </c>
      <c r="Q5" s="5" t="s">
        <v>39</v>
      </c>
      <c r="R5" s="1" t="s">
        <v>40</v>
      </c>
      <c r="S5" s="2">
        <v>0.36399999999999999</v>
      </c>
      <c r="T5" s="1">
        <v>3.33</v>
      </c>
      <c r="U5" s="3">
        <v>77142</v>
      </c>
      <c r="V5" s="1" t="s">
        <v>461</v>
      </c>
      <c r="W5" s="1" t="s">
        <v>461</v>
      </c>
      <c r="X5" s="1" t="s">
        <v>461</v>
      </c>
      <c r="Y5" s="1" t="s">
        <v>461</v>
      </c>
      <c r="Z5" s="3">
        <v>67873</v>
      </c>
      <c r="AC5" s="15" t="s">
        <v>652</v>
      </c>
      <c r="AD5" s="27" t="s">
        <v>467</v>
      </c>
      <c r="AE5" s="27">
        <f>VLOOKUP(Regions_112[[#This Row],[Country2]],$A$1:$Z$190,21,FALSE)</f>
        <v>31825295</v>
      </c>
      <c r="AF5" s="27">
        <f>VLOOKUP(Regions_112[[#This Row],[Country2]],$A$1:$Z$190,6,FALSE)</f>
        <v>34693</v>
      </c>
      <c r="AG5" s="11">
        <f>VLOOKUP(Regions_112[[#This Row],[Country2]],$A$2:$Z$190,2,FALSE)</f>
        <v>26</v>
      </c>
      <c r="AH5" s="11">
        <f>VALUE(Regions_112[[#This Row],[GDP ($)]])</f>
        <v>94635415870</v>
      </c>
      <c r="AI5" s="11" t="str">
        <f>SUBSTITUTE(Regions_112[[#This Row],[GDP]], "$", "")</f>
        <v xml:space="preserve">94,635,415,870 </v>
      </c>
      <c r="AJ5" s="11" t="str">
        <f>VLOOKUP(Regions_112[[#This Row],[Country2]],$A$2:$Z$190,11,FALSE)</f>
        <v xml:space="preserve">$94,635,415,870 </v>
      </c>
      <c r="AK5" s="11">
        <f>VLOOKUP(Regions_112[[#This Row],[Country2]],$A$1:$Z$190,20,FALSE)</f>
        <v>0.21</v>
      </c>
      <c r="AL5" s="7">
        <f>VLOOKUP(Regions_112[[#This Row],[Country2]],$A$2:$Z$190,15,FALSE)</f>
        <v>60.8</v>
      </c>
      <c r="AM5" s="11">
        <f>VALUE(Regions_112[[#This Row],[Minimum wage ($)]])</f>
        <v>0.71</v>
      </c>
      <c r="AN5" s="11" t="str">
        <f t="shared" si="0"/>
        <v xml:space="preserve">0.71 </v>
      </c>
      <c r="AO5" s="5" t="str">
        <f>VLOOKUP(Regions_112[[#This Row],[Country2]],$A$2:$Z$190,17,FALSE)</f>
        <v xml:space="preserve">$0.71 </v>
      </c>
      <c r="AP5" s="11">
        <f>VLOOKUP(Regions_112[[#This Row],[Country2]],$A$2:$Z$190,5,FALSE)</f>
        <v>40.729999999999997</v>
      </c>
      <c r="AQ5" s="16">
        <f>VLOOKUP(Regions_112[[#This Row],[Country2]],$A$1:$Z$190,13,FALSE)</f>
        <v>9.2999999999999999E-2</v>
      </c>
      <c r="AR5" s="16">
        <f>VLOOKUP(Regions_112[[#This Row],[Country2]],'[1]world-data-2023'!$A$1:$AI$196,15,FALSE)</f>
        <v>0.46300000000000002</v>
      </c>
      <c r="AS5" s="27">
        <f>VLOOKUP(Regions_112[[#This Row],[Country2]],'[1]world-data-2023'!$A$1:$AI$196,33,FALSE)</f>
        <v>21061025</v>
      </c>
      <c r="AT5" s="16">
        <f>VLOOKUP(Regions_112[[#This Row],[Country2]],$A$1:$Z$190,3,FALSE)</f>
        <v>0.47499999999999998</v>
      </c>
      <c r="AU5" s="27">
        <f>VLOOKUP(Regions_112[[#This Row],[Country2]],'[1]world-data-2023'!$A$1:$AI$196,5,FALSE)</f>
        <v>1246700</v>
      </c>
    </row>
    <row r="6" spans="1:47" x14ac:dyDescent="0.3">
      <c r="A6" t="s">
        <v>467</v>
      </c>
      <c r="B6" s="10">
        <v>26</v>
      </c>
      <c r="C6" s="2">
        <v>0.47499999999999998</v>
      </c>
      <c r="D6" s="3">
        <v>117000</v>
      </c>
      <c r="E6" s="1">
        <v>40.729999999999997</v>
      </c>
      <c r="F6" s="3">
        <v>34693</v>
      </c>
      <c r="G6" s="1">
        <v>261.73</v>
      </c>
      <c r="H6" s="2">
        <v>0.17100000000000001</v>
      </c>
      <c r="I6" s="1">
        <v>5.52</v>
      </c>
      <c r="J6" s="1" t="s">
        <v>41</v>
      </c>
      <c r="K6" s="5" t="s">
        <v>42</v>
      </c>
      <c r="L6" s="2">
        <v>1.135</v>
      </c>
      <c r="M6" s="10">
        <v>9.2999999999999999E-2</v>
      </c>
      <c r="N6" s="1">
        <v>51.6</v>
      </c>
      <c r="O6" s="10">
        <v>60.8</v>
      </c>
      <c r="P6" s="1">
        <v>241</v>
      </c>
      <c r="Q6" s="5" t="s">
        <v>43</v>
      </c>
      <c r="R6" s="1" t="s">
        <v>44</v>
      </c>
      <c r="S6" s="2">
        <v>0.33400000000000002</v>
      </c>
      <c r="T6" s="1">
        <v>0.21</v>
      </c>
      <c r="U6" s="3">
        <v>31825295</v>
      </c>
      <c r="V6" s="2">
        <v>0.77500000000000002</v>
      </c>
      <c r="W6" s="2">
        <v>9.1999999999999998E-2</v>
      </c>
      <c r="X6" s="2">
        <v>0.49099999999999999</v>
      </c>
      <c r="Y6" s="2">
        <v>6.8900000000000003E-2</v>
      </c>
      <c r="Z6" s="3">
        <v>21061025</v>
      </c>
      <c r="AC6" s="15" t="s">
        <v>655</v>
      </c>
      <c r="AD6" s="27" t="s">
        <v>468</v>
      </c>
      <c r="AE6" s="27">
        <f>VLOOKUP(Regions_112[[#This Row],[Country2]],$A$1:$Z$190,21,FALSE)</f>
        <v>97118</v>
      </c>
      <c r="AF6" s="27">
        <f>VLOOKUP(Regions_112[[#This Row],[Country2]],$A$1:$Z$190,6,FALSE)</f>
        <v>557</v>
      </c>
      <c r="AG6" s="11">
        <f>VLOOKUP(Regions_112[[#This Row],[Country2]],$A$2:$Z$190,2,FALSE)</f>
        <v>223</v>
      </c>
      <c r="AH6" s="11">
        <f>VALUE(Regions_112[[#This Row],[GDP ($)]])</f>
        <v>1727759259</v>
      </c>
      <c r="AI6" s="11" t="str">
        <f>SUBSTITUTE(Regions_112[[#This Row],[GDP]], "$", "")</f>
        <v xml:space="preserve">1,727,759,259 </v>
      </c>
      <c r="AJ6" s="11" t="str">
        <f>VLOOKUP(Regions_112[[#This Row],[Country2]],$A$2:$Z$190,11,FALSE)</f>
        <v xml:space="preserve">$1,727,759,259 </v>
      </c>
      <c r="AK6" s="11">
        <f>VLOOKUP(Regions_112[[#This Row],[Country2]],$A$1:$Z$190,20,FALSE)</f>
        <v>2.76</v>
      </c>
      <c r="AL6" s="7">
        <f>VLOOKUP(Regions_112[[#This Row],[Country2]],$A$2:$Z$190,15,FALSE)</f>
        <v>76.900000000000006</v>
      </c>
      <c r="AM6" s="11">
        <f>VALUE(Regions_112[[#This Row],[Minimum wage ($)]])</f>
        <v>3.04</v>
      </c>
      <c r="AN6" s="11" t="str">
        <f t="shared" si="0"/>
        <v xml:space="preserve">3.04 </v>
      </c>
      <c r="AO6" s="5" t="str">
        <f>VLOOKUP(Regions_112[[#This Row],[Country2]],$A$2:$Z$190,17,FALSE)</f>
        <v xml:space="preserve">$3.04 </v>
      </c>
      <c r="AP6" s="11">
        <f>VLOOKUP(Regions_112[[#This Row],[Country2]],$A$2:$Z$190,5,FALSE)</f>
        <v>15.33</v>
      </c>
      <c r="AQ6" s="16">
        <f>VLOOKUP(Regions_112[[#This Row],[Country2]],$A$1:$Z$190,13,FALSE)</f>
        <v>0.248</v>
      </c>
      <c r="AR6" s="16">
        <f>VLOOKUP(Regions_112[[#This Row],[Country2]],'[1]world-data-2023'!$A$1:$AI$196,15,FALSE)</f>
        <v>0.223</v>
      </c>
      <c r="AS6" s="27">
        <f>VLOOKUP(Regions_112[[#This Row],[Country2]],'[1]world-data-2023'!$A$1:$AI$196,33,FALSE)</f>
        <v>23800</v>
      </c>
      <c r="AT6" s="16">
        <f>VLOOKUP(Regions_112[[#This Row],[Country2]],$A$1:$Z$190,3,FALSE)</f>
        <v>0.20499999999999999</v>
      </c>
      <c r="AU6" s="27">
        <f>VLOOKUP(Regions_112[[#This Row],[Country2]],'[1]world-data-2023'!$A$1:$AI$196,5,FALSE)</f>
        <v>443</v>
      </c>
    </row>
    <row r="7" spans="1:47" x14ac:dyDescent="0.3">
      <c r="A7" t="s">
        <v>468</v>
      </c>
      <c r="B7" s="10">
        <v>223</v>
      </c>
      <c r="C7" s="2">
        <v>0.20499999999999999</v>
      </c>
      <c r="D7" s="1">
        <v>0</v>
      </c>
      <c r="E7" s="1">
        <v>15.33</v>
      </c>
      <c r="F7" s="1">
        <v>557</v>
      </c>
      <c r="G7" s="1">
        <v>113.81</v>
      </c>
      <c r="H7" s="2">
        <v>1.2E-2</v>
      </c>
      <c r="I7" s="1">
        <v>1.99</v>
      </c>
      <c r="J7" s="1" t="s">
        <v>45</v>
      </c>
      <c r="K7" s="5" t="s">
        <v>46</v>
      </c>
      <c r="L7" s="2">
        <v>1.05</v>
      </c>
      <c r="M7" s="10">
        <v>0.248</v>
      </c>
      <c r="N7" s="1">
        <v>5</v>
      </c>
      <c r="O7" s="10">
        <v>76.900000000000006</v>
      </c>
      <c r="P7" s="1">
        <v>42</v>
      </c>
      <c r="Q7" s="5" t="s">
        <v>47</v>
      </c>
      <c r="R7" s="1" t="s">
        <v>48</v>
      </c>
      <c r="S7" s="2">
        <v>0.24299999999999999</v>
      </c>
      <c r="T7" s="1">
        <v>2.76</v>
      </c>
      <c r="U7" s="3">
        <v>97118</v>
      </c>
      <c r="V7" s="1" t="s">
        <v>461</v>
      </c>
      <c r="W7" s="2">
        <v>0.16500000000000001</v>
      </c>
      <c r="X7" s="2">
        <v>0.43</v>
      </c>
      <c r="Y7" s="1" t="s">
        <v>461</v>
      </c>
      <c r="Z7" s="3">
        <v>23800</v>
      </c>
      <c r="AC7" s="15" t="s">
        <v>655</v>
      </c>
      <c r="AD7" s="27" t="s">
        <v>469</v>
      </c>
      <c r="AE7" s="27">
        <f>VLOOKUP(Regions_112[[#This Row],[Country2]],$A$1:$Z$190,21,FALSE)</f>
        <v>44938712</v>
      </c>
      <c r="AF7" s="27">
        <f>VLOOKUP(Regions_112[[#This Row],[Country2]],$A$1:$Z$190,6,FALSE)</f>
        <v>201348</v>
      </c>
      <c r="AG7" s="11">
        <f>VLOOKUP(Regions_112[[#This Row],[Country2]],$A$2:$Z$190,2,FALSE)</f>
        <v>17</v>
      </c>
      <c r="AH7" s="11">
        <f>VALUE(Regions_112[[#This Row],[GDP ($)]])</f>
        <v>449663446954</v>
      </c>
      <c r="AI7" s="11" t="str">
        <f>SUBSTITUTE(Regions_112[[#This Row],[GDP]], "$", "")</f>
        <v xml:space="preserve">449,663,446,954 </v>
      </c>
      <c r="AJ7" s="11" t="str">
        <f>VLOOKUP(Regions_112[[#This Row],[Country2]],$A$2:$Z$190,11,FALSE)</f>
        <v xml:space="preserve">$449,663,446,954 </v>
      </c>
      <c r="AK7" s="11">
        <f>VLOOKUP(Regions_112[[#This Row],[Country2]],$A$1:$Z$190,20,FALSE)</f>
        <v>3.96</v>
      </c>
      <c r="AL7" s="7">
        <f>VLOOKUP(Regions_112[[#This Row],[Country2]],$A$2:$Z$190,15,FALSE)</f>
        <v>76.5</v>
      </c>
      <c r="AM7" s="11">
        <f>VALUE(Regions_112[[#This Row],[Minimum wage ($)]])</f>
        <v>3.35</v>
      </c>
      <c r="AN7" s="11" t="str">
        <f t="shared" si="0"/>
        <v xml:space="preserve">3.35 </v>
      </c>
      <c r="AO7" s="5" t="str">
        <f>VLOOKUP(Regions_112[[#This Row],[Country2]],$A$2:$Z$190,17,FALSE)</f>
        <v xml:space="preserve">$3.35 </v>
      </c>
      <c r="AP7" s="11">
        <f>VLOOKUP(Regions_112[[#This Row],[Country2]],$A$2:$Z$190,5,FALSE)</f>
        <v>17.02</v>
      </c>
      <c r="AQ7" s="16">
        <f>VLOOKUP(Regions_112[[#This Row],[Country2]],$A$1:$Z$190,13,FALSE)</f>
        <v>0.9</v>
      </c>
      <c r="AR7" s="16">
        <f>VLOOKUP(Regions_112[[#This Row],[Country2]],'[1]world-data-2023'!$A$1:$AI$196,15,FALSE)</f>
        <v>9.8000000000000004E-2</v>
      </c>
      <c r="AS7" s="27">
        <f>VLOOKUP(Regions_112[[#This Row],[Country2]],'[1]world-data-2023'!$A$1:$AI$196,33,FALSE)</f>
        <v>41339571</v>
      </c>
      <c r="AT7" s="16">
        <f>VLOOKUP(Regions_112[[#This Row],[Country2]],$A$1:$Z$190,3,FALSE)</f>
        <v>0.54300000000000004</v>
      </c>
      <c r="AU7" s="27">
        <f>VLOOKUP(Regions_112[[#This Row],[Country2]],'[1]world-data-2023'!$A$1:$AI$196,5,FALSE)</f>
        <v>2780400</v>
      </c>
    </row>
    <row r="8" spans="1:47" x14ac:dyDescent="0.3">
      <c r="A8" t="s">
        <v>469</v>
      </c>
      <c r="B8" s="10">
        <v>17</v>
      </c>
      <c r="C8" s="2">
        <v>0.54300000000000004</v>
      </c>
      <c r="D8" s="3">
        <v>105000</v>
      </c>
      <c r="E8" s="1">
        <v>17.02</v>
      </c>
      <c r="F8" s="3">
        <v>201348</v>
      </c>
      <c r="G8" s="1">
        <v>232.75</v>
      </c>
      <c r="H8" s="2">
        <v>0.53500000000000003</v>
      </c>
      <c r="I8" s="1">
        <v>2.2599999999999998</v>
      </c>
      <c r="J8" s="1" t="s">
        <v>49</v>
      </c>
      <c r="K8" s="5" t="s">
        <v>50</v>
      </c>
      <c r="L8" s="2">
        <v>1.097</v>
      </c>
      <c r="M8" s="10">
        <v>0.9</v>
      </c>
      <c r="N8" s="1">
        <v>8.8000000000000007</v>
      </c>
      <c r="O8" s="10">
        <v>76.5</v>
      </c>
      <c r="P8" s="1">
        <v>39</v>
      </c>
      <c r="Q8" s="5" t="s">
        <v>51</v>
      </c>
      <c r="R8" s="1" t="s">
        <v>52</v>
      </c>
      <c r="S8" s="2">
        <v>0.17599999999999999</v>
      </c>
      <c r="T8" s="1">
        <v>3.96</v>
      </c>
      <c r="U8" s="3">
        <v>44938712</v>
      </c>
      <c r="V8" s="2">
        <v>0.61299999999999999</v>
      </c>
      <c r="W8" s="2">
        <v>0.10100000000000001</v>
      </c>
      <c r="X8" s="2">
        <v>1.0629999999999999</v>
      </c>
      <c r="Y8" s="2">
        <v>9.7900000000000001E-2</v>
      </c>
      <c r="Z8" s="3">
        <v>41339571</v>
      </c>
      <c r="AC8" s="15" t="s">
        <v>653</v>
      </c>
      <c r="AD8" s="27" t="s">
        <v>470</v>
      </c>
      <c r="AE8" s="27">
        <f>VLOOKUP(Regions_112[[#This Row],[Country2]],$A$1:$Z$190,21,FALSE)</f>
        <v>2957731</v>
      </c>
      <c r="AF8" s="27">
        <f>VLOOKUP(Regions_112[[#This Row],[Country2]],$A$1:$Z$190,6,FALSE)</f>
        <v>5156</v>
      </c>
      <c r="AG8" s="11">
        <f>VLOOKUP(Regions_112[[#This Row],[Country2]],$A$2:$Z$190,2,FALSE)</f>
        <v>104</v>
      </c>
      <c r="AH8" s="11">
        <f>VALUE(Regions_112[[#This Row],[GDP ($)]])</f>
        <v>13672802158</v>
      </c>
      <c r="AI8" s="11" t="str">
        <f>SUBSTITUTE(Regions_112[[#This Row],[GDP]], "$", "")</f>
        <v xml:space="preserve">13,672,802,158 </v>
      </c>
      <c r="AJ8" s="11" t="str">
        <f>VLOOKUP(Regions_112[[#This Row],[Country2]],$A$2:$Z$190,11,FALSE)</f>
        <v xml:space="preserve">$13,672,802,158 </v>
      </c>
      <c r="AK8" s="11">
        <f>VLOOKUP(Regions_112[[#This Row],[Country2]],$A$1:$Z$190,20,FALSE)</f>
        <v>4.4000000000000004</v>
      </c>
      <c r="AL8" s="7">
        <f>VLOOKUP(Regions_112[[#This Row],[Country2]],$A$2:$Z$190,15,FALSE)</f>
        <v>74.900000000000006</v>
      </c>
      <c r="AM8" s="11">
        <f>VALUE(Regions_112[[#This Row],[Minimum wage ($)]])</f>
        <v>0.66</v>
      </c>
      <c r="AN8" s="11" t="str">
        <f t="shared" si="0"/>
        <v xml:space="preserve">0.66 </v>
      </c>
      <c r="AO8" s="5" t="str">
        <f>VLOOKUP(Regions_112[[#This Row],[Country2]],$A$2:$Z$190,17,FALSE)</f>
        <v xml:space="preserve">$0.66 </v>
      </c>
      <c r="AP8" s="11">
        <f>VLOOKUP(Regions_112[[#This Row],[Country2]],$A$2:$Z$190,5,FALSE)</f>
        <v>13.99</v>
      </c>
      <c r="AQ8" s="16">
        <f>VLOOKUP(Regions_112[[#This Row],[Country2]],$A$1:$Z$190,13,FALSE)</f>
        <v>0.54600000000000004</v>
      </c>
      <c r="AR8" s="16">
        <f>VLOOKUP(Regions_112[[#This Row],[Country2]],'[1]world-data-2023'!$A$1:$AI$196,15,FALSE)</f>
        <v>0.11700000000000001</v>
      </c>
      <c r="AS8" s="27">
        <f>VLOOKUP(Regions_112[[#This Row],[Country2]],'[1]world-data-2023'!$A$1:$AI$196,33,FALSE)</f>
        <v>1869848</v>
      </c>
      <c r="AT8" s="16">
        <f>VLOOKUP(Regions_112[[#This Row],[Country2]],$A$1:$Z$190,3,FALSE)</f>
        <v>0.58899999999999997</v>
      </c>
      <c r="AU8" s="27">
        <f>VLOOKUP(Regions_112[[#This Row],[Country2]],'[1]world-data-2023'!$A$1:$AI$196,5,FALSE)</f>
        <v>29743</v>
      </c>
    </row>
    <row r="9" spans="1:47" x14ac:dyDescent="0.3">
      <c r="A9" t="s">
        <v>470</v>
      </c>
      <c r="B9" s="10">
        <v>104</v>
      </c>
      <c r="C9" s="2">
        <v>0.58899999999999997</v>
      </c>
      <c r="D9" s="3">
        <v>49000</v>
      </c>
      <c r="E9" s="1">
        <v>13.99</v>
      </c>
      <c r="F9" s="3">
        <v>5156</v>
      </c>
      <c r="G9" s="1">
        <v>129.18</v>
      </c>
      <c r="H9" s="2">
        <v>1.4E-2</v>
      </c>
      <c r="I9" s="1">
        <v>1.76</v>
      </c>
      <c r="J9" s="1" t="s">
        <v>53</v>
      </c>
      <c r="K9" s="5" t="s">
        <v>54</v>
      </c>
      <c r="L9" s="2">
        <v>0.92700000000000005</v>
      </c>
      <c r="M9" s="10">
        <v>0.54600000000000004</v>
      </c>
      <c r="N9" s="1">
        <v>11</v>
      </c>
      <c r="O9" s="10">
        <v>74.900000000000006</v>
      </c>
      <c r="P9" s="1">
        <v>26</v>
      </c>
      <c r="Q9" s="5" t="s">
        <v>55</v>
      </c>
      <c r="R9" s="1" t="s">
        <v>56</v>
      </c>
      <c r="S9" s="2">
        <v>0.81599999999999995</v>
      </c>
      <c r="T9" s="1">
        <v>4.4000000000000004</v>
      </c>
      <c r="U9" s="3">
        <v>2957731</v>
      </c>
      <c r="V9" s="2">
        <v>0.55600000000000005</v>
      </c>
      <c r="W9" s="2">
        <v>0.20899999999999999</v>
      </c>
      <c r="X9" s="2">
        <v>0.22600000000000001</v>
      </c>
      <c r="Y9" s="2">
        <v>0.1699</v>
      </c>
      <c r="Z9" s="3">
        <v>1869848</v>
      </c>
      <c r="AC9" s="15" t="s">
        <v>650</v>
      </c>
      <c r="AD9" s="27" t="s">
        <v>471</v>
      </c>
      <c r="AE9" s="27">
        <f>VLOOKUP(Regions_112[[#This Row],[Country2]],$A$1:$Z$190,21,FALSE)</f>
        <v>25766605</v>
      </c>
      <c r="AF9" s="27">
        <f>VLOOKUP(Regions_112[[#This Row],[Country2]],$A$1:$Z$190,6,FALSE)</f>
        <v>375908</v>
      </c>
      <c r="AG9" s="11">
        <f>VLOOKUP(Regions_112[[#This Row],[Country2]],$A$2:$Z$190,2,FALSE)</f>
        <v>3</v>
      </c>
      <c r="AH9" s="11">
        <f>VALUE(Regions_112[[#This Row],[GDP ($)]])</f>
        <v>1392680589329</v>
      </c>
      <c r="AI9" s="11" t="str">
        <f>SUBSTITUTE(Regions_112[[#This Row],[GDP]], "$", "")</f>
        <v xml:space="preserve">1,392,680,589,329 </v>
      </c>
      <c r="AJ9" s="11" t="str">
        <f>VLOOKUP(Regions_112[[#This Row],[Country2]],$A$2:$Z$190,11,FALSE)</f>
        <v xml:space="preserve">$1,392,680,589,329 </v>
      </c>
      <c r="AK9" s="11">
        <f>VLOOKUP(Regions_112[[#This Row],[Country2]],$A$1:$Z$190,20,FALSE)</f>
        <v>3.68</v>
      </c>
      <c r="AL9" s="7">
        <f>VLOOKUP(Regions_112[[#This Row],[Country2]],$A$2:$Z$190,15,FALSE)</f>
        <v>82.7</v>
      </c>
      <c r="AM9" s="11">
        <f>VALUE(Regions_112[[#This Row],[Minimum wage ($)]])</f>
        <v>13.59</v>
      </c>
      <c r="AN9" s="11" t="str">
        <f t="shared" si="0"/>
        <v xml:space="preserve">13.59 </v>
      </c>
      <c r="AO9" s="5" t="str">
        <f>VLOOKUP(Regions_112[[#This Row],[Country2]],$A$2:$Z$190,17,FALSE)</f>
        <v xml:space="preserve">$13.59 </v>
      </c>
      <c r="AP9" s="11">
        <f>VLOOKUP(Regions_112[[#This Row],[Country2]],$A$2:$Z$190,5,FALSE)</f>
        <v>12.6</v>
      </c>
      <c r="AQ9" s="16">
        <f>VLOOKUP(Regions_112[[#This Row],[Country2]],$A$1:$Z$190,13,FALSE)</f>
        <v>1.131</v>
      </c>
      <c r="AR9" s="16">
        <f>VLOOKUP(Regions_112[[#This Row],[Country2]],'[1]world-data-2023'!$A$1:$AI$196,15,FALSE)</f>
        <v>0.16300000000000001</v>
      </c>
      <c r="AS9" s="27">
        <f>VLOOKUP(Regions_112[[#This Row],[Country2]],'[1]world-data-2023'!$A$1:$AI$196,33,FALSE)</f>
        <v>21844756</v>
      </c>
      <c r="AT9" s="16">
        <f>VLOOKUP(Regions_112[[#This Row],[Country2]],$A$1:$Z$190,3,FALSE)</f>
        <v>0.48199999999999998</v>
      </c>
      <c r="AU9" s="27">
        <f>VLOOKUP(Regions_112[[#This Row],[Country2]],'[1]world-data-2023'!$A$1:$AI$196,5,FALSE)</f>
        <v>7741220</v>
      </c>
    </row>
    <row r="10" spans="1:47" x14ac:dyDescent="0.3">
      <c r="A10" t="s">
        <v>471</v>
      </c>
      <c r="B10" s="10">
        <v>3</v>
      </c>
      <c r="C10" s="2">
        <v>0.48199999999999998</v>
      </c>
      <c r="D10" s="3">
        <v>58000</v>
      </c>
      <c r="E10" s="1">
        <v>12.6</v>
      </c>
      <c r="F10" s="3">
        <v>375908</v>
      </c>
      <c r="G10" s="1">
        <v>119.8</v>
      </c>
      <c r="H10" s="2">
        <v>1.6E-2</v>
      </c>
      <c r="I10" s="1">
        <v>1.74</v>
      </c>
      <c r="J10" s="1" t="s">
        <v>57</v>
      </c>
      <c r="K10" s="5" t="s">
        <v>58</v>
      </c>
      <c r="L10" s="2">
        <v>1.0029999999999999</v>
      </c>
      <c r="M10" s="10">
        <v>1.131</v>
      </c>
      <c r="N10" s="1">
        <v>3.1</v>
      </c>
      <c r="O10" s="10">
        <v>82.7</v>
      </c>
      <c r="P10" s="1">
        <v>6</v>
      </c>
      <c r="Q10" s="5" t="s">
        <v>59</v>
      </c>
      <c r="R10" s="1" t="s">
        <v>60</v>
      </c>
      <c r="S10" s="2">
        <v>0.19600000000000001</v>
      </c>
      <c r="T10" s="1">
        <v>3.68</v>
      </c>
      <c r="U10" s="3">
        <v>25766605</v>
      </c>
      <c r="V10" s="2">
        <v>0.65500000000000003</v>
      </c>
      <c r="W10" s="2">
        <v>0.23</v>
      </c>
      <c r="X10" s="2">
        <v>0.47399999999999998</v>
      </c>
      <c r="Y10" s="2">
        <v>5.2699999999999997E-2</v>
      </c>
      <c r="Z10" s="3">
        <v>21844756</v>
      </c>
      <c r="AC10" s="15" t="s">
        <v>653</v>
      </c>
      <c r="AD10" s="27" t="s">
        <v>473</v>
      </c>
      <c r="AE10" s="27">
        <f>VLOOKUP(Regions_112[[#This Row],[Country2]],$A$1:$Z$190,21,FALSE)</f>
        <v>10023318</v>
      </c>
      <c r="AF10" s="27">
        <f>VLOOKUP(Regions_112[[#This Row],[Country2]],$A$1:$Z$190,6,FALSE)</f>
        <v>37620</v>
      </c>
      <c r="AG10" s="11">
        <f>VLOOKUP(Regions_112[[#This Row],[Country2]],$A$2:$Z$190,2,FALSE)</f>
        <v>123</v>
      </c>
      <c r="AH10" s="11">
        <f>VALUE(Regions_112[[#This Row],[GDP ($)]])</f>
        <v>39207000000</v>
      </c>
      <c r="AI10" s="11" t="str">
        <f>SUBSTITUTE(Regions_112[[#This Row],[GDP]], "$", "")</f>
        <v xml:space="preserve">39,207,000,000 </v>
      </c>
      <c r="AJ10" s="11" t="str">
        <f>VLOOKUP(Regions_112[[#This Row],[Country2]],$A$2:$Z$190,11,FALSE)</f>
        <v xml:space="preserve">$39,207,000,000 </v>
      </c>
      <c r="AK10" s="11">
        <f>VLOOKUP(Regions_112[[#This Row],[Country2]],$A$1:$Z$190,20,FALSE)</f>
        <v>3.45</v>
      </c>
      <c r="AL10" s="7">
        <f>VLOOKUP(Regions_112[[#This Row],[Country2]],$A$2:$Z$190,15,FALSE)</f>
        <v>72.900000000000006</v>
      </c>
      <c r="AM10" s="11">
        <f>VALUE(Regions_112[[#This Row],[Minimum wage ($)]])</f>
        <v>0.47</v>
      </c>
      <c r="AN10" s="11" t="str">
        <f t="shared" si="0"/>
        <v xml:space="preserve">0.47 </v>
      </c>
      <c r="AO10" s="5" t="str">
        <f>VLOOKUP(Regions_112[[#This Row],[Country2]],$A$2:$Z$190,17,FALSE)</f>
        <v xml:space="preserve">$0.47 </v>
      </c>
      <c r="AP10" s="11">
        <f>VLOOKUP(Regions_112[[#This Row],[Country2]],$A$2:$Z$190,5,FALSE)</f>
        <v>14</v>
      </c>
      <c r="AQ10" s="16">
        <f>VLOOKUP(Regions_112[[#This Row],[Country2]],$A$1:$Z$190,13,FALSE)</f>
        <v>0.27700000000000002</v>
      </c>
      <c r="AR10" s="16">
        <f>VLOOKUP(Regions_112[[#This Row],[Country2]],'[1]world-data-2023'!$A$1:$AI$196,15,FALSE)</f>
        <v>0.14099999999999999</v>
      </c>
      <c r="AS10" s="27">
        <f>VLOOKUP(Regions_112[[#This Row],[Country2]],'[1]world-data-2023'!$A$1:$AI$196,33,FALSE)</f>
        <v>5616165</v>
      </c>
      <c r="AT10" s="16">
        <f>VLOOKUP(Regions_112[[#This Row],[Country2]],$A$1:$Z$190,3,FALSE)</f>
        <v>0.57699999999999996</v>
      </c>
      <c r="AU10" s="27">
        <f>VLOOKUP(Regions_112[[#This Row],[Country2]],'[1]world-data-2023'!$A$1:$AI$196,5,FALSE)</f>
        <v>86600</v>
      </c>
    </row>
    <row r="11" spans="1:47" x14ac:dyDescent="0.3">
      <c r="A11" t="s">
        <v>472</v>
      </c>
      <c r="B11" s="10">
        <v>109</v>
      </c>
      <c r="C11" s="2">
        <v>0.32400000000000001</v>
      </c>
      <c r="D11" s="3">
        <v>21000</v>
      </c>
      <c r="E11" s="1">
        <v>9.6999999999999993</v>
      </c>
      <c r="F11" s="3">
        <v>61448</v>
      </c>
      <c r="G11" s="1">
        <v>118.06</v>
      </c>
      <c r="H11" s="2">
        <v>1.4999999999999999E-2</v>
      </c>
      <c r="I11" s="1">
        <v>1.47</v>
      </c>
      <c r="J11" s="1" t="s">
        <v>61</v>
      </c>
      <c r="K11" s="5" t="s">
        <v>62</v>
      </c>
      <c r="L11" s="2">
        <v>1.0309999999999999</v>
      </c>
      <c r="M11" s="10">
        <v>0.85099999999999998</v>
      </c>
      <c r="N11" s="1">
        <v>2.9</v>
      </c>
      <c r="O11" s="10">
        <v>81.599999999999994</v>
      </c>
      <c r="P11" s="1">
        <v>5</v>
      </c>
      <c r="Q11" s="5" t="s">
        <v>461</v>
      </c>
      <c r="R11" s="1" t="s">
        <v>63</v>
      </c>
      <c r="S11" s="2">
        <v>0.17899999999999999</v>
      </c>
      <c r="T11" s="1">
        <v>5.17</v>
      </c>
      <c r="U11" s="3">
        <v>8877067</v>
      </c>
      <c r="V11" s="2">
        <v>0.60699999999999998</v>
      </c>
      <c r="W11" s="2">
        <v>0.254</v>
      </c>
      <c r="X11" s="2">
        <v>0.51400000000000001</v>
      </c>
      <c r="Y11" s="2">
        <v>4.6699999999999998E-2</v>
      </c>
      <c r="Z11" s="3">
        <v>5194416</v>
      </c>
      <c r="AC11" s="15" t="s">
        <v>655</v>
      </c>
      <c r="AD11" s="27" t="s">
        <v>659</v>
      </c>
      <c r="AE11" s="27">
        <f>VLOOKUP(Regions_112[[#This Row],[Country2]],$A$1:$Z$190,21,FALSE)</f>
        <v>389482</v>
      </c>
      <c r="AF11" s="27">
        <f>VLOOKUP(Regions_112[[#This Row],[Country2]],$A$1:$Z$190,6,FALSE)</f>
        <v>1786</v>
      </c>
      <c r="AG11" s="11">
        <f>VLOOKUP(Regions_112[[#This Row],[Country2]],$A$2:$Z$190,2,FALSE)</f>
        <v>39</v>
      </c>
      <c r="AH11" s="11">
        <f>VALUE(Regions_112[[#This Row],[GDP ($)]])</f>
        <v>12827000000</v>
      </c>
      <c r="AI11" s="11" t="str">
        <f>SUBSTITUTE(Regions_112[[#This Row],[GDP]], "$", "")</f>
        <v xml:space="preserve">12,827,000,000 </v>
      </c>
      <c r="AJ11" s="11" t="str">
        <f>VLOOKUP(Regions_112[[#This Row],[Country2]],$A$2:$Z$190,11,FALSE)</f>
        <v xml:space="preserve">$12,827,000,000 </v>
      </c>
      <c r="AK11" s="11">
        <f>VLOOKUP(Regions_112[[#This Row],[Country2]],$A$1:$Z$190,20,FALSE)</f>
        <v>1.94</v>
      </c>
      <c r="AL11" s="7">
        <f>VLOOKUP(Regions_112[[#This Row],[Country2]],$A$2:$Z$190,15,FALSE)</f>
        <v>73.8</v>
      </c>
      <c r="AM11" s="11">
        <f>VALUE(Regions_112[[#This Row],[Minimum wage ($)]])</f>
        <v>5.25</v>
      </c>
      <c r="AN11" s="11" t="str">
        <f t="shared" si="0"/>
        <v xml:space="preserve">5.25 </v>
      </c>
      <c r="AO11" s="5" t="str">
        <f>VLOOKUP(Regions_112[[#This Row],[Country2]],$A$2:$Z$190,17,FALSE)</f>
        <v xml:space="preserve">$5.25 </v>
      </c>
      <c r="AP11" s="11">
        <f>VLOOKUP(Regions_112[[#This Row],[Country2]],$A$2:$Z$190,5,FALSE)</f>
        <v>13.97</v>
      </c>
      <c r="AQ11" s="16">
        <f>VLOOKUP(Regions_112[[#This Row],[Country2]],$A$1:$Z$190,13,FALSE)</f>
        <v>0.151</v>
      </c>
      <c r="AR11" s="16">
        <f>VLOOKUP(Regions_112[[#This Row],[Country2]],'[1]world-data-2023'!$A$1:$AI$196,15,FALSE)</f>
        <v>0.51400000000000001</v>
      </c>
      <c r="AS11" s="27">
        <f>VLOOKUP(Regions_112[[#This Row],[Country2]],'[1]world-data-2023'!$A$1:$AI$196,33,FALSE)</f>
        <v>323784</v>
      </c>
      <c r="AT11" s="16">
        <f>VLOOKUP(Regions_112[[#This Row],[Country2]],$A$1:$Z$190,3,FALSE)</f>
        <v>1.4E-2</v>
      </c>
      <c r="AU11" s="27">
        <f>VLOOKUP(Regions_112[[#This Row],[Country2]],'[1]world-data-2023'!$A$1:$AI$196,5,FALSE)</f>
        <v>13880</v>
      </c>
    </row>
    <row r="12" spans="1:47" x14ac:dyDescent="0.3">
      <c r="A12" t="s">
        <v>473</v>
      </c>
      <c r="B12" s="10">
        <v>123</v>
      </c>
      <c r="C12" s="2">
        <v>0.57699999999999996</v>
      </c>
      <c r="D12" s="3">
        <v>82000</v>
      </c>
      <c r="E12" s="1">
        <v>14</v>
      </c>
      <c r="F12" s="3">
        <v>37620</v>
      </c>
      <c r="G12" s="1">
        <v>156.32</v>
      </c>
      <c r="H12" s="2">
        <v>2.5999999999999999E-2</v>
      </c>
      <c r="I12" s="1">
        <v>1.73</v>
      </c>
      <c r="J12" s="1" t="s">
        <v>64</v>
      </c>
      <c r="K12" s="5" t="s">
        <v>65</v>
      </c>
      <c r="L12" s="2">
        <v>0.997</v>
      </c>
      <c r="M12" s="10">
        <v>0.27700000000000002</v>
      </c>
      <c r="N12" s="1">
        <v>19.2</v>
      </c>
      <c r="O12" s="10">
        <v>72.900000000000006</v>
      </c>
      <c r="P12" s="1">
        <v>26</v>
      </c>
      <c r="Q12" s="5" t="s">
        <v>66</v>
      </c>
      <c r="R12" s="1" t="s">
        <v>661</v>
      </c>
      <c r="S12" s="2">
        <v>0.78600000000000003</v>
      </c>
      <c r="T12" s="1">
        <v>3.45</v>
      </c>
      <c r="U12" s="3">
        <v>10023318</v>
      </c>
      <c r="V12" s="2">
        <v>0.66500000000000004</v>
      </c>
      <c r="W12" s="2">
        <v>0.13</v>
      </c>
      <c r="X12" s="2">
        <v>0.40699999999999997</v>
      </c>
      <c r="Y12" s="2">
        <v>5.5100000000000003E-2</v>
      </c>
      <c r="Z12" s="3">
        <v>5616165</v>
      </c>
      <c r="AC12" s="15" t="s">
        <v>650</v>
      </c>
      <c r="AD12" s="27" t="s">
        <v>475</v>
      </c>
      <c r="AE12" s="27">
        <f>VLOOKUP(Regions_112[[#This Row],[Country2]],$A$1:$Z$190,21,FALSE)</f>
        <v>167310838</v>
      </c>
      <c r="AF12" s="27">
        <f>VLOOKUP(Regions_112[[#This Row],[Country2]],$A$1:$Z$190,6,FALSE)</f>
        <v>84246</v>
      </c>
      <c r="AG12" s="11">
        <f>VLOOKUP(Regions_112[[#This Row],[Country2]],$A$2:$Z$190,2,FALSE)</f>
        <v>1265</v>
      </c>
      <c r="AH12" s="11">
        <f>VALUE(Regions_112[[#This Row],[GDP ($)]])</f>
        <v>302571254131</v>
      </c>
      <c r="AI12" s="11" t="str">
        <f>SUBSTITUTE(Regions_112[[#This Row],[GDP]], "$", "")</f>
        <v xml:space="preserve">302,571,254,131 </v>
      </c>
      <c r="AJ12" s="11" t="str">
        <f>VLOOKUP(Regions_112[[#This Row],[Country2]],$A$2:$Z$190,11,FALSE)</f>
        <v xml:space="preserve">$302,571,254,131 </v>
      </c>
      <c r="AK12" s="11">
        <f>VLOOKUP(Regions_112[[#This Row],[Country2]],$A$1:$Z$190,20,FALSE)</f>
        <v>0.57999999999999996</v>
      </c>
      <c r="AL12" s="7">
        <f>VLOOKUP(Regions_112[[#This Row],[Country2]],$A$2:$Z$190,15,FALSE)</f>
        <v>72.3</v>
      </c>
      <c r="AM12" s="11">
        <f>VALUE(Regions_112[[#This Row],[Minimum wage ($)]])</f>
        <v>0.51</v>
      </c>
      <c r="AN12" s="11" t="str">
        <f t="shared" si="0"/>
        <v xml:space="preserve">0.51 </v>
      </c>
      <c r="AO12" s="5" t="str">
        <f>VLOOKUP(Regions_112[[#This Row],[Country2]],$A$2:$Z$190,17,FALSE)</f>
        <v xml:space="preserve">$0.51 </v>
      </c>
      <c r="AP12" s="11">
        <f>VLOOKUP(Regions_112[[#This Row],[Country2]],$A$2:$Z$190,5,FALSE)</f>
        <v>18.18</v>
      </c>
      <c r="AQ12" s="16">
        <f>VLOOKUP(Regions_112[[#This Row],[Country2]],$A$1:$Z$190,13,FALSE)</f>
        <v>0.20599999999999999</v>
      </c>
      <c r="AR12" s="16">
        <f>VLOOKUP(Regions_112[[#This Row],[Country2]],'[1]world-data-2023'!$A$1:$AI$196,15,FALSE)</f>
        <v>0.11</v>
      </c>
      <c r="AS12" s="27">
        <f>VLOOKUP(Regions_112[[#This Row],[Country2]],'[1]world-data-2023'!$A$1:$AI$196,33,FALSE)</f>
        <v>60987417</v>
      </c>
      <c r="AT12" s="16">
        <f>VLOOKUP(Regions_112[[#This Row],[Country2]],$A$1:$Z$190,3,FALSE)</f>
        <v>0.70599999999999996</v>
      </c>
      <c r="AU12" s="27">
        <f>VLOOKUP(Regions_112[[#This Row],[Country2]],'[1]world-data-2023'!$A$1:$AI$196,5,FALSE)</f>
        <v>148460</v>
      </c>
    </row>
    <row r="13" spans="1:47" x14ac:dyDescent="0.3">
      <c r="A13" t="s">
        <v>659</v>
      </c>
      <c r="B13" s="10">
        <v>39</v>
      </c>
      <c r="C13" s="2">
        <v>1.4E-2</v>
      </c>
      <c r="D13" s="3">
        <v>1000</v>
      </c>
      <c r="E13" s="1">
        <v>13.97</v>
      </c>
      <c r="F13" s="3">
        <v>1786</v>
      </c>
      <c r="G13" s="1">
        <v>116.22</v>
      </c>
      <c r="H13" s="2">
        <v>2.5000000000000001E-2</v>
      </c>
      <c r="I13" s="1">
        <v>1.75</v>
      </c>
      <c r="J13" s="1" t="s">
        <v>67</v>
      </c>
      <c r="K13" s="5" t="s">
        <v>68</v>
      </c>
      <c r="L13" s="2">
        <v>0.81399999999999995</v>
      </c>
      <c r="M13" s="10">
        <v>0.151</v>
      </c>
      <c r="N13" s="1">
        <v>8.3000000000000007</v>
      </c>
      <c r="O13" s="10">
        <v>73.8</v>
      </c>
      <c r="P13" s="1">
        <v>70</v>
      </c>
      <c r="Q13" s="5" t="s">
        <v>69</v>
      </c>
      <c r="R13" s="1" t="s">
        <v>48</v>
      </c>
      <c r="S13" s="2">
        <v>0.27800000000000002</v>
      </c>
      <c r="T13" s="1">
        <v>1.94</v>
      </c>
      <c r="U13" s="3">
        <v>389482</v>
      </c>
      <c r="V13" s="2">
        <v>0.746</v>
      </c>
      <c r="W13" s="2">
        <v>0.14799999999999999</v>
      </c>
      <c r="X13" s="2">
        <v>0.33800000000000002</v>
      </c>
      <c r="Y13" s="2">
        <v>0.1036</v>
      </c>
      <c r="Z13" s="3">
        <v>323784</v>
      </c>
      <c r="AC13" s="15" t="s">
        <v>655</v>
      </c>
      <c r="AD13" s="27" t="s">
        <v>476</v>
      </c>
      <c r="AE13" s="27">
        <f>VLOOKUP(Regions_112[[#This Row],[Country2]],$A$1:$Z$190,21,FALSE)</f>
        <v>287025</v>
      </c>
      <c r="AF13" s="27">
        <f>VLOOKUP(Regions_112[[#This Row],[Country2]],$A$1:$Z$190,6,FALSE)</f>
        <v>1276</v>
      </c>
      <c r="AG13" s="11">
        <f>VLOOKUP(Regions_112[[#This Row],[Country2]],$A$2:$Z$190,2,FALSE)</f>
        <v>668</v>
      </c>
      <c r="AH13" s="11">
        <f>VALUE(Regions_112[[#This Row],[GDP ($)]])</f>
        <v>5209000000</v>
      </c>
      <c r="AI13" s="11" t="str">
        <f>SUBSTITUTE(Regions_112[[#This Row],[GDP]], "$", "")</f>
        <v xml:space="preserve">5,209,000,000 </v>
      </c>
      <c r="AJ13" s="11" t="str">
        <f>VLOOKUP(Regions_112[[#This Row],[Country2]],$A$2:$Z$190,11,FALSE)</f>
        <v xml:space="preserve">$5,209,000,000 </v>
      </c>
      <c r="AK13" s="11">
        <f>VLOOKUP(Regions_112[[#This Row],[Country2]],$A$1:$Z$190,20,FALSE)</f>
        <v>2.48</v>
      </c>
      <c r="AL13" s="7">
        <f>VLOOKUP(Regions_112[[#This Row],[Country2]],$A$2:$Z$190,15,FALSE)</f>
        <v>79.099999999999994</v>
      </c>
      <c r="AM13" s="11">
        <f>VALUE(Regions_112[[#This Row],[Minimum wage ($)]])</f>
        <v>3.13</v>
      </c>
      <c r="AN13" s="11" t="str">
        <f t="shared" si="0"/>
        <v xml:space="preserve">3.13 </v>
      </c>
      <c r="AO13" s="5" t="str">
        <f>VLOOKUP(Regions_112[[#This Row],[Country2]],$A$2:$Z$190,17,FALSE)</f>
        <v xml:space="preserve">$3.13 </v>
      </c>
      <c r="AP13" s="11">
        <f>VLOOKUP(Regions_112[[#This Row],[Country2]],$A$2:$Z$190,5,FALSE)</f>
        <v>10.65</v>
      </c>
      <c r="AQ13" s="16">
        <f>VLOOKUP(Regions_112[[#This Row],[Country2]],$A$1:$Z$190,13,FALSE)</f>
        <v>0.65400000000000003</v>
      </c>
      <c r="AR13" s="16">
        <f>VLOOKUP(Regions_112[[#This Row],[Country2]],'[1]world-data-2023'!$A$1:$AI$196,15,FALSE)</f>
        <v>0.14699999999999999</v>
      </c>
      <c r="AS13" s="27">
        <f>VLOOKUP(Regions_112[[#This Row],[Country2]],'[1]world-data-2023'!$A$1:$AI$196,33,FALSE)</f>
        <v>89431</v>
      </c>
      <c r="AT13" s="16">
        <f>VLOOKUP(Regions_112[[#This Row],[Country2]],$A$1:$Z$190,3,FALSE)</f>
        <v>0.23300000000000001</v>
      </c>
      <c r="AU13" s="27">
        <f>VLOOKUP(Regions_112[[#This Row],[Country2]],'[1]world-data-2023'!$A$1:$AI$196,5,FALSE)</f>
        <v>430</v>
      </c>
    </row>
    <row r="14" spans="1:47" x14ac:dyDescent="0.3">
      <c r="A14" t="s">
        <v>474</v>
      </c>
      <c r="B14" s="10">
        <v>2239</v>
      </c>
      <c r="C14" s="2">
        <v>0.111</v>
      </c>
      <c r="D14" s="3">
        <v>19000</v>
      </c>
      <c r="E14" s="1">
        <v>13.99</v>
      </c>
      <c r="F14" s="3">
        <v>31694</v>
      </c>
      <c r="G14" s="1">
        <v>117.59</v>
      </c>
      <c r="H14" s="2">
        <v>2.1000000000000001E-2</v>
      </c>
      <c r="I14" s="1">
        <v>1.99</v>
      </c>
      <c r="J14" s="1" t="s">
        <v>27</v>
      </c>
      <c r="K14" s="5" t="s">
        <v>70</v>
      </c>
      <c r="L14" s="2">
        <v>0.99399999999999999</v>
      </c>
      <c r="M14" s="10">
        <v>0.505</v>
      </c>
      <c r="N14" s="1">
        <v>6.1</v>
      </c>
      <c r="O14" s="10">
        <v>77.2</v>
      </c>
      <c r="P14" s="1">
        <v>14</v>
      </c>
      <c r="Q14" s="5" t="s">
        <v>461</v>
      </c>
      <c r="R14" s="1" t="s">
        <v>36</v>
      </c>
      <c r="S14" s="2">
        <v>0.251</v>
      </c>
      <c r="T14" s="1">
        <v>0.93</v>
      </c>
      <c r="U14" s="3">
        <v>1501635</v>
      </c>
      <c r="V14" s="2">
        <v>0.73399999999999999</v>
      </c>
      <c r="W14" s="2">
        <v>4.2000000000000003E-2</v>
      </c>
      <c r="X14" s="2">
        <v>0.13800000000000001</v>
      </c>
      <c r="Y14" s="2">
        <v>7.1000000000000004E-3</v>
      </c>
      <c r="Z14" s="3">
        <v>1467109</v>
      </c>
      <c r="AC14" s="15" t="s">
        <v>653</v>
      </c>
      <c r="AD14" s="27" t="s">
        <v>477</v>
      </c>
      <c r="AE14" s="27">
        <f>VLOOKUP(Regions_112[[#This Row],[Country2]],$A$1:$Z$190,21,FALSE)</f>
        <v>9466856</v>
      </c>
      <c r="AF14" s="27">
        <f>VLOOKUP(Regions_112[[#This Row],[Country2]],$A$1:$Z$190,6,FALSE)</f>
        <v>58280</v>
      </c>
      <c r="AG14" s="11">
        <f>VLOOKUP(Regions_112[[#This Row],[Country2]],$A$2:$Z$190,2,FALSE)</f>
        <v>47</v>
      </c>
      <c r="AH14" s="11">
        <f>VALUE(Regions_112[[#This Row],[GDP ($)]])</f>
        <v>63080457023</v>
      </c>
      <c r="AI14" s="11" t="str">
        <f>SUBSTITUTE(Regions_112[[#This Row],[GDP]], "$", "")</f>
        <v xml:space="preserve">63,080,457,023 </v>
      </c>
      <c r="AJ14" s="11" t="str">
        <f>VLOOKUP(Regions_112[[#This Row],[Country2]],$A$2:$Z$190,11,FALSE)</f>
        <v xml:space="preserve">$63,080,457,023 </v>
      </c>
      <c r="AK14" s="11">
        <f>VLOOKUP(Regions_112[[#This Row],[Country2]],$A$1:$Z$190,20,FALSE)</f>
        <v>5.19</v>
      </c>
      <c r="AL14" s="7">
        <f>VLOOKUP(Regions_112[[#This Row],[Country2]],$A$2:$Z$190,15,FALSE)</f>
        <v>74.2</v>
      </c>
      <c r="AM14" s="11">
        <f>VALUE(Regions_112[[#This Row],[Minimum wage ($)]])</f>
        <v>1.49</v>
      </c>
      <c r="AN14" s="11" t="str">
        <f t="shared" si="0"/>
        <v xml:space="preserve">1.49 </v>
      </c>
      <c r="AO14" s="5" t="str">
        <f>VLOOKUP(Regions_112[[#This Row],[Country2]],$A$2:$Z$190,17,FALSE)</f>
        <v xml:space="preserve">$1.49 </v>
      </c>
      <c r="AP14" s="11">
        <f>VLOOKUP(Regions_112[[#This Row],[Country2]],$A$2:$Z$190,5,FALSE)</f>
        <v>9.9</v>
      </c>
      <c r="AQ14" s="16">
        <f>VLOOKUP(Regions_112[[#This Row],[Country2]],$A$1:$Z$190,13,FALSE)</f>
        <v>0.874</v>
      </c>
      <c r="AR14" s="16">
        <f>VLOOKUP(Regions_112[[#This Row],[Country2]],'[1]world-data-2023'!$A$1:$AI$196,15,FALSE)</f>
        <v>0.42599999999999999</v>
      </c>
      <c r="AS14" s="27">
        <f>VLOOKUP(Regions_112[[#This Row],[Country2]],'[1]world-data-2023'!$A$1:$AI$196,33,FALSE)</f>
        <v>7482982</v>
      </c>
      <c r="AT14" s="16">
        <f>VLOOKUP(Regions_112[[#This Row],[Country2]],$A$1:$Z$190,3,FALSE)</f>
        <v>0.42</v>
      </c>
      <c r="AU14" s="27">
        <f>VLOOKUP(Regions_112[[#This Row],[Country2]],'[1]world-data-2023'!$A$1:$AI$196,5,FALSE)</f>
        <v>207600</v>
      </c>
    </row>
    <row r="15" spans="1:47" x14ac:dyDescent="0.3">
      <c r="A15" t="s">
        <v>475</v>
      </c>
      <c r="B15" s="10">
        <v>1265</v>
      </c>
      <c r="C15" s="2">
        <v>0.70599999999999996</v>
      </c>
      <c r="D15" s="3">
        <v>221000</v>
      </c>
      <c r="E15" s="1">
        <v>18.18</v>
      </c>
      <c r="F15" s="3">
        <v>84246</v>
      </c>
      <c r="G15" s="1">
        <v>179.68</v>
      </c>
      <c r="H15" s="2">
        <v>5.6000000000000001E-2</v>
      </c>
      <c r="I15" s="1">
        <v>2.04</v>
      </c>
      <c r="J15" s="1" t="s">
        <v>31</v>
      </c>
      <c r="K15" s="5" t="s">
        <v>71</v>
      </c>
      <c r="L15" s="2">
        <v>1.165</v>
      </c>
      <c r="M15" s="10">
        <v>0.20599999999999999</v>
      </c>
      <c r="N15" s="1">
        <v>25.1</v>
      </c>
      <c r="O15" s="10">
        <v>72.3</v>
      </c>
      <c r="P15" s="1">
        <v>173</v>
      </c>
      <c r="Q15" s="5" t="s">
        <v>72</v>
      </c>
      <c r="R15" s="1" t="s">
        <v>73</v>
      </c>
      <c r="S15" s="2">
        <v>0.71799999999999997</v>
      </c>
      <c r="T15" s="1">
        <v>0.57999999999999996</v>
      </c>
      <c r="U15" s="3">
        <v>167310838</v>
      </c>
      <c r="V15" s="2">
        <v>0.59</v>
      </c>
      <c r="W15" s="2">
        <v>8.7999999999999995E-2</v>
      </c>
      <c r="X15" s="2">
        <v>0.33400000000000002</v>
      </c>
      <c r="Y15" s="2">
        <v>4.19E-2</v>
      </c>
      <c r="Z15" s="3">
        <v>60987417</v>
      </c>
      <c r="AC15" s="15" t="s">
        <v>653</v>
      </c>
      <c r="AD15" s="27" t="s">
        <v>478</v>
      </c>
      <c r="AE15" s="27">
        <f>VLOOKUP(Regions_112[[#This Row],[Country2]],$A$1:$Z$190,21,FALSE)</f>
        <v>11484055</v>
      </c>
      <c r="AF15" s="27">
        <f>VLOOKUP(Regions_112[[#This Row],[Country2]],$A$1:$Z$190,6,FALSE)</f>
        <v>96889</v>
      </c>
      <c r="AG15" s="11">
        <f>VLOOKUP(Regions_112[[#This Row],[Country2]],$A$2:$Z$190,2,FALSE)</f>
        <v>383</v>
      </c>
      <c r="AH15" s="11">
        <f>VALUE(Regions_112[[#This Row],[GDP ($)]])</f>
        <v>529606710418</v>
      </c>
      <c r="AI15" s="11" t="str">
        <f>SUBSTITUTE(Regions_112[[#This Row],[GDP]], "$", "")</f>
        <v xml:space="preserve">529,606,710,418 </v>
      </c>
      <c r="AJ15" s="11" t="str">
        <f>VLOOKUP(Regions_112[[#This Row],[Country2]],$A$2:$Z$190,11,FALSE)</f>
        <v xml:space="preserve">$529,606,710,418 </v>
      </c>
      <c r="AK15" s="11">
        <f>VLOOKUP(Regions_112[[#This Row],[Country2]],$A$1:$Z$190,20,FALSE)</f>
        <v>3.07</v>
      </c>
      <c r="AL15" s="7">
        <f>VLOOKUP(Regions_112[[#This Row],[Country2]],$A$2:$Z$190,15,FALSE)</f>
        <v>81.599999999999994</v>
      </c>
      <c r="AM15" s="11">
        <f>VALUE(Regions_112[[#This Row],[Minimum wage ($)]])</f>
        <v>10.31</v>
      </c>
      <c r="AN15" s="11" t="str">
        <f t="shared" si="0"/>
        <v xml:space="preserve">10.31 </v>
      </c>
      <c r="AO15" s="5" t="str">
        <f>VLOOKUP(Regions_112[[#This Row],[Country2]],$A$2:$Z$190,17,FALSE)</f>
        <v xml:space="preserve">$10.31 </v>
      </c>
      <c r="AP15" s="11">
        <f>VLOOKUP(Regions_112[[#This Row],[Country2]],$A$2:$Z$190,5,FALSE)</f>
        <v>10.3</v>
      </c>
      <c r="AQ15" s="16">
        <f>VLOOKUP(Regions_112[[#This Row],[Country2]],$A$1:$Z$190,13,FALSE)</f>
        <v>0.79700000000000004</v>
      </c>
      <c r="AR15" s="16">
        <f>VLOOKUP(Regions_112[[#This Row],[Country2]],'[1]world-data-2023'!$A$1:$AI$196,15,FALSE)</f>
        <v>0.22600000000000001</v>
      </c>
      <c r="AS15" s="27">
        <f>VLOOKUP(Regions_112[[#This Row],[Country2]],'[1]world-data-2023'!$A$1:$AI$196,33,FALSE)</f>
        <v>11259082</v>
      </c>
      <c r="AT15" s="16">
        <f>VLOOKUP(Regions_112[[#This Row],[Country2]],$A$1:$Z$190,3,FALSE)</f>
        <v>0.44600000000000001</v>
      </c>
      <c r="AU15" s="27">
        <f>VLOOKUP(Regions_112[[#This Row],[Country2]],'[1]world-data-2023'!$A$1:$AI$196,5,FALSE)</f>
        <v>30528</v>
      </c>
    </row>
    <row r="16" spans="1:47" x14ac:dyDescent="0.3">
      <c r="A16" t="s">
        <v>476</v>
      </c>
      <c r="B16" s="10">
        <v>668</v>
      </c>
      <c r="C16" s="2">
        <v>0.23300000000000001</v>
      </c>
      <c r="D16" s="3">
        <v>1000</v>
      </c>
      <c r="E16" s="1">
        <v>10.65</v>
      </c>
      <c r="F16" s="3">
        <v>1276</v>
      </c>
      <c r="G16" s="1">
        <v>134.09</v>
      </c>
      <c r="H16" s="2">
        <v>4.1000000000000002E-2</v>
      </c>
      <c r="I16" s="1">
        <v>1.62</v>
      </c>
      <c r="J16" s="1" t="s">
        <v>74</v>
      </c>
      <c r="K16" s="5" t="s">
        <v>75</v>
      </c>
      <c r="L16" s="2">
        <v>0.99399999999999999</v>
      </c>
      <c r="M16" s="10">
        <v>0.65400000000000003</v>
      </c>
      <c r="N16" s="1">
        <v>11.3</v>
      </c>
      <c r="O16" s="10">
        <v>79.099999999999994</v>
      </c>
      <c r="P16" s="1">
        <v>27</v>
      </c>
      <c r="Q16" s="5" t="s">
        <v>76</v>
      </c>
      <c r="R16" s="1" t="s">
        <v>48</v>
      </c>
      <c r="S16" s="2">
        <v>0.45200000000000001</v>
      </c>
      <c r="T16" s="1">
        <v>2.48</v>
      </c>
      <c r="U16" s="3">
        <v>287025</v>
      </c>
      <c r="V16" s="2">
        <v>0.65200000000000002</v>
      </c>
      <c r="W16" s="2">
        <v>0.27500000000000002</v>
      </c>
      <c r="X16" s="2">
        <v>0.35599999999999998</v>
      </c>
      <c r="Y16" s="2">
        <v>0.1033</v>
      </c>
      <c r="Z16" s="3">
        <v>89431</v>
      </c>
      <c r="AC16" s="15" t="s">
        <v>652</v>
      </c>
      <c r="AD16" s="27" t="s">
        <v>480</v>
      </c>
      <c r="AE16" s="27">
        <f>VLOOKUP(Regions_112[[#This Row],[Country2]],$A$1:$Z$190,21,FALSE)</f>
        <v>11801151</v>
      </c>
      <c r="AF16" s="27">
        <f>VLOOKUP(Regions_112[[#This Row],[Country2]],$A$1:$Z$190,6,FALSE)</f>
        <v>6476</v>
      </c>
      <c r="AG16" s="11">
        <f>VLOOKUP(Regions_112[[#This Row],[Country2]],$A$2:$Z$190,2,FALSE)</f>
        <v>108</v>
      </c>
      <c r="AH16" s="11">
        <f>VALUE(Regions_112[[#This Row],[GDP ($)]])</f>
        <v>14390709095</v>
      </c>
      <c r="AI16" s="11" t="str">
        <f>SUBSTITUTE(Regions_112[[#This Row],[GDP]], "$", "")</f>
        <v xml:space="preserve">14,390,709,095 </v>
      </c>
      <c r="AJ16" s="11" t="str">
        <f>VLOOKUP(Regions_112[[#This Row],[Country2]],$A$2:$Z$190,11,FALSE)</f>
        <v xml:space="preserve">$14,390,709,095 </v>
      </c>
      <c r="AK16" s="11">
        <f>VLOOKUP(Regions_112[[#This Row],[Country2]],$A$1:$Z$190,20,FALSE)</f>
        <v>0.08</v>
      </c>
      <c r="AL16" s="7">
        <f>VLOOKUP(Regions_112[[#This Row],[Country2]],$A$2:$Z$190,15,FALSE)</f>
        <v>61.5</v>
      </c>
      <c r="AM16" s="11">
        <f>VALUE(Regions_112[[#This Row],[Minimum wage ($)]])</f>
        <v>0.39</v>
      </c>
      <c r="AN16" s="11" t="str">
        <f t="shared" si="0"/>
        <v xml:space="preserve">0.39 </v>
      </c>
      <c r="AO16" s="5" t="str">
        <f>VLOOKUP(Regions_112[[#This Row],[Country2]],$A$2:$Z$190,17,FALSE)</f>
        <v xml:space="preserve">$0.39 </v>
      </c>
      <c r="AP16" s="11">
        <f>VLOOKUP(Regions_112[[#This Row],[Country2]],$A$2:$Z$190,5,FALSE)</f>
        <v>36.22</v>
      </c>
      <c r="AQ16" s="16">
        <f>VLOOKUP(Regions_112[[#This Row],[Country2]],$A$1:$Z$190,13,FALSE)</f>
        <v>0.123</v>
      </c>
      <c r="AR16" s="16">
        <f>VLOOKUP(Regions_112[[#This Row],[Country2]],'[1]world-data-2023'!$A$1:$AI$196,15,FALSE)</f>
        <v>0.378</v>
      </c>
      <c r="AS16" s="27">
        <f>VLOOKUP(Regions_112[[#This Row],[Country2]],'[1]world-data-2023'!$A$1:$AI$196,33,FALSE)</f>
        <v>5648149</v>
      </c>
      <c r="AT16" s="16">
        <f>VLOOKUP(Regions_112[[#This Row],[Country2]],$A$1:$Z$190,3,FALSE)</f>
        <v>0.33300000000000002</v>
      </c>
      <c r="AU16" s="27">
        <f>VLOOKUP(Regions_112[[#This Row],[Country2]],'[1]world-data-2023'!$A$1:$AI$196,5,FALSE)</f>
        <v>112622</v>
      </c>
    </row>
    <row r="17" spans="1:47" x14ac:dyDescent="0.3">
      <c r="A17" t="s">
        <v>477</v>
      </c>
      <c r="B17" s="10">
        <v>47</v>
      </c>
      <c r="C17" s="2">
        <v>0.42</v>
      </c>
      <c r="D17" s="3">
        <v>155000</v>
      </c>
      <c r="E17" s="1">
        <v>9.9</v>
      </c>
      <c r="F17" s="3">
        <v>58280</v>
      </c>
      <c r="G17" s="1" t="s">
        <v>461</v>
      </c>
      <c r="H17" s="2">
        <v>5.6000000000000001E-2</v>
      </c>
      <c r="I17" s="1">
        <v>1.45</v>
      </c>
      <c r="J17" s="1" t="s">
        <v>77</v>
      </c>
      <c r="K17" s="5" t="s">
        <v>78</v>
      </c>
      <c r="L17" s="2">
        <v>1.0049999999999999</v>
      </c>
      <c r="M17" s="10">
        <v>0.874</v>
      </c>
      <c r="N17" s="1">
        <v>2.6</v>
      </c>
      <c r="O17" s="10">
        <v>74.2</v>
      </c>
      <c r="P17" s="1">
        <v>2</v>
      </c>
      <c r="Q17" s="5" t="s">
        <v>79</v>
      </c>
      <c r="R17" s="1" t="s">
        <v>80</v>
      </c>
      <c r="S17" s="2">
        <v>0.34499999999999997</v>
      </c>
      <c r="T17" s="1">
        <v>5.19</v>
      </c>
      <c r="U17" s="3">
        <v>9466856</v>
      </c>
      <c r="V17" s="2">
        <v>0.64100000000000001</v>
      </c>
      <c r="W17" s="2">
        <v>0.14699999999999999</v>
      </c>
      <c r="X17" s="2">
        <v>0.53300000000000003</v>
      </c>
      <c r="Y17" s="2">
        <v>4.5900000000000003E-2</v>
      </c>
      <c r="Z17" s="3">
        <v>7482982</v>
      </c>
      <c r="AC17" s="15" t="s">
        <v>650</v>
      </c>
      <c r="AD17" s="27" t="s">
        <v>481</v>
      </c>
      <c r="AE17" s="27">
        <f>VLOOKUP(Regions_112[[#This Row],[Country2]],$A$1:$Z$190,21,FALSE)</f>
        <v>727145</v>
      </c>
      <c r="AF17" s="27">
        <f>VLOOKUP(Regions_112[[#This Row],[Country2]],$A$1:$Z$190,6,FALSE)</f>
        <v>1261</v>
      </c>
      <c r="AG17" s="11">
        <f>VLOOKUP(Regions_112[[#This Row],[Country2]],$A$2:$Z$190,2,FALSE)</f>
        <v>20</v>
      </c>
      <c r="AH17" s="11">
        <f>VALUE(Regions_112[[#This Row],[GDP ($)]])</f>
        <v>2446674101</v>
      </c>
      <c r="AI17" s="11" t="str">
        <f>SUBSTITUTE(Regions_112[[#This Row],[GDP]], "$", "")</f>
        <v xml:space="preserve">2,446,674,101 </v>
      </c>
      <c r="AJ17" s="11" t="str">
        <f>VLOOKUP(Regions_112[[#This Row],[Country2]],$A$2:$Z$190,11,FALSE)</f>
        <v xml:space="preserve">$2,446,674,101 </v>
      </c>
      <c r="AK17" s="11">
        <f>VLOOKUP(Regions_112[[#This Row],[Country2]],$A$1:$Z$190,20,FALSE)</f>
        <v>0.42</v>
      </c>
      <c r="AL17" s="7">
        <f>VLOOKUP(Regions_112[[#This Row],[Country2]],$A$2:$Z$190,15,FALSE)</f>
        <v>71.5</v>
      </c>
      <c r="AM17" s="11">
        <f>VALUE(Regions_112[[#This Row],[Minimum wage ($)]])</f>
        <v>0.32</v>
      </c>
      <c r="AN17" s="11" t="str">
        <f t="shared" si="0"/>
        <v xml:space="preserve">0.32 </v>
      </c>
      <c r="AO17" s="5" t="str">
        <f>VLOOKUP(Regions_112[[#This Row],[Country2]],$A$2:$Z$190,17,FALSE)</f>
        <v xml:space="preserve">$0.32 </v>
      </c>
      <c r="AP17" s="11">
        <f>VLOOKUP(Regions_112[[#This Row],[Country2]],$A$2:$Z$190,5,FALSE)</f>
        <v>17.260000000000002</v>
      </c>
      <c r="AQ17" s="16">
        <f>VLOOKUP(Regions_112[[#This Row],[Country2]],$A$1:$Z$190,13,FALSE)</f>
        <v>0.156</v>
      </c>
      <c r="AR17" s="16">
        <f>VLOOKUP(Regions_112[[#This Row],[Country2]],'[1]world-data-2023'!$A$1:$AI$196,15,FALSE)</f>
        <v>0.72499999999999998</v>
      </c>
      <c r="AS17" s="27">
        <f>VLOOKUP(Regions_112[[#This Row],[Country2]],'[1]world-data-2023'!$A$1:$AI$196,33,FALSE)</f>
        <v>317538</v>
      </c>
      <c r="AT17" s="16">
        <f>VLOOKUP(Regions_112[[#This Row],[Country2]],$A$1:$Z$190,3,FALSE)</f>
        <v>0.13600000000000001</v>
      </c>
      <c r="AU17" s="27">
        <f>VLOOKUP(Regions_112[[#This Row],[Country2]],'[1]world-data-2023'!$A$1:$AI$196,5,FALSE)</f>
        <v>38394</v>
      </c>
    </row>
    <row r="18" spans="1:47" x14ac:dyDescent="0.3">
      <c r="A18" t="s">
        <v>478</v>
      </c>
      <c r="B18" s="10">
        <v>383</v>
      </c>
      <c r="C18" s="2">
        <v>0.44600000000000001</v>
      </c>
      <c r="D18" s="3">
        <v>32000</v>
      </c>
      <c r="E18" s="1">
        <v>10.3</v>
      </c>
      <c r="F18" s="3">
        <v>96889</v>
      </c>
      <c r="G18" s="1">
        <v>117.11</v>
      </c>
      <c r="H18" s="2">
        <v>1.4E-2</v>
      </c>
      <c r="I18" s="1">
        <v>1.62</v>
      </c>
      <c r="J18" s="1" t="s">
        <v>81</v>
      </c>
      <c r="K18" s="5" t="s">
        <v>82</v>
      </c>
      <c r="L18" s="2">
        <v>1.0389999999999999</v>
      </c>
      <c r="M18" s="10">
        <v>0.79700000000000004</v>
      </c>
      <c r="N18" s="1">
        <v>2.9</v>
      </c>
      <c r="O18" s="10">
        <v>81.599999999999994</v>
      </c>
      <c r="P18" s="1">
        <v>5</v>
      </c>
      <c r="Q18" s="5" t="s">
        <v>83</v>
      </c>
      <c r="R18" s="1" t="s">
        <v>84</v>
      </c>
      <c r="S18" s="2">
        <v>0.17599999999999999</v>
      </c>
      <c r="T18" s="1">
        <v>3.07</v>
      </c>
      <c r="U18" s="3">
        <v>11484055</v>
      </c>
      <c r="V18" s="2">
        <v>0.53600000000000003</v>
      </c>
      <c r="W18" s="2">
        <v>0.24</v>
      </c>
      <c r="X18" s="2">
        <v>0.55400000000000005</v>
      </c>
      <c r="Y18" s="2">
        <v>5.5899999999999998E-2</v>
      </c>
      <c r="Z18" s="3">
        <v>11259082</v>
      </c>
      <c r="AC18" s="15" t="s">
        <v>653</v>
      </c>
      <c r="AD18" s="27" t="s">
        <v>483</v>
      </c>
      <c r="AE18" s="27">
        <f>VLOOKUP(Regions_112[[#This Row],[Country2]],$A$1:$Z$190,21,FALSE)</f>
        <v>3301000</v>
      </c>
      <c r="AF18" s="27">
        <f>VLOOKUP(Regions_112[[#This Row],[Country2]],$A$1:$Z$190,6,FALSE)</f>
        <v>21848</v>
      </c>
      <c r="AG18" s="11">
        <f>VLOOKUP(Regions_112[[#This Row],[Country2]],$A$2:$Z$190,2,FALSE)</f>
        <v>64</v>
      </c>
      <c r="AH18" s="11">
        <f>VALUE(Regions_112[[#This Row],[GDP ($)]])</f>
        <v>20047848435</v>
      </c>
      <c r="AI18" s="11" t="str">
        <f>SUBSTITUTE(Regions_112[[#This Row],[GDP]], "$", "")</f>
        <v xml:space="preserve">20,047,848,435 </v>
      </c>
      <c r="AJ18" s="11" t="str">
        <f>VLOOKUP(Regions_112[[#This Row],[Country2]],$A$2:$Z$190,11,FALSE)</f>
        <v xml:space="preserve">$20,047,848,435 </v>
      </c>
      <c r="AK18" s="11">
        <f>VLOOKUP(Regions_112[[#This Row],[Country2]],$A$1:$Z$190,20,FALSE)</f>
        <v>2.16</v>
      </c>
      <c r="AL18" s="7">
        <f>VLOOKUP(Regions_112[[#This Row],[Country2]],$A$2:$Z$190,15,FALSE)</f>
        <v>77.3</v>
      </c>
      <c r="AM18" s="11">
        <f>VALUE(Regions_112[[#This Row],[Minimum wage ($)]])</f>
        <v>1.04</v>
      </c>
      <c r="AN18" s="11" t="str">
        <f t="shared" si="0"/>
        <v xml:space="preserve">1.04 </v>
      </c>
      <c r="AO18" s="5" t="str">
        <f>VLOOKUP(Regions_112[[#This Row],[Country2]],$A$2:$Z$190,17,FALSE)</f>
        <v xml:space="preserve">$1.04 </v>
      </c>
      <c r="AP18" s="11">
        <f>VLOOKUP(Regions_112[[#This Row],[Country2]],$A$2:$Z$190,5,FALSE)</f>
        <v>8.11</v>
      </c>
      <c r="AQ18" s="16">
        <f>VLOOKUP(Regions_112[[#This Row],[Country2]],$A$1:$Z$190,13,FALSE)</f>
        <v>0.23300000000000001</v>
      </c>
      <c r="AR18" s="16">
        <f>VLOOKUP(Regions_112[[#This Row],[Country2]],'[1]world-data-2023'!$A$1:$AI$196,15,FALSE)</f>
        <v>0.42699999999999999</v>
      </c>
      <c r="AS18" s="27">
        <f>VLOOKUP(Regions_112[[#This Row],[Country2]],'[1]world-data-2023'!$A$1:$AI$196,33,FALSE)</f>
        <v>1605144</v>
      </c>
      <c r="AT18" s="16">
        <f>VLOOKUP(Regions_112[[#This Row],[Country2]],$A$1:$Z$190,3,FALSE)</f>
        <v>0.43099999999999999</v>
      </c>
      <c r="AU18" s="27">
        <f>VLOOKUP(Regions_112[[#This Row],[Country2]],'[1]world-data-2023'!$A$1:$AI$196,5,FALSE)</f>
        <v>51197</v>
      </c>
    </row>
    <row r="19" spans="1:47" x14ac:dyDescent="0.3">
      <c r="A19" t="s">
        <v>480</v>
      </c>
      <c r="B19" s="10">
        <v>108</v>
      </c>
      <c r="C19" s="2">
        <v>0.33300000000000002</v>
      </c>
      <c r="D19" s="3">
        <v>12000</v>
      </c>
      <c r="E19" s="1">
        <v>36.22</v>
      </c>
      <c r="F19" s="3">
        <v>6476</v>
      </c>
      <c r="G19" s="1">
        <v>110.71</v>
      </c>
      <c r="H19" s="2">
        <v>-8.9999999999999993E-3</v>
      </c>
      <c r="I19" s="1">
        <v>4.84</v>
      </c>
      <c r="J19" s="1" t="s">
        <v>86</v>
      </c>
      <c r="K19" s="5" t="s">
        <v>87</v>
      </c>
      <c r="L19" s="2">
        <v>1.22</v>
      </c>
      <c r="M19" s="10">
        <v>0.123</v>
      </c>
      <c r="N19" s="1">
        <v>60.5</v>
      </c>
      <c r="O19" s="10">
        <v>61.5</v>
      </c>
      <c r="P19" s="1">
        <v>397</v>
      </c>
      <c r="Q19" s="5" t="s">
        <v>88</v>
      </c>
      <c r="R19" s="1" t="s">
        <v>84</v>
      </c>
      <c r="S19" s="2">
        <v>0.40500000000000003</v>
      </c>
      <c r="T19" s="1">
        <v>0.08</v>
      </c>
      <c r="U19" s="3">
        <v>11801151</v>
      </c>
      <c r="V19" s="2">
        <v>0.70899999999999996</v>
      </c>
      <c r="W19" s="2">
        <v>0.108</v>
      </c>
      <c r="X19" s="2">
        <v>0.48899999999999999</v>
      </c>
      <c r="Y19" s="2">
        <v>2.23E-2</v>
      </c>
      <c r="Z19" s="3">
        <v>5648149</v>
      </c>
      <c r="AC19" s="15" t="s">
        <v>652</v>
      </c>
      <c r="AD19" s="27" t="s">
        <v>484</v>
      </c>
      <c r="AE19" s="27">
        <f>VLOOKUP(Regions_112[[#This Row],[Country2]],$A$1:$Z$190,21,FALSE)</f>
        <v>2346179</v>
      </c>
      <c r="AF19" s="27">
        <f>VLOOKUP(Regions_112[[#This Row],[Country2]],$A$1:$Z$190,6,FALSE)</f>
        <v>6340</v>
      </c>
      <c r="AG19" s="11">
        <f>VLOOKUP(Regions_112[[#This Row],[Country2]],$A$2:$Z$190,2,FALSE)</f>
        <v>4</v>
      </c>
      <c r="AH19" s="11">
        <f>VALUE(Regions_112[[#This Row],[GDP ($)]])</f>
        <v>18340510789</v>
      </c>
      <c r="AI19" s="11" t="str">
        <f>SUBSTITUTE(Regions_112[[#This Row],[GDP]], "$", "")</f>
        <v xml:space="preserve">18,340,510,789 </v>
      </c>
      <c r="AJ19" s="11" t="str">
        <f>VLOOKUP(Regions_112[[#This Row],[Country2]],$A$2:$Z$190,11,FALSE)</f>
        <v xml:space="preserve">$18,340,510,789 </v>
      </c>
      <c r="AK19" s="11">
        <f>VLOOKUP(Regions_112[[#This Row],[Country2]],$A$1:$Z$190,20,FALSE)</f>
        <v>0.37</v>
      </c>
      <c r="AL19" s="7">
        <f>VLOOKUP(Regions_112[[#This Row],[Country2]],$A$2:$Z$190,15,FALSE)</f>
        <v>69.3</v>
      </c>
      <c r="AM19" s="11">
        <f>VALUE(Regions_112[[#This Row],[Minimum wage ($)]])</f>
        <v>0.28999999999999998</v>
      </c>
      <c r="AN19" s="11" t="str">
        <f t="shared" si="0"/>
        <v xml:space="preserve">0.29 </v>
      </c>
      <c r="AO19" s="5" t="str">
        <f>VLOOKUP(Regions_112[[#This Row],[Country2]],$A$2:$Z$190,17,FALSE)</f>
        <v xml:space="preserve">$0.29 </v>
      </c>
      <c r="AP19" s="11">
        <f>VLOOKUP(Regions_112[[#This Row],[Country2]],$A$2:$Z$190,5,FALSE)</f>
        <v>24.82</v>
      </c>
      <c r="AQ19" s="16">
        <f>VLOOKUP(Regions_112[[#This Row],[Country2]],$A$1:$Z$190,13,FALSE)</f>
        <v>0.249</v>
      </c>
      <c r="AR19" s="16">
        <f>VLOOKUP(Regions_112[[#This Row],[Country2]],'[1]world-data-2023'!$A$1:$AI$196,15,FALSE)</f>
        <v>0.189</v>
      </c>
      <c r="AS19" s="27">
        <f>VLOOKUP(Regions_112[[#This Row],[Country2]],'[1]world-data-2023'!$A$1:$AI$196,33,FALSE)</f>
        <v>1616550</v>
      </c>
      <c r="AT19" s="16">
        <f>VLOOKUP(Regions_112[[#This Row],[Country2]],$A$1:$Z$190,3,FALSE)</f>
        <v>0.45600000000000002</v>
      </c>
      <c r="AU19" s="27">
        <f>VLOOKUP(Regions_112[[#This Row],[Country2]],'[1]world-data-2023'!$A$1:$AI$196,5,FALSE)</f>
        <v>581730</v>
      </c>
    </row>
    <row r="20" spans="1:47" x14ac:dyDescent="0.3">
      <c r="A20" t="s">
        <v>481</v>
      </c>
      <c r="B20" s="10">
        <v>20</v>
      </c>
      <c r="C20" s="2">
        <v>0.13600000000000001</v>
      </c>
      <c r="D20" s="3">
        <v>6000</v>
      </c>
      <c r="E20" s="1">
        <v>17.260000000000002</v>
      </c>
      <c r="F20" s="3">
        <v>1261</v>
      </c>
      <c r="G20" s="1">
        <v>167.18</v>
      </c>
      <c r="H20" s="2">
        <v>2.7E-2</v>
      </c>
      <c r="I20" s="1">
        <v>1.98</v>
      </c>
      <c r="J20" s="1" t="s">
        <v>89</v>
      </c>
      <c r="K20" s="5" t="s">
        <v>90</v>
      </c>
      <c r="L20" s="2">
        <v>1.0009999999999999</v>
      </c>
      <c r="M20" s="10">
        <v>0.156</v>
      </c>
      <c r="N20" s="1">
        <v>24.8</v>
      </c>
      <c r="O20" s="10">
        <v>71.5</v>
      </c>
      <c r="P20" s="1">
        <v>183</v>
      </c>
      <c r="Q20" s="5" t="s">
        <v>91</v>
      </c>
      <c r="R20" s="1" t="s">
        <v>92</v>
      </c>
      <c r="S20" s="2">
        <v>0.19800000000000001</v>
      </c>
      <c r="T20" s="1">
        <v>0.42</v>
      </c>
      <c r="U20" s="3">
        <v>727145</v>
      </c>
      <c r="V20" s="2">
        <v>0.66700000000000004</v>
      </c>
      <c r="W20" s="2">
        <v>0.16</v>
      </c>
      <c r="X20" s="2">
        <v>0.35299999999999998</v>
      </c>
      <c r="Y20" s="2">
        <v>2.3400000000000001E-2</v>
      </c>
      <c r="Z20" s="3">
        <v>317538</v>
      </c>
      <c r="AC20" s="15" t="s">
        <v>655</v>
      </c>
      <c r="AD20" s="27" t="s">
        <v>485</v>
      </c>
      <c r="AE20" s="27">
        <f>VLOOKUP(Regions_112[[#This Row],[Country2]],$A$1:$Z$190,21,FALSE)</f>
        <v>212559417</v>
      </c>
      <c r="AF20" s="27">
        <f>VLOOKUP(Regions_112[[#This Row],[Country2]],$A$1:$Z$190,6,FALSE)</f>
        <v>462299</v>
      </c>
      <c r="AG20" s="11">
        <f>VLOOKUP(Regions_112[[#This Row],[Country2]],$A$2:$Z$190,2,FALSE)</f>
        <v>25</v>
      </c>
      <c r="AH20" s="11">
        <f>VALUE(Regions_112[[#This Row],[GDP ($)]])</f>
        <v>1839758040766</v>
      </c>
      <c r="AI20" s="11" t="str">
        <f>SUBSTITUTE(Regions_112[[#This Row],[GDP]], "$", "")</f>
        <v xml:space="preserve">1,839,758,040,766 </v>
      </c>
      <c r="AJ20" s="11" t="str">
        <f>VLOOKUP(Regions_112[[#This Row],[Country2]],$A$2:$Z$190,11,FALSE)</f>
        <v xml:space="preserve">$1,839,758,040,766 </v>
      </c>
      <c r="AK20" s="11">
        <f>VLOOKUP(Regions_112[[#This Row],[Country2]],$A$1:$Z$190,20,FALSE)</f>
        <v>2.15</v>
      </c>
      <c r="AL20" s="7">
        <f>VLOOKUP(Regions_112[[#This Row],[Country2]],$A$2:$Z$190,15,FALSE)</f>
        <v>75.7</v>
      </c>
      <c r="AM20" s="11">
        <f>VALUE(Regions_112[[#This Row],[Minimum wage ($)]])</f>
        <v>1.53</v>
      </c>
      <c r="AN20" s="11" t="str">
        <f t="shared" si="0"/>
        <v xml:space="preserve">1.53 </v>
      </c>
      <c r="AO20" s="5" t="str">
        <f>VLOOKUP(Regions_112[[#This Row],[Country2]],$A$2:$Z$190,17,FALSE)</f>
        <v xml:space="preserve">$1.53 </v>
      </c>
      <c r="AP20" s="11">
        <f>VLOOKUP(Regions_112[[#This Row],[Country2]],$A$2:$Z$190,5,FALSE)</f>
        <v>13.92</v>
      </c>
      <c r="AQ20" s="16">
        <f>VLOOKUP(Regions_112[[#This Row],[Country2]],$A$1:$Z$190,13,FALSE)</f>
        <v>0.51300000000000001</v>
      </c>
      <c r="AR20" s="16">
        <f>VLOOKUP(Regions_112[[#This Row],[Country2]],'[1]world-data-2023'!$A$1:$AI$196,15,FALSE)</f>
        <v>0.58899999999999997</v>
      </c>
      <c r="AS20" s="27">
        <f>VLOOKUP(Regions_112[[#This Row],[Country2]],'[1]world-data-2023'!$A$1:$AI$196,33,FALSE)</f>
        <v>183241641</v>
      </c>
      <c r="AT20" s="16">
        <f>VLOOKUP(Regions_112[[#This Row],[Country2]],$A$1:$Z$190,3,FALSE)</f>
        <v>0.33900000000000002</v>
      </c>
      <c r="AU20" s="27">
        <f>VLOOKUP(Regions_112[[#This Row],[Country2]],'[1]world-data-2023'!$A$1:$AI$196,5,FALSE)</f>
        <v>8515770</v>
      </c>
    </row>
    <row r="21" spans="1:47" x14ac:dyDescent="0.3">
      <c r="A21" t="s">
        <v>482</v>
      </c>
      <c r="B21" s="10">
        <v>11</v>
      </c>
      <c r="C21" s="2">
        <v>0.34799999999999998</v>
      </c>
      <c r="D21" s="3">
        <v>71000</v>
      </c>
      <c r="E21" s="1">
        <v>21.75</v>
      </c>
      <c r="F21" s="3">
        <v>21606</v>
      </c>
      <c r="G21" s="1">
        <v>148.32</v>
      </c>
      <c r="H21" s="2">
        <v>1.7999999999999999E-2</v>
      </c>
      <c r="I21" s="1">
        <v>2.73</v>
      </c>
      <c r="J21" s="1" t="s">
        <v>43</v>
      </c>
      <c r="K21" s="5" t="s">
        <v>93</v>
      </c>
      <c r="L21" s="2">
        <v>0.98199999999999998</v>
      </c>
      <c r="M21" s="10" t="s">
        <v>461</v>
      </c>
      <c r="N21" s="1">
        <v>21.8</v>
      </c>
      <c r="O21" s="10">
        <v>71.2</v>
      </c>
      <c r="P21" s="1">
        <v>155</v>
      </c>
      <c r="Q21" s="5" t="s">
        <v>29</v>
      </c>
      <c r="R21" s="1" t="s">
        <v>52</v>
      </c>
      <c r="S21" s="2">
        <v>0.25900000000000001</v>
      </c>
      <c r="T21" s="1">
        <v>1.59</v>
      </c>
      <c r="U21" s="3">
        <v>11513100</v>
      </c>
      <c r="V21" s="2">
        <v>0.71799999999999997</v>
      </c>
      <c r="W21" s="2">
        <v>0.17</v>
      </c>
      <c r="X21" s="2">
        <v>0.83699999999999997</v>
      </c>
      <c r="Y21" s="2">
        <v>3.5000000000000003E-2</v>
      </c>
      <c r="Z21" s="3">
        <v>8033035</v>
      </c>
      <c r="AC21" s="15" t="s">
        <v>653</v>
      </c>
      <c r="AD21" s="27" t="s">
        <v>487</v>
      </c>
      <c r="AE21" s="27">
        <f>VLOOKUP(Regions_112[[#This Row],[Country2]],$A$1:$Z$190,21,FALSE)</f>
        <v>6975761</v>
      </c>
      <c r="AF21" s="27">
        <f>VLOOKUP(Regions_112[[#This Row],[Country2]],$A$1:$Z$190,6,FALSE)</f>
        <v>41708</v>
      </c>
      <c r="AG21" s="11">
        <f>VLOOKUP(Regions_112[[#This Row],[Country2]],$A$2:$Z$190,2,FALSE)</f>
        <v>64</v>
      </c>
      <c r="AH21" s="11">
        <f>VALUE(Regions_112[[#This Row],[GDP ($)]])</f>
        <v>86000000000</v>
      </c>
      <c r="AI21" s="11" t="str">
        <f>SUBSTITUTE(Regions_112[[#This Row],[GDP]], "$", "")</f>
        <v xml:space="preserve">86,000,000,000 </v>
      </c>
      <c r="AJ21" s="11" t="str">
        <f>VLOOKUP(Regions_112[[#This Row],[Country2]],$A$2:$Z$190,11,FALSE)</f>
        <v xml:space="preserve">$86,000,000,000 </v>
      </c>
      <c r="AK21" s="11">
        <f>VLOOKUP(Regions_112[[#This Row],[Country2]],$A$1:$Z$190,20,FALSE)</f>
        <v>4.03</v>
      </c>
      <c r="AL21" s="7">
        <f>VLOOKUP(Regions_112[[#This Row],[Country2]],$A$2:$Z$190,15,FALSE)</f>
        <v>74.900000000000006</v>
      </c>
      <c r="AM21" s="11">
        <f>VALUE(Regions_112[[#This Row],[Minimum wage ($)]])</f>
        <v>1.57</v>
      </c>
      <c r="AN21" s="11" t="str">
        <f t="shared" si="0"/>
        <v xml:space="preserve">1.57 </v>
      </c>
      <c r="AO21" s="5" t="str">
        <f>VLOOKUP(Regions_112[[#This Row],[Country2]],$A$2:$Z$190,17,FALSE)</f>
        <v xml:space="preserve">$1.57 </v>
      </c>
      <c r="AP21" s="11">
        <f>VLOOKUP(Regions_112[[#This Row],[Country2]],$A$2:$Z$190,5,FALSE)</f>
        <v>8.9</v>
      </c>
      <c r="AQ21" s="16">
        <f>VLOOKUP(Regions_112[[#This Row],[Country2]],$A$1:$Z$190,13,FALSE)</f>
        <v>0.71</v>
      </c>
      <c r="AR21" s="16">
        <f>VLOOKUP(Regions_112[[#This Row],[Country2]],'[1]world-data-2023'!$A$1:$AI$196,15,FALSE)</f>
        <v>0.35399999999999998</v>
      </c>
      <c r="AS21" s="27">
        <f>VLOOKUP(Regions_112[[#This Row],[Country2]],'[1]world-data-2023'!$A$1:$AI$196,33,FALSE)</f>
        <v>5256027</v>
      </c>
      <c r="AT21" s="16">
        <f>VLOOKUP(Regions_112[[#This Row],[Country2]],$A$1:$Z$190,3,FALSE)</f>
        <v>0.46300000000000002</v>
      </c>
      <c r="AU21" s="27">
        <f>VLOOKUP(Regions_112[[#This Row],[Country2]],'[1]world-data-2023'!$A$1:$AI$196,5,FALSE)</f>
        <v>110879</v>
      </c>
    </row>
    <row r="22" spans="1:47" x14ac:dyDescent="0.3">
      <c r="A22" t="s">
        <v>483</v>
      </c>
      <c r="B22" s="10">
        <v>64</v>
      </c>
      <c r="C22" s="2">
        <v>0.43099999999999999</v>
      </c>
      <c r="D22" s="3">
        <v>11000</v>
      </c>
      <c r="E22" s="1">
        <v>8.11</v>
      </c>
      <c r="F22" s="3">
        <v>21848</v>
      </c>
      <c r="G22" s="1">
        <v>104.9</v>
      </c>
      <c r="H22" s="2">
        <v>6.0000000000000001E-3</v>
      </c>
      <c r="I22" s="1">
        <v>1.27</v>
      </c>
      <c r="J22" s="1" t="s">
        <v>94</v>
      </c>
      <c r="K22" s="5" t="s">
        <v>95</v>
      </c>
      <c r="L22" s="1" t="s">
        <v>461</v>
      </c>
      <c r="M22" s="10">
        <v>0.23300000000000001</v>
      </c>
      <c r="N22" s="1">
        <v>5</v>
      </c>
      <c r="O22" s="10">
        <v>77.3</v>
      </c>
      <c r="P22" s="1">
        <v>10</v>
      </c>
      <c r="Q22" s="5" t="s">
        <v>96</v>
      </c>
      <c r="R22" s="1" t="s">
        <v>97</v>
      </c>
      <c r="S22" s="2">
        <v>0.28599999999999998</v>
      </c>
      <c r="T22" s="1">
        <v>2.16</v>
      </c>
      <c r="U22" s="3">
        <v>3301000</v>
      </c>
      <c r="V22" s="2">
        <v>0.46400000000000002</v>
      </c>
      <c r="W22" s="2">
        <v>0.20399999999999999</v>
      </c>
      <c r="X22" s="2">
        <v>0.23699999999999999</v>
      </c>
      <c r="Y22" s="2">
        <v>0.1842</v>
      </c>
      <c r="Z22" s="3">
        <v>1605144</v>
      </c>
      <c r="AC22" s="15" t="s">
        <v>652</v>
      </c>
      <c r="AD22" s="27" t="s">
        <v>488</v>
      </c>
      <c r="AE22" s="27">
        <f>VLOOKUP(Regions_112[[#This Row],[Country2]],$A$1:$Z$190,21,FALSE)</f>
        <v>20321378</v>
      </c>
      <c r="AF22" s="27">
        <f>VLOOKUP(Regions_112[[#This Row],[Country2]],$A$1:$Z$190,6,FALSE)</f>
        <v>3418</v>
      </c>
      <c r="AG22" s="11">
        <f>VLOOKUP(Regions_112[[#This Row],[Country2]],$A$2:$Z$190,2,FALSE)</f>
        <v>76</v>
      </c>
      <c r="AH22" s="11">
        <f>VALUE(Regions_112[[#This Row],[GDP ($)]])</f>
        <v>15745810235</v>
      </c>
      <c r="AI22" s="11" t="str">
        <f>SUBSTITUTE(Regions_112[[#This Row],[GDP]], "$", "")</f>
        <v xml:space="preserve">15,745,810,235 </v>
      </c>
      <c r="AJ22" s="11" t="str">
        <f>VLOOKUP(Regions_112[[#This Row],[Country2]],$A$2:$Z$190,11,FALSE)</f>
        <v xml:space="preserve">$15,745,810,235 </v>
      </c>
      <c r="AK22" s="11">
        <f>VLOOKUP(Regions_112[[#This Row],[Country2]],$A$1:$Z$190,20,FALSE)</f>
        <v>0.08</v>
      </c>
      <c r="AL22" s="7">
        <f>VLOOKUP(Regions_112[[#This Row],[Country2]],$A$2:$Z$190,15,FALSE)</f>
        <v>61.2</v>
      </c>
      <c r="AM22" s="11">
        <f>VALUE(Regions_112[[#This Row],[Minimum wage ($)]])</f>
        <v>0.34</v>
      </c>
      <c r="AN22" s="11" t="str">
        <f t="shared" si="0"/>
        <v xml:space="preserve">0.34 </v>
      </c>
      <c r="AO22" s="5" t="str">
        <f>VLOOKUP(Regions_112[[#This Row],[Country2]],$A$2:$Z$190,17,FALSE)</f>
        <v xml:space="preserve">$0.34 </v>
      </c>
      <c r="AP22" s="11">
        <f>VLOOKUP(Regions_112[[#This Row],[Country2]],$A$2:$Z$190,5,FALSE)</f>
        <v>37.93</v>
      </c>
      <c r="AQ22" s="16">
        <f>VLOOKUP(Regions_112[[#This Row],[Country2]],$A$1:$Z$190,13,FALSE)</f>
        <v>6.5000000000000002E-2</v>
      </c>
      <c r="AR22" s="16">
        <f>VLOOKUP(Regions_112[[#This Row],[Country2]],'[1]world-data-2023'!$A$1:$AI$196,15,FALSE)</f>
        <v>0.193</v>
      </c>
      <c r="AS22" s="27">
        <f>VLOOKUP(Regions_112[[#This Row],[Country2]],'[1]world-data-2023'!$A$1:$AI$196,33,FALSE)</f>
        <v>6092349</v>
      </c>
      <c r="AT22" s="16">
        <f>VLOOKUP(Regions_112[[#This Row],[Country2]],$A$1:$Z$190,3,FALSE)</f>
        <v>0.442</v>
      </c>
      <c r="AU22" s="27">
        <f>VLOOKUP(Regions_112[[#This Row],[Country2]],'[1]world-data-2023'!$A$1:$AI$196,5,FALSE)</f>
        <v>274200</v>
      </c>
    </row>
    <row r="23" spans="1:47" x14ac:dyDescent="0.3">
      <c r="A23" t="s">
        <v>484</v>
      </c>
      <c r="B23" s="10">
        <v>4</v>
      </c>
      <c r="C23" s="2">
        <v>0.45600000000000002</v>
      </c>
      <c r="D23" s="3">
        <v>9000</v>
      </c>
      <c r="E23" s="1">
        <v>24.82</v>
      </c>
      <c r="F23" s="3">
        <v>6340</v>
      </c>
      <c r="G23" s="1">
        <v>149.75</v>
      </c>
      <c r="H23" s="2">
        <v>2.8000000000000001E-2</v>
      </c>
      <c r="I23" s="1">
        <v>2.87</v>
      </c>
      <c r="J23" s="1" t="s">
        <v>43</v>
      </c>
      <c r="K23" s="5" t="s">
        <v>98</v>
      </c>
      <c r="L23" s="2">
        <v>1.032</v>
      </c>
      <c r="M23" s="10">
        <v>0.249</v>
      </c>
      <c r="N23" s="1">
        <v>30</v>
      </c>
      <c r="O23" s="10">
        <v>69.3</v>
      </c>
      <c r="P23" s="1">
        <v>144</v>
      </c>
      <c r="Q23" s="5" t="s">
        <v>99</v>
      </c>
      <c r="R23" s="1" t="s">
        <v>48</v>
      </c>
      <c r="S23" s="2">
        <v>5.2999999999999999E-2</v>
      </c>
      <c r="T23" s="1">
        <v>0.37</v>
      </c>
      <c r="U23" s="3">
        <v>2346179</v>
      </c>
      <c r="V23" s="2">
        <v>0.70799999999999996</v>
      </c>
      <c r="W23" s="2">
        <v>0.19500000000000001</v>
      </c>
      <c r="X23" s="2">
        <v>0.251</v>
      </c>
      <c r="Y23" s="2">
        <v>0.18190000000000001</v>
      </c>
      <c r="Z23" s="3">
        <v>1616550</v>
      </c>
      <c r="AC23" s="15" t="s">
        <v>650</v>
      </c>
      <c r="AD23" s="27" t="s">
        <v>491</v>
      </c>
      <c r="AE23" s="27">
        <f>VLOOKUP(Regions_112[[#This Row],[Country2]],$A$1:$Z$190,21,FALSE)</f>
        <v>25876380</v>
      </c>
      <c r="AF23" s="27">
        <f>VLOOKUP(Regions_112[[#This Row],[Country2]],$A$1:$Z$190,6,FALSE)</f>
        <v>8291</v>
      </c>
      <c r="AG23" s="11">
        <f>VLOOKUP(Regions_112[[#This Row],[Country2]],$A$2:$Z$190,2,FALSE)</f>
        <v>56</v>
      </c>
      <c r="AH23" s="11">
        <f>VALUE(Regions_112[[#This Row],[GDP ($)]])</f>
        <v>38760467033</v>
      </c>
      <c r="AI23" s="11" t="str">
        <f>SUBSTITUTE(Regions_112[[#This Row],[GDP]], "$", "")</f>
        <v xml:space="preserve">38,760,467,033 </v>
      </c>
      <c r="AJ23" s="11" t="str">
        <f>VLOOKUP(Regions_112[[#This Row],[Country2]],$A$2:$Z$190,11,FALSE)</f>
        <v xml:space="preserve">$38,760,467,033 </v>
      </c>
      <c r="AK23" s="11">
        <f>VLOOKUP(Regions_112[[#This Row],[Country2]],$A$1:$Z$190,20,FALSE)</f>
        <v>0.09</v>
      </c>
      <c r="AL23" s="7">
        <f>VLOOKUP(Regions_112[[#This Row],[Country2]],$A$2:$Z$190,15,FALSE)</f>
        <v>58.9</v>
      </c>
      <c r="AM23" s="11">
        <f>VALUE(Regions_112[[#This Row],[Minimum wage ($)]])</f>
        <v>0.35</v>
      </c>
      <c r="AN23" s="11" t="str">
        <f t="shared" si="0"/>
        <v xml:space="preserve">0.35 </v>
      </c>
      <c r="AO23" s="5" t="str">
        <f>VLOOKUP(Regions_112[[#This Row],[Country2]],$A$2:$Z$190,17,FALSE)</f>
        <v xml:space="preserve">$0.35 </v>
      </c>
      <c r="AP23" s="11">
        <f>VLOOKUP(Regions_112[[#This Row],[Country2]],$A$2:$Z$190,5,FALSE)</f>
        <v>35.39</v>
      </c>
      <c r="AQ23" s="16">
        <f>VLOOKUP(Regions_112[[#This Row],[Country2]],$A$1:$Z$190,13,FALSE)</f>
        <v>0.128</v>
      </c>
      <c r="AR23" s="16">
        <f>VLOOKUP(Regions_112[[#This Row],[Country2]],'[1]world-data-2023'!$A$1:$AI$196,15,FALSE)</f>
        <v>0.39300000000000002</v>
      </c>
      <c r="AS23" s="27">
        <f>VLOOKUP(Regions_112[[#This Row],[Country2]],'[1]world-data-2023'!$A$1:$AI$196,33,FALSE)</f>
        <v>14741256</v>
      </c>
      <c r="AT23" s="16">
        <f>VLOOKUP(Regions_112[[#This Row],[Country2]],$A$1:$Z$190,3,FALSE)</f>
        <v>0.20599999999999999</v>
      </c>
      <c r="AU23" s="27">
        <f>VLOOKUP(Regions_112[[#This Row],[Country2]],'[1]world-data-2023'!$A$1:$AI$196,5,FALSE)</f>
        <v>475440</v>
      </c>
    </row>
    <row r="24" spans="1:47" x14ac:dyDescent="0.3">
      <c r="A24" t="s">
        <v>485</v>
      </c>
      <c r="B24" s="10">
        <v>25</v>
      </c>
      <c r="C24" s="2">
        <v>0.33900000000000002</v>
      </c>
      <c r="D24" s="3">
        <v>730000</v>
      </c>
      <c r="E24" s="1">
        <v>13.92</v>
      </c>
      <c r="F24" s="3">
        <v>462299</v>
      </c>
      <c r="G24" s="1">
        <v>167.4</v>
      </c>
      <c r="H24" s="2">
        <v>3.6999999999999998E-2</v>
      </c>
      <c r="I24" s="1">
        <v>1.73</v>
      </c>
      <c r="J24" s="1" t="s">
        <v>100</v>
      </c>
      <c r="K24" s="5" t="s">
        <v>101</v>
      </c>
      <c r="L24" s="2">
        <v>1.1539999999999999</v>
      </c>
      <c r="M24" s="10">
        <v>0.51300000000000001</v>
      </c>
      <c r="N24" s="1">
        <v>12.8</v>
      </c>
      <c r="O24" s="10">
        <v>75.7</v>
      </c>
      <c r="P24" s="1">
        <v>60</v>
      </c>
      <c r="Q24" s="5" t="s">
        <v>102</v>
      </c>
      <c r="R24" s="1" t="s">
        <v>44</v>
      </c>
      <c r="S24" s="2">
        <v>0.28299999999999997</v>
      </c>
      <c r="T24" s="1">
        <v>2.15</v>
      </c>
      <c r="U24" s="3">
        <v>212559417</v>
      </c>
      <c r="V24" s="2">
        <v>0.63900000000000001</v>
      </c>
      <c r="W24" s="2">
        <v>0.14199999999999999</v>
      </c>
      <c r="X24" s="2">
        <v>0.65100000000000002</v>
      </c>
      <c r="Y24" s="2">
        <v>0.1208</v>
      </c>
      <c r="Z24" s="3">
        <v>183241641</v>
      </c>
      <c r="AC24" s="15" t="s">
        <v>462</v>
      </c>
      <c r="AD24" s="27" t="s">
        <v>492</v>
      </c>
      <c r="AE24" s="27">
        <f>VLOOKUP(Regions_112[[#This Row],[Country2]],$A$1:$Z$190,21,FALSE)</f>
        <v>36991981</v>
      </c>
      <c r="AF24" s="27">
        <f>VLOOKUP(Regions_112[[#This Row],[Country2]],$A$1:$Z$190,6,FALSE)</f>
        <v>544894</v>
      </c>
      <c r="AG24" s="11">
        <f>VLOOKUP(Regions_112[[#This Row],[Country2]],$A$2:$Z$190,2,FALSE)</f>
        <v>4</v>
      </c>
      <c r="AH24" s="11">
        <f>VALUE(Regions_112[[#This Row],[GDP ($)]])</f>
        <v>1736425629520</v>
      </c>
      <c r="AI24" s="11" t="str">
        <f>SUBSTITUTE(Regions_112[[#This Row],[GDP]], "$", "")</f>
        <v xml:space="preserve">1,736,425,629,520 </v>
      </c>
      <c r="AJ24" s="11" t="str">
        <f>VLOOKUP(Regions_112[[#This Row],[Country2]],$A$2:$Z$190,11,FALSE)</f>
        <v xml:space="preserve">$1,736,425,629,520 </v>
      </c>
      <c r="AK24" s="11">
        <f>VLOOKUP(Regions_112[[#This Row],[Country2]],$A$1:$Z$190,20,FALSE)</f>
        <v>2.61</v>
      </c>
      <c r="AL24" s="7">
        <f>VLOOKUP(Regions_112[[#This Row],[Country2]],$A$2:$Z$190,15,FALSE)</f>
        <v>81.900000000000006</v>
      </c>
      <c r="AM24" s="11">
        <f>VALUE(Regions_112[[#This Row],[Minimum wage ($)]])</f>
        <v>9.51</v>
      </c>
      <c r="AN24" s="11" t="str">
        <f t="shared" si="0"/>
        <v xml:space="preserve">9.51 </v>
      </c>
      <c r="AO24" s="5" t="str">
        <f>VLOOKUP(Regions_112[[#This Row],[Country2]],$A$2:$Z$190,17,FALSE)</f>
        <v xml:space="preserve">$9.51 </v>
      </c>
      <c r="AP24" s="11">
        <f>VLOOKUP(Regions_112[[#This Row],[Country2]],$A$2:$Z$190,5,FALSE)</f>
        <v>10.1</v>
      </c>
      <c r="AQ24" s="16">
        <f>VLOOKUP(Regions_112[[#This Row],[Country2]],$A$1:$Z$190,13,FALSE)</f>
        <v>0.68899999999999995</v>
      </c>
      <c r="AR24" s="16">
        <f>VLOOKUP(Regions_112[[#This Row],[Country2]],'[1]world-data-2023'!$A$1:$AI$196,15,FALSE)</f>
        <v>0.38200000000000001</v>
      </c>
      <c r="AS24" s="27">
        <f>VLOOKUP(Regions_112[[#This Row],[Country2]],'[1]world-data-2023'!$A$1:$AI$196,33,FALSE)</f>
        <v>30628482</v>
      </c>
      <c r="AT24" s="16">
        <f>VLOOKUP(Regions_112[[#This Row],[Country2]],$A$1:$Z$190,3,FALSE)</f>
        <v>6.9000000000000006E-2</v>
      </c>
      <c r="AU24" s="27">
        <f>VLOOKUP(Regions_112[[#This Row],[Country2]],'[1]world-data-2023'!$A$1:$AI$196,5,FALSE)</f>
        <v>9984670</v>
      </c>
    </row>
    <row r="25" spans="1:47" x14ac:dyDescent="0.3">
      <c r="A25" t="s">
        <v>486</v>
      </c>
      <c r="B25" s="10">
        <v>83</v>
      </c>
      <c r="C25" s="2">
        <v>2.7E-2</v>
      </c>
      <c r="D25" s="3">
        <v>8000</v>
      </c>
      <c r="E25" s="1">
        <v>14.9</v>
      </c>
      <c r="F25" s="3">
        <v>7664</v>
      </c>
      <c r="G25" s="1">
        <v>99.03</v>
      </c>
      <c r="H25" s="2">
        <v>-4.0000000000000001E-3</v>
      </c>
      <c r="I25" s="1">
        <v>1.85</v>
      </c>
      <c r="J25" s="1" t="s">
        <v>103</v>
      </c>
      <c r="K25" s="5" t="s">
        <v>104</v>
      </c>
      <c r="L25" s="2">
        <v>1.032</v>
      </c>
      <c r="M25" s="10">
        <v>0.314</v>
      </c>
      <c r="N25" s="1">
        <v>9.8000000000000007</v>
      </c>
      <c r="O25" s="10">
        <v>75.7</v>
      </c>
      <c r="P25" s="1">
        <v>31</v>
      </c>
      <c r="Q25" s="5" t="s">
        <v>461</v>
      </c>
      <c r="R25" s="1" t="s">
        <v>105</v>
      </c>
      <c r="S25" s="2">
        <v>0.06</v>
      </c>
      <c r="T25" s="1">
        <v>1.61</v>
      </c>
      <c r="U25" s="3">
        <v>433285</v>
      </c>
      <c r="V25" s="2">
        <v>0.64700000000000002</v>
      </c>
      <c r="W25" s="1" t="s">
        <v>461</v>
      </c>
      <c r="X25" s="2">
        <v>0.08</v>
      </c>
      <c r="Y25" s="2">
        <v>9.1200000000000003E-2</v>
      </c>
      <c r="Z25" s="3">
        <v>337711</v>
      </c>
      <c r="AC25" s="15" t="s">
        <v>652</v>
      </c>
      <c r="AD25" s="27" t="s">
        <v>493</v>
      </c>
      <c r="AE25" s="27">
        <f>VLOOKUP(Regions_112[[#This Row],[Country2]],$A$1:$Z$190,21,FALSE)</f>
        <v>483628</v>
      </c>
      <c r="AF25" s="27">
        <f>VLOOKUP(Regions_112[[#This Row],[Country2]],$A$1:$Z$190,6,FALSE)</f>
        <v>543</v>
      </c>
      <c r="AG25" s="11">
        <f>VLOOKUP(Regions_112[[#This Row],[Country2]],$A$2:$Z$190,2,FALSE)</f>
        <v>138</v>
      </c>
      <c r="AH25" s="11">
        <f>VALUE(Regions_112[[#This Row],[GDP ($)]])</f>
        <v>1981845741</v>
      </c>
      <c r="AI25" s="11" t="str">
        <f>SUBSTITUTE(Regions_112[[#This Row],[GDP]], "$", "")</f>
        <v xml:space="preserve">1,981,845,741 </v>
      </c>
      <c r="AJ25" s="11" t="str">
        <f>VLOOKUP(Regions_112[[#This Row],[Country2]],$A$2:$Z$190,11,FALSE)</f>
        <v xml:space="preserve">$1,981,845,741 </v>
      </c>
      <c r="AK25" s="11">
        <f>VLOOKUP(Regions_112[[#This Row],[Country2]],$A$1:$Z$190,20,FALSE)</f>
        <v>0.77</v>
      </c>
      <c r="AL25" s="7">
        <f>VLOOKUP(Regions_112[[#This Row],[Country2]],$A$2:$Z$190,15,FALSE)</f>
        <v>72.8</v>
      </c>
      <c r="AM25" s="11">
        <f>VALUE(Regions_112[[#This Row],[Minimum wage ($)]])</f>
        <v>0.68</v>
      </c>
      <c r="AN25" s="11" t="str">
        <f t="shared" si="0"/>
        <v xml:space="preserve">0.68 </v>
      </c>
      <c r="AO25" s="5" t="str">
        <f>VLOOKUP(Regions_112[[#This Row],[Country2]],$A$2:$Z$190,17,FALSE)</f>
        <v xml:space="preserve">$0.68 </v>
      </c>
      <c r="AP25" s="11">
        <f>VLOOKUP(Regions_112[[#This Row],[Country2]],$A$2:$Z$190,5,FALSE)</f>
        <v>19.489999999999998</v>
      </c>
      <c r="AQ25" s="16">
        <f>VLOOKUP(Regions_112[[#This Row],[Country2]],$A$1:$Z$190,13,FALSE)</f>
        <v>0.23599999999999999</v>
      </c>
      <c r="AR25" s="16">
        <f>VLOOKUP(Regions_112[[#This Row],[Country2]],'[1]world-data-2023'!$A$1:$AI$196,15,FALSE)</f>
        <v>0.22500000000000001</v>
      </c>
      <c r="AS25" s="27">
        <f>VLOOKUP(Regions_112[[#This Row],[Country2]],'[1]world-data-2023'!$A$1:$AI$196,33,FALSE)</f>
        <v>364029</v>
      </c>
      <c r="AT25" s="16">
        <f>VLOOKUP(Regions_112[[#This Row],[Country2]],$A$1:$Z$190,3,FALSE)</f>
        <v>0.19600000000000001</v>
      </c>
      <c r="AU25" s="27">
        <f>VLOOKUP(Regions_112[[#This Row],[Country2]],'[1]world-data-2023'!$A$1:$AI$196,5,FALSE)</f>
        <v>4033</v>
      </c>
    </row>
    <row r="26" spans="1:47" x14ac:dyDescent="0.3">
      <c r="A26" t="s">
        <v>487</v>
      </c>
      <c r="B26" s="10">
        <v>64</v>
      </c>
      <c r="C26" s="2">
        <v>0.46300000000000002</v>
      </c>
      <c r="D26" s="3">
        <v>31000</v>
      </c>
      <c r="E26" s="1">
        <v>8.9</v>
      </c>
      <c r="F26" s="3">
        <v>41708</v>
      </c>
      <c r="G26" s="1">
        <v>114.42</v>
      </c>
      <c r="H26" s="2">
        <v>3.1E-2</v>
      </c>
      <c r="I26" s="1">
        <v>1.56</v>
      </c>
      <c r="J26" s="1" t="s">
        <v>106</v>
      </c>
      <c r="K26" s="5" t="s">
        <v>107</v>
      </c>
      <c r="L26" s="2">
        <v>0.89300000000000002</v>
      </c>
      <c r="M26" s="10">
        <v>0.71</v>
      </c>
      <c r="N26" s="1">
        <v>5.9</v>
      </c>
      <c r="O26" s="10">
        <v>74.900000000000006</v>
      </c>
      <c r="P26" s="1">
        <v>10</v>
      </c>
      <c r="Q26" s="5" t="s">
        <v>108</v>
      </c>
      <c r="R26" s="1" t="s">
        <v>109</v>
      </c>
      <c r="S26" s="2">
        <v>0.47699999999999998</v>
      </c>
      <c r="T26" s="1">
        <v>4.03</v>
      </c>
      <c r="U26" s="3">
        <v>6975761</v>
      </c>
      <c r="V26" s="2">
        <v>0.55400000000000005</v>
      </c>
      <c r="W26" s="2">
        <v>0.20200000000000001</v>
      </c>
      <c r="X26" s="2">
        <v>0.28299999999999997</v>
      </c>
      <c r="Y26" s="2">
        <v>4.3400000000000001E-2</v>
      </c>
      <c r="Z26" s="3">
        <v>5256027</v>
      </c>
      <c r="AC26" s="15" t="s">
        <v>652</v>
      </c>
      <c r="AD26" s="27" t="s">
        <v>494</v>
      </c>
      <c r="AE26" s="27">
        <f>VLOOKUP(Regions_112[[#This Row],[Country2]],$A$1:$Z$190,21,FALSE)</f>
        <v>4745185</v>
      </c>
      <c r="AF26" s="27">
        <f>VLOOKUP(Regions_112[[#This Row],[Country2]],$A$1:$Z$190,6,FALSE)</f>
        <v>297</v>
      </c>
      <c r="AG26" s="11">
        <f>VLOOKUP(Regions_112[[#This Row],[Country2]],$A$2:$Z$190,2,FALSE)</f>
        <v>8</v>
      </c>
      <c r="AH26" s="11">
        <f>VALUE(Regions_112[[#This Row],[GDP ($)]])</f>
        <v>2220307369</v>
      </c>
      <c r="AI26" s="11" t="str">
        <f>SUBSTITUTE(Regions_112[[#This Row],[GDP]], "$", "")</f>
        <v xml:space="preserve">2,220,307,369 </v>
      </c>
      <c r="AJ26" s="11" t="str">
        <f>VLOOKUP(Regions_112[[#This Row],[Country2]],$A$2:$Z$190,11,FALSE)</f>
        <v xml:space="preserve">$2,220,307,369 </v>
      </c>
      <c r="AK26" s="11">
        <f>VLOOKUP(Regions_112[[#This Row],[Country2]],$A$1:$Z$190,20,FALSE)</f>
        <v>0.06</v>
      </c>
      <c r="AL26" s="7">
        <f>VLOOKUP(Regions_112[[#This Row],[Country2]],$A$2:$Z$190,15,FALSE)</f>
        <v>52.8</v>
      </c>
      <c r="AM26" s="11">
        <f>VALUE(Regions_112[[#This Row],[Minimum wage ($)]])</f>
        <v>0.37</v>
      </c>
      <c r="AN26" s="11" t="str">
        <f t="shared" ref="AN26:AN47" si="1">SUBSTITUTE(AO26, "$", "")</f>
        <v xml:space="preserve">0.37 </v>
      </c>
      <c r="AO26" s="5" t="str">
        <f>VLOOKUP(Regions_112[[#This Row],[Country2]],$A$2:$Z$190,17,FALSE)</f>
        <v xml:space="preserve">$0.37 </v>
      </c>
      <c r="AP26" s="11">
        <f>VLOOKUP(Regions_112[[#This Row],[Country2]],$A$2:$Z$190,5,FALSE)</f>
        <v>35.35</v>
      </c>
      <c r="AQ26" s="16">
        <f>VLOOKUP(Regions_112[[#This Row],[Country2]],$A$1:$Z$190,13,FALSE)</f>
        <v>0.03</v>
      </c>
      <c r="AR26" s="16">
        <f>VLOOKUP(Regions_112[[#This Row],[Country2]],'[1]world-data-2023'!$A$1:$AI$196,15,FALSE)</f>
        <v>0.35599999999999998</v>
      </c>
      <c r="AS26" s="27">
        <f>VLOOKUP(Regions_112[[#This Row],[Country2]],'[1]world-data-2023'!$A$1:$AI$196,33,FALSE)</f>
        <v>1982064</v>
      </c>
      <c r="AT26" s="16">
        <f>VLOOKUP(Regions_112[[#This Row],[Country2]],$A$1:$Z$190,3,FALSE)</f>
        <v>8.2000000000000003E-2</v>
      </c>
      <c r="AU26" s="27">
        <f>VLOOKUP(Regions_112[[#This Row],[Country2]],'[1]world-data-2023'!$A$1:$AI$196,5,FALSE)</f>
        <v>622984</v>
      </c>
    </row>
    <row r="27" spans="1:47" x14ac:dyDescent="0.3">
      <c r="A27" t="s">
        <v>488</v>
      </c>
      <c r="B27" s="10">
        <v>76</v>
      </c>
      <c r="C27" s="2">
        <v>0.442</v>
      </c>
      <c r="D27" s="3">
        <v>11000</v>
      </c>
      <c r="E27" s="1">
        <v>37.93</v>
      </c>
      <c r="F27" s="3">
        <v>3418</v>
      </c>
      <c r="G27" s="1">
        <v>106.58</v>
      </c>
      <c r="H27" s="2">
        <v>-3.2000000000000001E-2</v>
      </c>
      <c r="I27" s="1">
        <v>5.19</v>
      </c>
      <c r="J27" s="1" t="s">
        <v>89</v>
      </c>
      <c r="K27" s="5" t="s">
        <v>110</v>
      </c>
      <c r="L27" s="2">
        <v>0.96099999999999997</v>
      </c>
      <c r="M27" s="10">
        <v>6.5000000000000002E-2</v>
      </c>
      <c r="N27" s="1">
        <v>49</v>
      </c>
      <c r="O27" s="10">
        <v>61.2</v>
      </c>
      <c r="P27" s="1">
        <v>320</v>
      </c>
      <c r="Q27" s="5" t="s">
        <v>111</v>
      </c>
      <c r="R27" s="1" t="s">
        <v>84</v>
      </c>
      <c r="S27" s="2">
        <v>0.36099999999999999</v>
      </c>
      <c r="T27" s="1">
        <v>0.08</v>
      </c>
      <c r="U27" s="3">
        <v>20321378</v>
      </c>
      <c r="V27" s="2">
        <v>0.66400000000000003</v>
      </c>
      <c r="W27" s="2">
        <v>0.15</v>
      </c>
      <c r="X27" s="2">
        <v>0.41299999999999998</v>
      </c>
      <c r="Y27" s="2">
        <v>6.2600000000000003E-2</v>
      </c>
      <c r="Z27" s="3">
        <v>6092349</v>
      </c>
      <c r="AC27" s="15" t="s">
        <v>652</v>
      </c>
      <c r="AD27" s="27" t="s">
        <v>495</v>
      </c>
      <c r="AE27" s="27">
        <f>VLOOKUP(Regions_112[[#This Row],[Country2]],$A$1:$Z$190,21,FALSE)</f>
        <v>15946876</v>
      </c>
      <c r="AF27" s="27">
        <f>VLOOKUP(Regions_112[[#This Row],[Country2]],$A$1:$Z$190,6,FALSE)</f>
        <v>1016</v>
      </c>
      <c r="AG27" s="11">
        <f>VLOOKUP(Regions_112[[#This Row],[Country2]],$A$2:$Z$190,2,FALSE)</f>
        <v>13</v>
      </c>
      <c r="AH27" s="11">
        <f>VALUE(Regions_112[[#This Row],[GDP ($)]])</f>
        <v>11314951343</v>
      </c>
      <c r="AI27" s="11" t="str">
        <f>SUBSTITUTE(Regions_112[[#This Row],[GDP]], "$", "")</f>
        <v xml:space="preserve">11,314,951,343 </v>
      </c>
      <c r="AJ27" s="11" t="str">
        <f>VLOOKUP(Regions_112[[#This Row],[Country2]],$A$2:$Z$190,11,FALSE)</f>
        <v xml:space="preserve">$11,314,951,343 </v>
      </c>
      <c r="AK27" s="11">
        <f>VLOOKUP(Regions_112[[#This Row],[Country2]],$A$1:$Z$190,20,FALSE)</f>
        <v>0.04</v>
      </c>
      <c r="AL27" s="7">
        <f>VLOOKUP(Regions_112[[#This Row],[Country2]],$A$2:$Z$190,15,FALSE)</f>
        <v>54</v>
      </c>
      <c r="AM27" s="11">
        <f>VALUE(Regions_112[[#This Row],[Minimum wage ($)]])</f>
        <v>0.6</v>
      </c>
      <c r="AN27" s="11" t="str">
        <f t="shared" si="1"/>
        <v xml:space="preserve">0.60 </v>
      </c>
      <c r="AO27" s="5" t="str">
        <f>VLOOKUP(Regions_112[[#This Row],[Country2]],$A$2:$Z$190,17,FALSE)</f>
        <v xml:space="preserve">$0.60 </v>
      </c>
      <c r="AP27" s="11">
        <f>VLOOKUP(Regions_112[[#This Row],[Country2]],$A$2:$Z$190,5,FALSE)</f>
        <v>42.17</v>
      </c>
      <c r="AQ27" s="16">
        <f>VLOOKUP(Regions_112[[#This Row],[Country2]],$A$1:$Z$190,13,FALSE)</f>
        <v>3.3000000000000002E-2</v>
      </c>
      <c r="AR27" s="16">
        <f>VLOOKUP(Regions_112[[#This Row],[Country2]],'[1]world-data-2023'!$A$1:$AI$196,15,FALSE)</f>
        <v>3.7999999999999999E-2</v>
      </c>
      <c r="AS27" s="27">
        <f>VLOOKUP(Regions_112[[#This Row],[Country2]],'[1]world-data-2023'!$A$1:$AI$196,33,FALSE)</f>
        <v>3712273</v>
      </c>
      <c r="AT27" s="16">
        <f>VLOOKUP(Regions_112[[#This Row],[Country2]],$A$1:$Z$190,3,FALSE)</f>
        <v>0.39700000000000002</v>
      </c>
      <c r="AU27" s="27">
        <f>VLOOKUP(Regions_112[[#This Row],[Country2]],'[1]world-data-2023'!$A$1:$AI$196,5,FALSE)</f>
        <v>1284000</v>
      </c>
    </row>
    <row r="28" spans="1:47" x14ac:dyDescent="0.3">
      <c r="A28" t="s">
        <v>489</v>
      </c>
      <c r="B28" s="10">
        <v>463</v>
      </c>
      <c r="C28" s="2">
        <v>0.79200000000000004</v>
      </c>
      <c r="D28" s="3">
        <v>31000</v>
      </c>
      <c r="E28" s="1">
        <v>39.01</v>
      </c>
      <c r="F28" s="1">
        <v>495</v>
      </c>
      <c r="G28" s="1">
        <v>182.11</v>
      </c>
      <c r="H28" s="2">
        <v>-7.0000000000000001E-3</v>
      </c>
      <c r="I28" s="1">
        <v>5.41</v>
      </c>
      <c r="J28" s="1" t="s">
        <v>112</v>
      </c>
      <c r="K28" s="5" t="s">
        <v>113</v>
      </c>
      <c r="L28" s="2">
        <v>1.214</v>
      </c>
      <c r="M28" s="10">
        <v>6.0999999999999999E-2</v>
      </c>
      <c r="N28" s="1">
        <v>41</v>
      </c>
      <c r="O28" s="10">
        <v>61.2</v>
      </c>
      <c r="P28" s="1">
        <v>548</v>
      </c>
      <c r="Q28" s="5" t="s">
        <v>461</v>
      </c>
      <c r="R28" s="1" t="s">
        <v>114</v>
      </c>
      <c r="S28" s="2">
        <v>0.191</v>
      </c>
      <c r="T28" s="1">
        <v>0.1</v>
      </c>
      <c r="U28" s="3">
        <v>11530580</v>
      </c>
      <c r="V28" s="2">
        <v>0.79200000000000004</v>
      </c>
      <c r="W28" s="2">
        <v>0.13600000000000001</v>
      </c>
      <c r="X28" s="2">
        <v>0.41199999999999998</v>
      </c>
      <c r="Y28" s="2">
        <v>1.43E-2</v>
      </c>
      <c r="Z28" s="3">
        <v>1541177</v>
      </c>
      <c r="AC28" s="15" t="s">
        <v>655</v>
      </c>
      <c r="AD28" s="27" t="s">
        <v>496</v>
      </c>
      <c r="AE28" s="27">
        <f>VLOOKUP(Regions_112[[#This Row],[Country2]],$A$1:$Z$190,21,FALSE)</f>
        <v>18952038</v>
      </c>
      <c r="AF28" s="27">
        <f>VLOOKUP(Regions_112[[#This Row],[Country2]],$A$1:$Z$190,6,FALSE)</f>
        <v>85822</v>
      </c>
      <c r="AG28" s="11">
        <f>VLOOKUP(Regions_112[[#This Row],[Country2]],$A$2:$Z$190,2,FALSE)</f>
        <v>26</v>
      </c>
      <c r="AH28" s="11">
        <f>VALUE(Regions_112[[#This Row],[GDP ($)]])</f>
        <v>282318159745</v>
      </c>
      <c r="AI28" s="11" t="str">
        <f>SUBSTITUTE(Regions_112[[#This Row],[GDP]], "$", "")</f>
        <v xml:space="preserve">282,318,159,745 </v>
      </c>
      <c r="AJ28" s="11" t="str">
        <f>VLOOKUP(Regions_112[[#This Row],[Country2]],$A$2:$Z$190,11,FALSE)</f>
        <v xml:space="preserve">$282,318,159,745 </v>
      </c>
      <c r="AK28" s="11">
        <f>VLOOKUP(Regions_112[[#This Row],[Country2]],$A$1:$Z$190,20,FALSE)</f>
        <v>2.59</v>
      </c>
      <c r="AL28" s="7">
        <f>VLOOKUP(Regions_112[[#This Row],[Country2]],$A$2:$Z$190,15,FALSE)</f>
        <v>80</v>
      </c>
      <c r="AM28" s="11">
        <f>VALUE(Regions_112[[#This Row],[Minimum wage ($)]])</f>
        <v>2</v>
      </c>
      <c r="AN28" s="11" t="str">
        <f t="shared" si="1"/>
        <v xml:space="preserve">2.00 </v>
      </c>
      <c r="AO28" s="5" t="str">
        <f>VLOOKUP(Regions_112[[#This Row],[Country2]],$A$2:$Z$190,17,FALSE)</f>
        <v xml:space="preserve">$2.00 </v>
      </c>
      <c r="AP28" s="11">
        <f>VLOOKUP(Regions_112[[#This Row],[Country2]],$A$2:$Z$190,5,FALSE)</f>
        <v>12.43</v>
      </c>
      <c r="AQ28" s="16">
        <f>VLOOKUP(Regions_112[[#This Row],[Country2]],$A$1:$Z$190,13,FALSE)</f>
        <v>0.88500000000000001</v>
      </c>
      <c r="AR28" s="16">
        <f>VLOOKUP(Regions_112[[#This Row],[Country2]],'[1]world-data-2023'!$A$1:$AI$196,15,FALSE)</f>
        <v>0.24299999999999999</v>
      </c>
      <c r="AS28" s="27">
        <f>VLOOKUP(Regions_112[[#This Row],[Country2]],'[1]world-data-2023'!$A$1:$AI$196,33,FALSE)</f>
        <v>16610135</v>
      </c>
      <c r="AT28" s="16">
        <f>VLOOKUP(Regions_112[[#This Row],[Country2]],$A$1:$Z$190,3,FALSE)</f>
        <v>0.21199999999999999</v>
      </c>
      <c r="AU28" s="27">
        <f>VLOOKUP(Regions_112[[#This Row],[Country2]],'[1]world-data-2023'!$A$1:$AI$196,5,FALSE)</f>
        <v>756096</v>
      </c>
    </row>
    <row r="29" spans="1:47" x14ac:dyDescent="0.3">
      <c r="A29" t="s">
        <v>490</v>
      </c>
      <c r="B29" s="10">
        <v>95</v>
      </c>
      <c r="C29" s="2">
        <v>0.309</v>
      </c>
      <c r="D29" s="3">
        <v>191000</v>
      </c>
      <c r="E29" s="1">
        <v>22.46</v>
      </c>
      <c r="F29" s="3">
        <v>9919</v>
      </c>
      <c r="G29" s="1">
        <v>127.63</v>
      </c>
      <c r="H29" s="2">
        <v>2.5000000000000001E-2</v>
      </c>
      <c r="I29" s="1">
        <v>2.5</v>
      </c>
      <c r="J29" s="1" t="s">
        <v>119</v>
      </c>
      <c r="K29" s="5" t="s">
        <v>120</v>
      </c>
      <c r="L29" s="2">
        <v>1.0740000000000001</v>
      </c>
      <c r="M29" s="10">
        <v>0.13700000000000001</v>
      </c>
      <c r="N29" s="1">
        <v>24</v>
      </c>
      <c r="O29" s="10">
        <v>69.599999999999994</v>
      </c>
      <c r="P29" s="1">
        <v>160</v>
      </c>
      <c r="Q29" s="5" t="s">
        <v>461</v>
      </c>
      <c r="R29" s="1" t="s">
        <v>662</v>
      </c>
      <c r="S29" s="2">
        <v>0.59399999999999997</v>
      </c>
      <c r="T29" s="1">
        <v>0.17</v>
      </c>
      <c r="U29" s="3">
        <v>16486542</v>
      </c>
      <c r="V29" s="2">
        <v>0.82299999999999995</v>
      </c>
      <c r="W29" s="2">
        <v>0.17100000000000001</v>
      </c>
      <c r="X29" s="2">
        <v>0.23100000000000001</v>
      </c>
      <c r="Y29" s="2">
        <v>6.7999999999999996E-3</v>
      </c>
      <c r="Z29" s="3">
        <v>3924621</v>
      </c>
      <c r="AC29" s="15" t="s">
        <v>650</v>
      </c>
      <c r="AD29" s="27" t="s">
        <v>497</v>
      </c>
      <c r="AE29" s="27">
        <f>VLOOKUP(Regions_112[[#This Row],[Country2]],$A$1:$Z$190,21,FALSE)</f>
        <v>1397715000</v>
      </c>
      <c r="AF29" s="27">
        <f>VLOOKUP(Regions_112[[#This Row],[Country2]],$A$1:$Z$190,6,FALSE)</f>
        <v>9893038</v>
      </c>
      <c r="AG29" s="11">
        <f>VLOOKUP(Regions_112[[#This Row],[Country2]],$A$2:$Z$190,2,FALSE)</f>
        <v>153</v>
      </c>
      <c r="AH29" s="11">
        <f>VALUE(Regions_112[[#This Row],[GDP ($)]])</f>
        <v>19910000000000</v>
      </c>
      <c r="AI29" s="11" t="str">
        <f>SUBSTITUTE(Regions_112[[#This Row],[GDP]], "$", "")</f>
        <v xml:space="preserve">19,910,000,000,000 </v>
      </c>
      <c r="AJ29" s="11" t="str">
        <f>VLOOKUP(Regions_112[[#This Row],[Country2]],$A$2:$Z$190,11,FALSE)</f>
        <v xml:space="preserve">$19,910,000,000,000 </v>
      </c>
      <c r="AK29" s="11">
        <f>VLOOKUP(Regions_112[[#This Row],[Country2]],$A$1:$Z$190,20,FALSE)</f>
        <v>1.98</v>
      </c>
      <c r="AL29" s="7">
        <f>VLOOKUP(Regions_112[[#This Row],[Country2]],$A$2:$Z$190,15,FALSE)</f>
        <v>77</v>
      </c>
      <c r="AM29" s="11">
        <f>VALUE(Regions_112[[#This Row],[Minimum wage ($)]])</f>
        <v>0.87</v>
      </c>
      <c r="AN29" s="11" t="str">
        <f t="shared" si="1"/>
        <v xml:space="preserve">0.87 </v>
      </c>
      <c r="AO29" s="5" t="str">
        <f>VLOOKUP(Regions_112[[#This Row],[Country2]],$A$2:$Z$190,17,FALSE)</f>
        <v xml:space="preserve">$0.87 </v>
      </c>
      <c r="AP29" s="11">
        <f>VLOOKUP(Regions_112[[#This Row],[Country2]],$A$2:$Z$190,5,FALSE)</f>
        <v>10.9</v>
      </c>
      <c r="AQ29" s="16">
        <f>VLOOKUP(Regions_112[[#This Row],[Country2]],$A$1:$Z$190,13,FALSE)</f>
        <v>0.50600000000000001</v>
      </c>
      <c r="AR29" s="16">
        <f>VLOOKUP(Regions_112[[#This Row],[Country2]],'[1]world-data-2023'!$A$1:$AI$196,15,FALSE)</f>
        <v>0.224</v>
      </c>
      <c r="AS29" s="27">
        <f>VLOOKUP(Regions_112[[#This Row],[Country2]],'[1]world-data-2023'!$A$1:$AI$196,33,FALSE)</f>
        <v>842933962</v>
      </c>
      <c r="AT29" s="16">
        <f>VLOOKUP(Regions_112[[#This Row],[Country2]],$A$1:$Z$190,3,FALSE)</f>
        <v>0.56200000000000006</v>
      </c>
      <c r="AU29" s="27">
        <f>VLOOKUP(Regions_112[[#This Row],[Country2]],'[1]world-data-2023'!$A$1:$AI$196,5,FALSE)</f>
        <v>9596960</v>
      </c>
    </row>
    <row r="30" spans="1:47" x14ac:dyDescent="0.3">
      <c r="A30" t="s">
        <v>491</v>
      </c>
      <c r="B30" s="10">
        <v>56</v>
      </c>
      <c r="C30" s="2">
        <v>0.20599999999999999</v>
      </c>
      <c r="D30" s="3">
        <v>24000</v>
      </c>
      <c r="E30" s="1">
        <v>35.39</v>
      </c>
      <c r="F30" s="3">
        <v>8291</v>
      </c>
      <c r="G30" s="1">
        <v>118.65</v>
      </c>
      <c r="H30" s="2">
        <v>2.5000000000000001E-2</v>
      </c>
      <c r="I30" s="1">
        <v>4.57</v>
      </c>
      <c r="J30" s="1" t="s">
        <v>121</v>
      </c>
      <c r="K30" s="5" t="s">
        <v>122</v>
      </c>
      <c r="L30" s="2">
        <v>1.034</v>
      </c>
      <c r="M30" s="10">
        <v>0.128</v>
      </c>
      <c r="N30" s="1">
        <v>50.6</v>
      </c>
      <c r="O30" s="10">
        <v>58.9</v>
      </c>
      <c r="P30" s="1">
        <v>529</v>
      </c>
      <c r="Q30" s="5" t="s">
        <v>123</v>
      </c>
      <c r="R30" s="1" t="s">
        <v>84</v>
      </c>
      <c r="S30" s="2">
        <v>0.69699999999999995</v>
      </c>
      <c r="T30" s="1">
        <v>0.09</v>
      </c>
      <c r="U30" s="3">
        <v>25876380</v>
      </c>
      <c r="V30" s="2">
        <v>0.76100000000000001</v>
      </c>
      <c r="W30" s="2">
        <v>0.128</v>
      </c>
      <c r="X30" s="2">
        <v>0.57699999999999996</v>
      </c>
      <c r="Y30" s="2">
        <v>3.3799999999999997E-2</v>
      </c>
      <c r="Z30" s="3">
        <v>14741256</v>
      </c>
      <c r="AC30" s="15" t="s">
        <v>655</v>
      </c>
      <c r="AD30" s="27" t="s">
        <v>498</v>
      </c>
      <c r="AE30" s="27">
        <f>VLOOKUP(Regions_112[[#This Row],[Country2]],$A$1:$Z$190,21,FALSE)</f>
        <v>50339443</v>
      </c>
      <c r="AF30" s="27">
        <f>VLOOKUP(Regions_112[[#This Row],[Country2]],$A$1:$Z$190,6,FALSE)</f>
        <v>97814</v>
      </c>
      <c r="AG30" s="11">
        <f>VLOOKUP(Regions_112[[#This Row],[Country2]],$A$2:$Z$190,2,FALSE)</f>
        <v>46</v>
      </c>
      <c r="AH30" s="11">
        <f>VALUE(Regions_112[[#This Row],[GDP ($)]])</f>
        <v>323802808108</v>
      </c>
      <c r="AI30" s="11" t="str">
        <f>SUBSTITUTE(Regions_112[[#This Row],[GDP]], "$", "")</f>
        <v xml:space="preserve">323,802,808,108 </v>
      </c>
      <c r="AJ30" s="11" t="str">
        <f>VLOOKUP(Regions_112[[#This Row],[Country2]],$A$2:$Z$190,11,FALSE)</f>
        <v xml:space="preserve">$323,802,808,108 </v>
      </c>
      <c r="AK30" s="11">
        <f>VLOOKUP(Regions_112[[#This Row],[Country2]],$A$1:$Z$190,20,FALSE)</f>
        <v>2.1800000000000002</v>
      </c>
      <c r="AL30" s="7">
        <f>VLOOKUP(Regions_112[[#This Row],[Country2]],$A$2:$Z$190,15,FALSE)</f>
        <v>77.099999999999994</v>
      </c>
      <c r="AM30" s="11">
        <f>VALUE(Regions_112[[#This Row],[Minimum wage ($)]])</f>
        <v>1.23</v>
      </c>
      <c r="AN30" s="11" t="str">
        <f t="shared" si="1"/>
        <v xml:space="preserve">1.23 </v>
      </c>
      <c r="AO30" s="5" t="str">
        <f>VLOOKUP(Regions_112[[#This Row],[Country2]],$A$2:$Z$190,17,FALSE)</f>
        <v xml:space="preserve">$1.23 </v>
      </c>
      <c r="AP30" s="11">
        <f>VLOOKUP(Regions_112[[#This Row],[Country2]],$A$2:$Z$190,5,FALSE)</f>
        <v>14.88</v>
      </c>
      <c r="AQ30" s="16">
        <f>VLOOKUP(Regions_112[[#This Row],[Country2]],$A$1:$Z$190,13,FALSE)</f>
        <v>0.55300000000000005</v>
      </c>
      <c r="AR30" s="16">
        <f>VLOOKUP(Regions_112[[#This Row],[Country2]],'[1]world-data-2023'!$A$1:$AI$196,15,FALSE)</f>
        <v>0.52700000000000002</v>
      </c>
      <c r="AS30" s="27">
        <f>VLOOKUP(Regions_112[[#This Row],[Country2]],'[1]world-data-2023'!$A$1:$AI$196,33,FALSE)</f>
        <v>40827302</v>
      </c>
      <c r="AT30" s="16">
        <f>VLOOKUP(Regions_112[[#This Row],[Country2]],$A$1:$Z$190,3,FALSE)</f>
        <v>0.40300000000000002</v>
      </c>
      <c r="AU30" s="27">
        <f>VLOOKUP(Regions_112[[#This Row],[Country2]],'[1]world-data-2023'!$A$1:$AI$196,5,FALSE)</f>
        <v>1138910</v>
      </c>
    </row>
    <row r="31" spans="1:47" x14ac:dyDescent="0.3">
      <c r="A31" t="s">
        <v>492</v>
      </c>
      <c r="B31" s="10">
        <v>4</v>
      </c>
      <c r="C31" s="2">
        <v>6.9000000000000006E-2</v>
      </c>
      <c r="D31" s="3">
        <v>72000</v>
      </c>
      <c r="E31" s="1">
        <v>10.1</v>
      </c>
      <c r="F31" s="3">
        <v>544894</v>
      </c>
      <c r="G31" s="1">
        <v>116.76</v>
      </c>
      <c r="H31" s="2">
        <v>1.9E-2</v>
      </c>
      <c r="I31" s="1">
        <v>1.5</v>
      </c>
      <c r="J31" s="1" t="s">
        <v>124</v>
      </c>
      <c r="K31" s="5" t="s">
        <v>125</v>
      </c>
      <c r="L31" s="2">
        <v>1.0089999999999999</v>
      </c>
      <c r="M31" s="10">
        <v>0.68899999999999995</v>
      </c>
      <c r="N31" s="1">
        <v>4.3</v>
      </c>
      <c r="O31" s="10">
        <v>81.900000000000006</v>
      </c>
      <c r="P31" s="1">
        <v>10</v>
      </c>
      <c r="Q31" s="5" t="s">
        <v>126</v>
      </c>
      <c r="R31" s="1" t="s">
        <v>84</v>
      </c>
      <c r="S31" s="2">
        <v>0.14599999999999999</v>
      </c>
      <c r="T31" s="1">
        <v>2.61</v>
      </c>
      <c r="U31" s="3">
        <v>36991981</v>
      </c>
      <c r="V31" s="2">
        <v>0.65100000000000002</v>
      </c>
      <c r="W31" s="2">
        <v>0.128</v>
      </c>
      <c r="X31" s="2">
        <v>0.245</v>
      </c>
      <c r="Y31" s="2">
        <v>5.5599999999999997E-2</v>
      </c>
      <c r="Z31" s="3">
        <v>30628482</v>
      </c>
      <c r="AC31" s="15" t="s">
        <v>652</v>
      </c>
      <c r="AD31" s="27" t="s">
        <v>499</v>
      </c>
      <c r="AE31" s="27">
        <f>VLOOKUP(Regions_112[[#This Row],[Country2]],$A$1:$Z$190,21,FALSE)</f>
        <v>850886</v>
      </c>
      <c r="AF31" s="27">
        <f>VLOOKUP(Regions_112[[#This Row],[Country2]],$A$1:$Z$190,6,FALSE)</f>
        <v>202</v>
      </c>
      <c r="AG31" s="11">
        <f>VLOOKUP(Regions_112[[#This Row],[Country2]],$A$2:$Z$190,2,FALSE)</f>
        <v>467</v>
      </c>
      <c r="AH31" s="11">
        <f>VALUE(Regions_112[[#This Row],[GDP ($)]])</f>
        <v>1185728677</v>
      </c>
      <c r="AI31" s="11" t="str">
        <f>SUBSTITUTE(Regions_112[[#This Row],[GDP]], "$", "")</f>
        <v xml:space="preserve">1,185,728,677 </v>
      </c>
      <c r="AJ31" s="11" t="str">
        <f>VLOOKUP(Regions_112[[#This Row],[Country2]],$A$2:$Z$190,11,FALSE)</f>
        <v xml:space="preserve">$1,185,728,677 </v>
      </c>
      <c r="AK31" s="11">
        <f>VLOOKUP(Regions_112[[#This Row],[Country2]],$A$1:$Z$190,20,FALSE)</f>
        <v>0.27</v>
      </c>
      <c r="AL31" s="7">
        <f>VLOOKUP(Regions_112[[#This Row],[Country2]],$A$2:$Z$190,15,FALSE)</f>
        <v>64.099999999999994</v>
      </c>
      <c r="AM31" s="11">
        <f>VALUE(Regions_112[[#This Row],[Minimum wage ($)]])</f>
        <v>0.71</v>
      </c>
      <c r="AN31" s="11" t="str">
        <f t="shared" si="1"/>
        <v xml:space="preserve">0.71 </v>
      </c>
      <c r="AO31" s="5" t="str">
        <f>VLOOKUP(Regions_112[[#This Row],[Country2]],$A$2:$Z$190,17,FALSE)</f>
        <v xml:space="preserve">$0.71 </v>
      </c>
      <c r="AP31" s="11">
        <f>VLOOKUP(Regions_112[[#This Row],[Country2]],$A$2:$Z$190,5,FALSE)</f>
        <v>31.88</v>
      </c>
      <c r="AQ31" s="16">
        <f>VLOOKUP(Regions_112[[#This Row],[Country2]],$A$1:$Z$190,13,FALSE)</f>
        <v>0.09</v>
      </c>
      <c r="AR31" s="16">
        <f>VLOOKUP(Regions_112[[#This Row],[Country2]],'[1]world-data-2023'!$A$1:$AI$196,15,FALSE)</f>
        <v>0.19700000000000001</v>
      </c>
      <c r="AS31" s="27">
        <f>VLOOKUP(Regions_112[[#This Row],[Country2]],'[1]world-data-2023'!$A$1:$AI$196,33,FALSE)</f>
        <v>248152</v>
      </c>
      <c r="AT31" s="16">
        <f>VLOOKUP(Regions_112[[#This Row],[Country2]],$A$1:$Z$190,3,FALSE)</f>
        <v>0.71499999999999997</v>
      </c>
      <c r="AU31" s="27">
        <f>VLOOKUP(Regions_112[[#This Row],[Country2]],'[1]world-data-2023'!$A$1:$AI$196,5,FALSE)</f>
        <v>2235</v>
      </c>
    </row>
    <row r="32" spans="1:47" x14ac:dyDescent="0.3">
      <c r="A32" t="s">
        <v>493</v>
      </c>
      <c r="B32" s="10">
        <v>138</v>
      </c>
      <c r="C32" s="2">
        <v>0.19600000000000001</v>
      </c>
      <c r="D32" s="3">
        <v>1000</v>
      </c>
      <c r="E32" s="1">
        <v>19.489999999999998</v>
      </c>
      <c r="F32" s="1">
        <v>543</v>
      </c>
      <c r="G32" s="1">
        <v>110.5</v>
      </c>
      <c r="H32" s="2">
        <v>1.0999999999999999E-2</v>
      </c>
      <c r="I32" s="1">
        <v>2.27</v>
      </c>
      <c r="J32" s="1" t="s">
        <v>100</v>
      </c>
      <c r="K32" s="5" t="s">
        <v>117</v>
      </c>
      <c r="L32" s="2">
        <v>1.04</v>
      </c>
      <c r="M32" s="10">
        <v>0.23599999999999999</v>
      </c>
      <c r="N32" s="1">
        <v>16.7</v>
      </c>
      <c r="O32" s="10">
        <v>72.8</v>
      </c>
      <c r="P32" s="1">
        <v>58</v>
      </c>
      <c r="Q32" s="5" t="s">
        <v>118</v>
      </c>
      <c r="R32" s="1" t="s">
        <v>44</v>
      </c>
      <c r="S32" s="2">
        <v>0.23200000000000001</v>
      </c>
      <c r="T32" s="1">
        <v>0.77</v>
      </c>
      <c r="U32" s="3">
        <v>483628</v>
      </c>
      <c r="V32" s="2">
        <v>0.60499999999999998</v>
      </c>
      <c r="W32" s="2">
        <v>0.20100000000000001</v>
      </c>
      <c r="X32" s="2">
        <v>0.375</v>
      </c>
      <c r="Y32" s="2">
        <v>0.1225</v>
      </c>
      <c r="Z32" s="3">
        <v>364029</v>
      </c>
      <c r="AC32" s="15" t="s">
        <v>655</v>
      </c>
      <c r="AD32" s="27" t="s">
        <v>500</v>
      </c>
      <c r="AE32" s="27">
        <f>VLOOKUP(Regions_112[[#This Row],[Country2]],$A$1:$Z$190,21,FALSE)</f>
        <v>5047561</v>
      </c>
      <c r="AF32" s="27">
        <f>VLOOKUP(Regions_112[[#This Row],[Country2]],$A$1:$Z$190,6,FALSE)</f>
        <v>8023</v>
      </c>
      <c r="AG32" s="11">
        <f>VLOOKUP(Regions_112[[#This Row],[Country2]],$A$2:$Z$190,2,FALSE)</f>
        <v>100</v>
      </c>
      <c r="AH32" s="11">
        <f>VALUE(Regions_112[[#This Row],[GDP ($)]])</f>
        <v>61773944174</v>
      </c>
      <c r="AI32" s="11" t="str">
        <f>SUBSTITUTE(Regions_112[[#This Row],[GDP]], "$", "")</f>
        <v xml:space="preserve">61,773,944,174 </v>
      </c>
      <c r="AJ32" s="11" t="str">
        <f>VLOOKUP(Regions_112[[#This Row],[Country2]],$A$2:$Z$190,11,FALSE)</f>
        <v xml:space="preserve">$61,773,944,174 </v>
      </c>
      <c r="AK32" s="11">
        <f>VLOOKUP(Regions_112[[#This Row],[Country2]],$A$1:$Z$190,20,FALSE)</f>
        <v>2.89</v>
      </c>
      <c r="AL32" s="7">
        <f>VLOOKUP(Regions_112[[#This Row],[Country2]],$A$2:$Z$190,15,FALSE)</f>
        <v>80.099999999999994</v>
      </c>
      <c r="AM32" s="11">
        <f>VALUE(Regions_112[[#This Row],[Minimum wage ($)]])</f>
        <v>1.84</v>
      </c>
      <c r="AN32" s="11" t="str">
        <f t="shared" si="1"/>
        <v xml:space="preserve">1.84 </v>
      </c>
      <c r="AO32" s="5" t="str">
        <f>VLOOKUP(Regions_112[[#This Row],[Country2]],$A$2:$Z$190,17,FALSE)</f>
        <v xml:space="preserve">$1.84 </v>
      </c>
      <c r="AP32" s="11">
        <f>VLOOKUP(Regions_112[[#This Row],[Country2]],$A$2:$Z$190,5,FALSE)</f>
        <v>13.97</v>
      </c>
      <c r="AQ32" s="16">
        <f>VLOOKUP(Regions_112[[#This Row],[Country2]],$A$1:$Z$190,13,FALSE)</f>
        <v>0.55200000000000005</v>
      </c>
      <c r="AR32" s="16">
        <f>VLOOKUP(Regions_112[[#This Row],[Country2]],'[1]world-data-2023'!$A$1:$AI$196,15,FALSE)</f>
        <v>0.54600000000000004</v>
      </c>
      <c r="AS32" s="27">
        <f>VLOOKUP(Regions_112[[#This Row],[Country2]],'[1]world-data-2023'!$A$1:$AI$196,33,FALSE)</f>
        <v>4041885</v>
      </c>
      <c r="AT32" s="16">
        <f>VLOOKUP(Regions_112[[#This Row],[Country2]],$A$1:$Z$190,3,FALSE)</f>
        <v>0.34499999999999997</v>
      </c>
      <c r="AU32" s="27">
        <f>VLOOKUP(Regions_112[[#This Row],[Country2]],'[1]world-data-2023'!$A$1:$AI$196,5,FALSE)</f>
        <v>51100</v>
      </c>
    </row>
    <row r="33" spans="1:47" x14ac:dyDescent="0.3">
      <c r="A33" t="s">
        <v>494</v>
      </c>
      <c r="B33" s="10">
        <v>8</v>
      </c>
      <c r="C33" s="2">
        <v>8.2000000000000003E-2</v>
      </c>
      <c r="D33" s="3">
        <v>8000</v>
      </c>
      <c r="E33" s="1">
        <v>35.35</v>
      </c>
      <c r="F33" s="1">
        <v>297</v>
      </c>
      <c r="G33" s="1">
        <v>186.86</v>
      </c>
      <c r="H33" s="2">
        <v>0.371</v>
      </c>
      <c r="I33" s="1">
        <v>4.72</v>
      </c>
      <c r="J33" s="1" t="s">
        <v>127</v>
      </c>
      <c r="K33" s="5" t="s">
        <v>128</v>
      </c>
      <c r="L33" s="2">
        <v>1.02</v>
      </c>
      <c r="M33" s="10">
        <v>0.03</v>
      </c>
      <c r="N33" s="1">
        <v>84.5</v>
      </c>
      <c r="O33" s="10">
        <v>52.8</v>
      </c>
      <c r="P33" s="1">
        <v>829</v>
      </c>
      <c r="Q33" s="5" t="s">
        <v>103</v>
      </c>
      <c r="R33" s="1" t="s">
        <v>84</v>
      </c>
      <c r="S33" s="2">
        <v>0.39600000000000002</v>
      </c>
      <c r="T33" s="1">
        <v>0.06</v>
      </c>
      <c r="U33" s="3">
        <v>4745185</v>
      </c>
      <c r="V33" s="2">
        <v>0.72</v>
      </c>
      <c r="W33" s="2">
        <v>8.5999999999999993E-2</v>
      </c>
      <c r="X33" s="2">
        <v>0.73299999999999998</v>
      </c>
      <c r="Y33" s="2">
        <v>3.6799999999999999E-2</v>
      </c>
      <c r="Z33" s="3">
        <v>1982064</v>
      </c>
      <c r="AC33" s="15" t="s">
        <v>653</v>
      </c>
      <c r="AD33" s="27" t="s">
        <v>501</v>
      </c>
      <c r="AE33" s="27">
        <f>VLOOKUP(Regions_112[[#This Row],[Country2]],$A$1:$Z$190,21,FALSE)</f>
        <v>4067500</v>
      </c>
      <c r="AF33" s="27">
        <f>VLOOKUP(Regions_112[[#This Row],[Country2]],$A$1:$Z$190,6,FALSE)</f>
        <v>17488</v>
      </c>
      <c r="AG33" s="11">
        <f>VLOOKUP(Regions_112[[#This Row],[Country2]],$A$2:$Z$190,2,FALSE)</f>
        <v>73</v>
      </c>
      <c r="AH33" s="11">
        <f>VALUE(Regions_112[[#This Row],[GDP ($)]])</f>
        <v>60415553039</v>
      </c>
      <c r="AI33" s="11" t="str">
        <f>SUBSTITUTE(Regions_112[[#This Row],[GDP]], "$", "")</f>
        <v xml:space="preserve">60,415,553,039 </v>
      </c>
      <c r="AJ33" s="11" t="str">
        <f>VLOOKUP(Regions_112[[#This Row],[Country2]],$A$2:$Z$190,11,FALSE)</f>
        <v xml:space="preserve">$60,415,553,039 </v>
      </c>
      <c r="AK33" s="11">
        <f>VLOOKUP(Regions_112[[#This Row],[Country2]],$A$1:$Z$190,20,FALSE)</f>
        <v>3</v>
      </c>
      <c r="AL33" s="7">
        <f>VLOOKUP(Regions_112[[#This Row],[Country2]],$A$2:$Z$190,15,FALSE)</f>
        <v>78.099999999999994</v>
      </c>
      <c r="AM33" s="11">
        <f>VALUE(Regions_112[[#This Row],[Minimum wage ($)]])</f>
        <v>2.92</v>
      </c>
      <c r="AN33" s="11" t="str">
        <f t="shared" si="1"/>
        <v xml:space="preserve">2.92 </v>
      </c>
      <c r="AO33" s="5" t="str">
        <f>VLOOKUP(Regions_112[[#This Row],[Country2]],$A$2:$Z$190,17,FALSE)</f>
        <v xml:space="preserve">$2.92 </v>
      </c>
      <c r="AP33" s="11">
        <f>VLOOKUP(Regions_112[[#This Row],[Country2]],$A$2:$Z$190,5,FALSE)</f>
        <v>9</v>
      </c>
      <c r="AQ33" s="16">
        <f>VLOOKUP(Regions_112[[#This Row],[Country2]],$A$1:$Z$190,13,FALSE)</f>
        <v>0.67900000000000005</v>
      </c>
      <c r="AR33" s="16">
        <f>VLOOKUP(Regions_112[[#This Row],[Country2]],'[1]world-data-2023'!$A$1:$AI$196,15,FALSE)</f>
        <v>0.34399999999999997</v>
      </c>
      <c r="AS33" s="27">
        <f>VLOOKUP(Regions_112[[#This Row],[Country2]],'[1]world-data-2023'!$A$1:$AI$196,33,FALSE)</f>
        <v>2328318</v>
      </c>
      <c r="AT33" s="16">
        <f>VLOOKUP(Regions_112[[#This Row],[Country2]],$A$1:$Z$190,3,FALSE)</f>
        <v>0.27600000000000002</v>
      </c>
      <c r="AU33" s="27">
        <f>VLOOKUP(Regions_112[[#This Row],[Country2]],'[1]world-data-2023'!$A$1:$AI$196,5,FALSE)</f>
        <v>56594</v>
      </c>
    </row>
    <row r="34" spans="1:47" x14ac:dyDescent="0.3">
      <c r="A34" t="s">
        <v>495</v>
      </c>
      <c r="B34" s="10">
        <v>13</v>
      </c>
      <c r="C34" s="2">
        <v>0.39700000000000002</v>
      </c>
      <c r="D34" s="3">
        <v>35000</v>
      </c>
      <c r="E34" s="1">
        <v>42.17</v>
      </c>
      <c r="F34" s="3">
        <v>1016</v>
      </c>
      <c r="G34" s="1">
        <v>117.7</v>
      </c>
      <c r="H34" s="2">
        <v>-0.01</v>
      </c>
      <c r="I34" s="1">
        <v>5.75</v>
      </c>
      <c r="J34" s="1" t="s">
        <v>129</v>
      </c>
      <c r="K34" s="5" t="s">
        <v>130</v>
      </c>
      <c r="L34" s="2">
        <v>0.86799999999999999</v>
      </c>
      <c r="M34" s="10">
        <v>3.3000000000000002E-2</v>
      </c>
      <c r="N34" s="1">
        <v>71.400000000000006</v>
      </c>
      <c r="O34" s="10">
        <v>54</v>
      </c>
      <c r="P34" s="1">
        <v>1140</v>
      </c>
      <c r="Q34" s="5" t="s">
        <v>77</v>
      </c>
      <c r="R34" s="1" t="s">
        <v>84</v>
      </c>
      <c r="S34" s="2">
        <v>0.56399999999999995</v>
      </c>
      <c r="T34" s="1">
        <v>0.04</v>
      </c>
      <c r="U34" s="3">
        <v>15946876</v>
      </c>
      <c r="V34" s="2">
        <v>0.70699999999999996</v>
      </c>
      <c r="W34" s="1" t="s">
        <v>461</v>
      </c>
      <c r="X34" s="2">
        <v>0.63500000000000001</v>
      </c>
      <c r="Y34" s="2">
        <v>1.89E-2</v>
      </c>
      <c r="Z34" s="3">
        <v>3712273</v>
      </c>
      <c r="AC34" s="15" t="s">
        <v>655</v>
      </c>
      <c r="AD34" s="27" t="s">
        <v>502</v>
      </c>
      <c r="AE34" s="27">
        <f>VLOOKUP(Regions_112[[#This Row],[Country2]],$A$1:$Z$190,21,FALSE)</f>
        <v>11333483</v>
      </c>
      <c r="AF34" s="27">
        <f>VLOOKUP(Regions_112[[#This Row],[Country2]],$A$1:$Z$190,6,FALSE)</f>
        <v>28284</v>
      </c>
      <c r="AG34" s="11">
        <f>VLOOKUP(Regions_112[[#This Row],[Country2]],$A$2:$Z$190,2,FALSE)</f>
        <v>106</v>
      </c>
      <c r="AH34" s="11">
        <f>VALUE(Regions_112[[#This Row],[GDP ($)]])</f>
        <v>100023000000</v>
      </c>
      <c r="AI34" s="11" t="str">
        <f>SUBSTITUTE(Regions_112[[#This Row],[GDP]], "$", "")</f>
        <v xml:space="preserve">100,023,000,000 </v>
      </c>
      <c r="AJ34" s="11" t="str">
        <f>VLOOKUP(Regions_112[[#This Row],[Country2]],$A$2:$Z$190,11,FALSE)</f>
        <v xml:space="preserve">$100,023,000,000 </v>
      </c>
      <c r="AK34" s="11">
        <f>VLOOKUP(Regions_112[[#This Row],[Country2]],$A$1:$Z$190,20,FALSE)</f>
        <v>8.42</v>
      </c>
      <c r="AL34" s="7">
        <f>VLOOKUP(Regions_112[[#This Row],[Country2]],$A$2:$Z$190,15,FALSE)</f>
        <v>78.7</v>
      </c>
      <c r="AM34" s="11">
        <f>VALUE(Regions_112[[#This Row],[Minimum wage ($)]])</f>
        <v>0.05</v>
      </c>
      <c r="AN34" s="11" t="str">
        <f t="shared" si="1"/>
        <v xml:space="preserve">0.05 </v>
      </c>
      <c r="AO34" s="5" t="str">
        <f>VLOOKUP(Regions_112[[#This Row],[Country2]],$A$2:$Z$190,17,FALSE)</f>
        <v xml:space="preserve">$0.05 </v>
      </c>
      <c r="AP34" s="11">
        <f>VLOOKUP(Regions_112[[#This Row],[Country2]],$A$2:$Z$190,5,FALSE)</f>
        <v>10.17</v>
      </c>
      <c r="AQ34" s="16">
        <f>VLOOKUP(Regions_112[[#This Row],[Country2]],$A$1:$Z$190,13,FALSE)</f>
        <v>0.41399999999999998</v>
      </c>
      <c r="AR34" s="16">
        <f>VLOOKUP(Regions_112[[#This Row],[Country2]],'[1]world-data-2023'!$A$1:$AI$196,15,FALSE)</f>
        <v>0.313</v>
      </c>
      <c r="AS34" s="27">
        <f>VLOOKUP(Regions_112[[#This Row],[Country2]],'[1]world-data-2023'!$A$1:$AI$196,33,FALSE)</f>
        <v>8739135</v>
      </c>
      <c r="AT34" s="16">
        <f>VLOOKUP(Regions_112[[#This Row],[Country2]],$A$1:$Z$190,3,FALSE)</f>
        <v>0.59899999999999998</v>
      </c>
      <c r="AU34" s="27">
        <f>VLOOKUP(Regions_112[[#This Row],[Country2]],'[1]world-data-2023'!$A$1:$AI$196,5,FALSE)</f>
        <v>110860</v>
      </c>
    </row>
    <row r="35" spans="1:47" x14ac:dyDescent="0.3">
      <c r="A35" t="s">
        <v>496</v>
      </c>
      <c r="B35" s="10">
        <v>26</v>
      </c>
      <c r="C35" s="2">
        <v>0.21199999999999999</v>
      </c>
      <c r="D35" s="3">
        <v>122000</v>
      </c>
      <c r="E35" s="1">
        <v>12.43</v>
      </c>
      <c r="F35" s="3">
        <v>85822</v>
      </c>
      <c r="G35" s="1">
        <v>131.91</v>
      </c>
      <c r="H35" s="2">
        <v>2.5999999999999999E-2</v>
      </c>
      <c r="I35" s="1">
        <v>1.65</v>
      </c>
      <c r="J35" s="1" t="s">
        <v>121</v>
      </c>
      <c r="K35" s="5" t="s">
        <v>131</v>
      </c>
      <c r="L35" s="2">
        <v>1.014</v>
      </c>
      <c r="M35" s="10">
        <v>0.88500000000000001</v>
      </c>
      <c r="N35" s="1">
        <v>6.2</v>
      </c>
      <c r="O35" s="10">
        <v>80</v>
      </c>
      <c r="P35" s="1">
        <v>13</v>
      </c>
      <c r="Q35" s="5" t="s">
        <v>132</v>
      </c>
      <c r="R35" s="1" t="s">
        <v>52</v>
      </c>
      <c r="S35" s="2">
        <v>0.32200000000000001</v>
      </c>
      <c r="T35" s="1">
        <v>2.59</v>
      </c>
      <c r="U35" s="3">
        <v>18952038</v>
      </c>
      <c r="V35" s="2">
        <v>0.626</v>
      </c>
      <c r="W35" s="2">
        <v>0.182</v>
      </c>
      <c r="X35" s="2">
        <v>0.34</v>
      </c>
      <c r="Y35" s="2">
        <v>7.0900000000000005E-2</v>
      </c>
      <c r="Z35" s="3">
        <v>16610135</v>
      </c>
      <c r="AC35" s="15" t="s">
        <v>653</v>
      </c>
      <c r="AD35" s="27" t="s">
        <v>504</v>
      </c>
      <c r="AE35" s="27">
        <f>VLOOKUP(Regions_112[[#This Row],[Country2]],$A$1:$Z$190,21,FALSE)</f>
        <v>10669709</v>
      </c>
      <c r="AF35" s="27">
        <f>VLOOKUP(Regions_112[[#This Row],[Country2]],$A$1:$Z$190,6,FALSE)</f>
        <v>102218</v>
      </c>
      <c r="AG35" s="11">
        <f>VLOOKUP(Regions_112[[#This Row],[Country2]],$A$2:$Z$190,2,FALSE)</f>
        <v>139</v>
      </c>
      <c r="AH35" s="11">
        <f>VALUE(Regions_112[[#This Row],[GDP ($)]])</f>
        <v>246489245495</v>
      </c>
      <c r="AI35" s="11" t="str">
        <f>SUBSTITUTE(Regions_112[[#This Row],[GDP]], "$", "")</f>
        <v xml:space="preserve">246,489,245,495 </v>
      </c>
      <c r="AJ35" s="11" t="str">
        <f>VLOOKUP(Regions_112[[#This Row],[Country2]],$A$2:$Z$190,11,FALSE)</f>
        <v xml:space="preserve">$246,489,245,495 </v>
      </c>
      <c r="AK35" s="11">
        <f>VLOOKUP(Regions_112[[#This Row],[Country2]],$A$1:$Z$190,20,FALSE)</f>
        <v>4.12</v>
      </c>
      <c r="AL35" s="7">
        <f>VLOOKUP(Regions_112[[#This Row],[Country2]],$A$2:$Z$190,15,FALSE)</f>
        <v>79</v>
      </c>
      <c r="AM35" s="11">
        <f>VALUE(Regions_112[[#This Row],[Minimum wage ($)]])</f>
        <v>3</v>
      </c>
      <c r="AN35" s="11" t="str">
        <f t="shared" si="1"/>
        <v xml:space="preserve">3.00 </v>
      </c>
      <c r="AO35" s="5" t="str">
        <f>VLOOKUP(Regions_112[[#This Row],[Country2]],$A$2:$Z$190,17,FALSE)</f>
        <v xml:space="preserve">$3.00 </v>
      </c>
      <c r="AP35" s="11">
        <f>VLOOKUP(Regions_112[[#This Row],[Country2]],$A$2:$Z$190,5,FALSE)</f>
        <v>10.7</v>
      </c>
      <c r="AQ35" s="16">
        <f>VLOOKUP(Regions_112[[#This Row],[Country2]],$A$1:$Z$190,13,FALSE)</f>
        <v>0.64100000000000001</v>
      </c>
      <c r="AR35" s="16">
        <f>VLOOKUP(Regions_112[[#This Row],[Country2]],'[1]world-data-2023'!$A$1:$AI$196,15,FALSE)</f>
        <v>0.34599999999999997</v>
      </c>
      <c r="AS35" s="27">
        <f>VLOOKUP(Regions_112[[#This Row],[Country2]],'[1]world-data-2023'!$A$1:$AI$196,33,FALSE)</f>
        <v>7887156</v>
      </c>
      <c r="AT35" s="16">
        <f>VLOOKUP(Regions_112[[#This Row],[Country2]],$A$1:$Z$190,3,FALSE)</f>
        <v>0.45200000000000001</v>
      </c>
      <c r="AU35" s="27">
        <f>VLOOKUP(Regions_112[[#This Row],[Country2]],'[1]world-data-2023'!$A$1:$AI$196,5,FALSE)</f>
        <v>78867</v>
      </c>
    </row>
    <row r="36" spans="1:47" x14ac:dyDescent="0.3">
      <c r="A36" t="s">
        <v>497</v>
      </c>
      <c r="B36" s="10">
        <v>153</v>
      </c>
      <c r="C36" s="2">
        <v>0.56200000000000006</v>
      </c>
      <c r="D36" s="3">
        <v>2695000</v>
      </c>
      <c r="E36" s="1">
        <v>10.9</v>
      </c>
      <c r="F36" s="3">
        <v>9893038</v>
      </c>
      <c r="G36" s="1">
        <v>125.08</v>
      </c>
      <c r="H36" s="2">
        <v>2.9000000000000001E-2</v>
      </c>
      <c r="I36" s="1">
        <v>1.69</v>
      </c>
      <c r="J36" s="1" t="s">
        <v>133</v>
      </c>
      <c r="K36" s="5" t="s">
        <v>134</v>
      </c>
      <c r="L36" s="2">
        <v>1.002</v>
      </c>
      <c r="M36" s="10">
        <v>0.50600000000000001</v>
      </c>
      <c r="N36" s="1">
        <v>7.4</v>
      </c>
      <c r="O36" s="10">
        <v>77</v>
      </c>
      <c r="P36" s="1">
        <v>29</v>
      </c>
      <c r="Q36" s="5" t="s">
        <v>135</v>
      </c>
      <c r="R36" s="1" t="s">
        <v>136</v>
      </c>
      <c r="S36" s="2">
        <v>0.32400000000000001</v>
      </c>
      <c r="T36" s="1">
        <v>1.98</v>
      </c>
      <c r="U36" s="3">
        <v>1397715000</v>
      </c>
      <c r="V36" s="2">
        <v>0.68</v>
      </c>
      <c r="W36" s="2">
        <v>9.4E-2</v>
      </c>
      <c r="X36" s="2">
        <v>0.59199999999999997</v>
      </c>
      <c r="Y36" s="2">
        <v>4.3200000000000002E-2</v>
      </c>
      <c r="Z36" s="3">
        <v>842933962</v>
      </c>
      <c r="AC36" s="15" t="s">
        <v>652</v>
      </c>
      <c r="AD36" s="27" t="s">
        <v>656</v>
      </c>
      <c r="AE36" s="27">
        <f>VLOOKUP(Regions_112[[#This Row],[Country2]],$A$1:$Z$190,21,FALSE)</f>
        <v>86790567</v>
      </c>
      <c r="AF36" s="27">
        <f>VLOOKUP(Regions_112[[#This Row],[Country2]],$A$1:$Z$190,6,FALSE)</f>
        <v>2021</v>
      </c>
      <c r="AG36" s="11">
        <f>VLOOKUP(Regions_112[[#This Row],[Country2]],$A$2:$Z$190,2,FALSE)</f>
        <v>40</v>
      </c>
      <c r="AH36" s="11">
        <f>VALUE(Regions_112[[#This Row],[GDP ($)]])</f>
        <v>47319624204</v>
      </c>
      <c r="AI36" s="11" t="str">
        <f>SUBSTITUTE(Regions_112[[#This Row],[GDP]], "$", "")</f>
        <v xml:space="preserve">47,319,624,204 </v>
      </c>
      <c r="AJ36" s="11" t="str">
        <f>VLOOKUP(Regions_112[[#This Row],[Country2]],$A$2:$Z$190,11,FALSE)</f>
        <v xml:space="preserve">$47,319,624,204 </v>
      </c>
      <c r="AK36" s="11">
        <f>VLOOKUP(Regions_112[[#This Row],[Country2]],$A$1:$Z$190,20,FALSE)</f>
        <v>7.0000000000000007E-2</v>
      </c>
      <c r="AL36" s="7">
        <f>VLOOKUP(Regions_112[[#This Row],[Country2]],$A$2:$Z$190,15,FALSE)</f>
        <v>60.4</v>
      </c>
      <c r="AM36" s="11">
        <f>VALUE(Regions_112[[#This Row],[Minimum wage ($)]])</f>
        <v>0.18</v>
      </c>
      <c r="AN36" s="11" t="str">
        <f t="shared" si="1"/>
        <v xml:space="preserve">0.18 </v>
      </c>
      <c r="AO36" s="5" t="str">
        <f>VLOOKUP(Regions_112[[#This Row],[Country2]],$A$2:$Z$190,17,FALSE)</f>
        <v xml:space="preserve">$0.18 </v>
      </c>
      <c r="AP36" s="11">
        <f>VLOOKUP(Regions_112[[#This Row],[Country2]],$A$2:$Z$190,5,FALSE)</f>
        <v>41.18</v>
      </c>
      <c r="AQ36" s="16">
        <f>VLOOKUP(Regions_112[[#This Row],[Country2]],$A$1:$Z$190,13,FALSE)</f>
        <v>6.6000000000000003E-2</v>
      </c>
      <c r="AR36" s="16">
        <f>VLOOKUP(Regions_112[[#This Row],[Country2]],'[1]world-data-2023'!$A$1:$AI$196,15,FALSE)</f>
        <v>0.67200000000000004</v>
      </c>
      <c r="AS36" s="27">
        <f>VLOOKUP(Regions_112[[#This Row],[Country2]],'[1]world-data-2023'!$A$1:$AI$196,33,FALSE)</f>
        <v>39095679</v>
      </c>
      <c r="AT36" s="16">
        <f>VLOOKUP(Regions_112[[#This Row],[Country2]],$A$1:$Z$190,3,FALSE)</f>
        <v>0.11600000000000001</v>
      </c>
      <c r="AU36" s="27">
        <f>VLOOKUP(Regions_112[[#This Row],[Country2]],'[1]world-data-2023'!$A$1:$AI$196,5,FALSE)</f>
        <v>2344858</v>
      </c>
    </row>
    <row r="37" spans="1:47" x14ac:dyDescent="0.3">
      <c r="A37" t="s">
        <v>498</v>
      </c>
      <c r="B37" s="10">
        <v>46</v>
      </c>
      <c r="C37" s="2">
        <v>0.40300000000000002</v>
      </c>
      <c r="D37" s="3">
        <v>481000</v>
      </c>
      <c r="E37" s="1">
        <v>14.88</v>
      </c>
      <c r="F37" s="3">
        <v>97814</v>
      </c>
      <c r="G37" s="1">
        <v>140.94999999999999</v>
      </c>
      <c r="H37" s="2">
        <v>3.5000000000000003E-2</v>
      </c>
      <c r="I37" s="1">
        <v>1.81</v>
      </c>
      <c r="J37" s="1" t="s">
        <v>118</v>
      </c>
      <c r="K37" s="5" t="s">
        <v>137</v>
      </c>
      <c r="L37" s="2">
        <v>1.145</v>
      </c>
      <c r="M37" s="10">
        <v>0.55300000000000005</v>
      </c>
      <c r="N37" s="1">
        <v>12.2</v>
      </c>
      <c r="O37" s="10">
        <v>77.099999999999994</v>
      </c>
      <c r="P37" s="1">
        <v>83</v>
      </c>
      <c r="Q37" s="5" t="s">
        <v>138</v>
      </c>
      <c r="R37" s="1" t="s">
        <v>52</v>
      </c>
      <c r="S37" s="2">
        <v>0.183</v>
      </c>
      <c r="T37" s="1">
        <v>2.1800000000000002</v>
      </c>
      <c r="U37" s="3">
        <v>50339443</v>
      </c>
      <c r="V37" s="2">
        <v>0.68799999999999994</v>
      </c>
      <c r="W37" s="2">
        <v>0.14399999999999999</v>
      </c>
      <c r="X37" s="2">
        <v>0.71199999999999997</v>
      </c>
      <c r="Y37" s="2">
        <v>9.7100000000000006E-2</v>
      </c>
      <c r="Z37" s="3">
        <v>40827302</v>
      </c>
      <c r="AC37" s="15" t="s">
        <v>655</v>
      </c>
      <c r="AD37" s="27" t="s">
        <v>507</v>
      </c>
      <c r="AE37" s="27">
        <f>VLOOKUP(Regions_112[[#This Row],[Country2]],$A$1:$Z$190,21,FALSE)</f>
        <v>71808</v>
      </c>
      <c r="AF37" s="27">
        <f>VLOOKUP(Regions_112[[#This Row],[Country2]],$A$1:$Z$190,6,FALSE)</f>
        <v>180</v>
      </c>
      <c r="AG37" s="11">
        <f>VLOOKUP(Regions_112[[#This Row],[Country2]],$A$2:$Z$190,2,FALSE)</f>
        <v>96</v>
      </c>
      <c r="AH37" s="11">
        <f>VALUE(Regions_112[[#This Row],[GDP ($)]])</f>
        <v>596033333</v>
      </c>
      <c r="AI37" s="11" t="str">
        <f>SUBSTITUTE(Regions_112[[#This Row],[GDP]], "$", "")</f>
        <v xml:space="preserve">596,033,333 </v>
      </c>
      <c r="AJ37" s="11" t="str">
        <f>VLOOKUP(Regions_112[[#This Row],[Country2]],$A$2:$Z$190,11,FALSE)</f>
        <v xml:space="preserve">$596,033,333 </v>
      </c>
      <c r="AK37" s="11">
        <f>VLOOKUP(Regions_112[[#This Row],[Country2]],$A$1:$Z$190,20,FALSE)</f>
        <v>1.08</v>
      </c>
      <c r="AL37" s="7">
        <f>VLOOKUP(Regions_112[[#This Row],[Country2]],$A$2:$Z$190,15,FALSE)</f>
        <v>76.599999999999994</v>
      </c>
      <c r="AM37" s="11">
        <f>VALUE(Regions_112[[#This Row],[Minimum wage ($)]])</f>
        <v>1.48</v>
      </c>
      <c r="AN37" s="11" t="str">
        <f t="shared" si="1"/>
        <v xml:space="preserve">1.48 </v>
      </c>
      <c r="AO37" s="5" t="str">
        <f>VLOOKUP(Regions_112[[#This Row],[Country2]],$A$2:$Z$190,17,FALSE)</f>
        <v xml:space="preserve">$1.48 </v>
      </c>
      <c r="AP37" s="11">
        <f>VLOOKUP(Regions_112[[#This Row],[Country2]],$A$2:$Z$190,5,FALSE)</f>
        <v>12</v>
      </c>
      <c r="AQ37" s="16">
        <f>VLOOKUP(Regions_112[[#This Row],[Country2]],$A$1:$Z$190,13,FALSE)</f>
        <v>7.1999999999999995E-2</v>
      </c>
      <c r="AR37" s="16">
        <f>VLOOKUP(Regions_112[[#This Row],[Country2]],'[1]world-data-2023'!$A$1:$AI$196,15,FALSE)</f>
        <v>0.57399999999999995</v>
      </c>
      <c r="AS37" s="27">
        <f>VLOOKUP(Regions_112[[#This Row],[Country2]],'[1]world-data-2023'!$A$1:$AI$196,33,FALSE)</f>
        <v>50830</v>
      </c>
      <c r="AT37" s="16">
        <f>VLOOKUP(Regions_112[[#This Row],[Country2]],$A$1:$Z$190,3,FALSE)</f>
        <v>0.33300000000000002</v>
      </c>
      <c r="AU37" s="27">
        <f>VLOOKUP(Regions_112[[#This Row],[Country2]],'[1]world-data-2023'!$A$1:$AI$196,5,FALSE)</f>
        <v>751</v>
      </c>
    </row>
    <row r="38" spans="1:47" x14ac:dyDescent="0.3">
      <c r="A38" t="s">
        <v>499</v>
      </c>
      <c r="B38" s="10">
        <v>467</v>
      </c>
      <c r="C38" s="2">
        <v>0.71499999999999997</v>
      </c>
      <c r="D38" s="1" t="s">
        <v>461</v>
      </c>
      <c r="E38" s="1">
        <v>31.88</v>
      </c>
      <c r="F38" s="1">
        <v>202</v>
      </c>
      <c r="G38" s="1">
        <v>103.62</v>
      </c>
      <c r="H38" s="2">
        <v>-4.2999999999999997E-2</v>
      </c>
      <c r="I38" s="1">
        <v>4.21</v>
      </c>
      <c r="J38" s="1" t="s">
        <v>461</v>
      </c>
      <c r="K38" s="5" t="s">
        <v>139</v>
      </c>
      <c r="L38" s="2">
        <v>0.995</v>
      </c>
      <c r="M38" s="10">
        <v>0.09</v>
      </c>
      <c r="N38" s="1">
        <v>51.3</v>
      </c>
      <c r="O38" s="10">
        <v>64.099999999999994</v>
      </c>
      <c r="P38" s="1">
        <v>273</v>
      </c>
      <c r="Q38" s="5" t="s">
        <v>43</v>
      </c>
      <c r="R38" s="1" t="s">
        <v>84</v>
      </c>
      <c r="S38" s="2">
        <v>0.748</v>
      </c>
      <c r="T38" s="1">
        <v>0.27</v>
      </c>
      <c r="U38" s="3">
        <v>850886</v>
      </c>
      <c r="V38" s="2">
        <v>0.433</v>
      </c>
      <c r="W38" s="1" t="s">
        <v>461</v>
      </c>
      <c r="X38" s="2">
        <v>2.1960000000000002</v>
      </c>
      <c r="Y38" s="2">
        <v>4.3400000000000001E-2</v>
      </c>
      <c r="Z38" s="3">
        <v>248152</v>
      </c>
      <c r="AC38" s="15" t="s">
        <v>655</v>
      </c>
      <c r="AD38" s="27" t="s">
        <v>508</v>
      </c>
      <c r="AE38" s="27">
        <f>VLOOKUP(Regions_112[[#This Row],[Country2]],$A$1:$Z$190,21,FALSE)</f>
        <v>10738958</v>
      </c>
      <c r="AF38" s="27">
        <f>VLOOKUP(Regions_112[[#This Row],[Country2]],$A$1:$Z$190,6,FALSE)</f>
        <v>25258</v>
      </c>
      <c r="AG38" s="11">
        <f>VLOOKUP(Regions_112[[#This Row],[Country2]],$A$2:$Z$190,2,FALSE)</f>
        <v>225</v>
      </c>
      <c r="AH38" s="11">
        <f>VALUE(Regions_112[[#This Row],[GDP ($)]])</f>
        <v>88941298258</v>
      </c>
      <c r="AI38" s="11" t="str">
        <f>SUBSTITUTE(Regions_112[[#This Row],[GDP]], "$", "")</f>
        <v xml:space="preserve">88,941,298,258 </v>
      </c>
      <c r="AJ38" s="11" t="str">
        <f>VLOOKUP(Regions_112[[#This Row],[Country2]],$A$2:$Z$190,11,FALSE)</f>
        <v xml:space="preserve">$88,941,298,258 </v>
      </c>
      <c r="AK38" s="11">
        <f>VLOOKUP(Regions_112[[#This Row],[Country2]],$A$1:$Z$190,20,FALSE)</f>
        <v>1.56</v>
      </c>
      <c r="AL38" s="7">
        <f>VLOOKUP(Regions_112[[#This Row],[Country2]],$A$2:$Z$190,15,FALSE)</f>
        <v>73.900000000000006</v>
      </c>
      <c r="AM38" s="11">
        <f>VALUE(Regions_112[[#This Row],[Minimum wage ($)]])</f>
        <v>0.4</v>
      </c>
      <c r="AN38" s="11" t="str">
        <f t="shared" si="1"/>
        <v xml:space="preserve">0.40 </v>
      </c>
      <c r="AO38" s="5" t="str">
        <f>VLOOKUP(Regions_112[[#This Row],[Country2]],$A$2:$Z$190,17,FALSE)</f>
        <v xml:space="preserve">$0.40 </v>
      </c>
      <c r="AP38" s="11">
        <f>VLOOKUP(Regions_112[[#This Row],[Country2]],$A$2:$Z$190,5,FALSE)</f>
        <v>19.510000000000002</v>
      </c>
      <c r="AQ38" s="16">
        <f>VLOOKUP(Regions_112[[#This Row],[Country2]],$A$1:$Z$190,13,FALSE)</f>
        <v>0.59899999999999998</v>
      </c>
      <c r="AR38" s="16">
        <f>VLOOKUP(Regions_112[[#This Row],[Country2]],'[1]world-data-2023'!$A$1:$AI$196,15,FALSE)</f>
        <v>0.41699999999999998</v>
      </c>
      <c r="AS38" s="27">
        <f>VLOOKUP(Regions_112[[#This Row],[Country2]],'[1]world-data-2023'!$A$1:$AI$196,33,FALSE)</f>
        <v>8787475</v>
      </c>
      <c r="AT38" s="16">
        <f>VLOOKUP(Regions_112[[#This Row],[Country2]],$A$1:$Z$190,3,FALSE)</f>
        <v>0.48699999999999999</v>
      </c>
      <c r="AU38" s="27">
        <f>VLOOKUP(Regions_112[[#This Row],[Country2]],'[1]world-data-2023'!$A$1:$AI$196,5,FALSE)</f>
        <v>48670</v>
      </c>
    </row>
    <row r="39" spans="1:47" x14ac:dyDescent="0.3">
      <c r="A39" t="s">
        <v>500</v>
      </c>
      <c r="B39" s="10">
        <v>100</v>
      </c>
      <c r="C39" s="2">
        <v>0.34499999999999997</v>
      </c>
      <c r="D39" s="3">
        <v>10000</v>
      </c>
      <c r="E39" s="1">
        <v>13.97</v>
      </c>
      <c r="F39" s="3">
        <v>8023</v>
      </c>
      <c r="G39" s="1">
        <v>128.85</v>
      </c>
      <c r="H39" s="2">
        <v>2.1000000000000001E-2</v>
      </c>
      <c r="I39" s="1">
        <v>1.75</v>
      </c>
      <c r="J39" s="1" t="s">
        <v>89</v>
      </c>
      <c r="K39" s="5" t="s">
        <v>142</v>
      </c>
      <c r="L39" s="2">
        <v>1.133</v>
      </c>
      <c r="M39" s="10">
        <v>0.55200000000000005</v>
      </c>
      <c r="N39" s="1">
        <v>7.6</v>
      </c>
      <c r="O39" s="10">
        <v>80.099999999999994</v>
      </c>
      <c r="P39" s="1">
        <v>27</v>
      </c>
      <c r="Q39" s="5" t="s">
        <v>143</v>
      </c>
      <c r="R39" s="1" t="s">
        <v>52</v>
      </c>
      <c r="S39" s="2">
        <v>0.215</v>
      </c>
      <c r="T39" s="1">
        <v>2.89</v>
      </c>
      <c r="U39" s="3">
        <v>5047561</v>
      </c>
      <c r="V39" s="2">
        <v>0.621</v>
      </c>
      <c r="W39" s="2">
        <v>0.13600000000000001</v>
      </c>
      <c r="X39" s="2">
        <v>0.58299999999999996</v>
      </c>
      <c r="Y39" s="2">
        <v>0.11849999999999999</v>
      </c>
      <c r="Z39" s="3">
        <v>4041885</v>
      </c>
      <c r="AC39" s="15" t="s">
        <v>650</v>
      </c>
      <c r="AD39" s="27" t="s">
        <v>509</v>
      </c>
      <c r="AE39" s="27">
        <f>VLOOKUP(Regions_112[[#This Row],[Country2]],$A$1:$Z$190,21,FALSE)</f>
        <v>3500000</v>
      </c>
      <c r="AF39" s="27">
        <f>VLOOKUP(Regions_112[[#This Row],[Country2]],$A$1:$Z$190,6,FALSE)</f>
        <v>495</v>
      </c>
      <c r="AG39" s="11">
        <f>VLOOKUP(Regions_112[[#This Row],[Country2]],$A$2:$Z$190,2,FALSE)</f>
        <v>89</v>
      </c>
      <c r="AH39" s="11">
        <f>VALUE(Regions_112[[#This Row],[GDP ($)]])</f>
        <v>1673540300</v>
      </c>
      <c r="AI39" s="11" t="str">
        <f>SUBSTITUTE(Regions_112[[#This Row],[GDP]], "$", "")</f>
        <v xml:space="preserve">1,673,540,300 </v>
      </c>
      <c r="AJ39" s="11" t="str">
        <f>VLOOKUP(Regions_112[[#This Row],[Country2]],$A$2:$Z$190,11,FALSE)</f>
        <v xml:space="preserve">$1,673,540,300 </v>
      </c>
      <c r="AK39" s="11">
        <f>VLOOKUP(Regions_112[[#This Row],[Country2]],$A$1:$Z$190,20,FALSE)</f>
        <v>0.72</v>
      </c>
      <c r="AL39" s="7">
        <f>VLOOKUP(Regions_112[[#This Row],[Country2]],$A$2:$Z$190,15,FALSE)</f>
        <v>69.3</v>
      </c>
      <c r="AM39" s="11">
        <f>VALUE(Regions_112[[#This Row],[Minimum wage ($)]])</f>
        <v>0.6</v>
      </c>
      <c r="AN39" s="11" t="str">
        <f t="shared" si="1"/>
        <v xml:space="preserve">0.60 </v>
      </c>
      <c r="AO39" s="5" t="str">
        <f>VLOOKUP(Regions_112[[#This Row],[Country2]],$A$2:$Z$190,17,FALSE)</f>
        <v xml:space="preserve">$0.60 </v>
      </c>
      <c r="AP39" s="11">
        <f>VLOOKUP(Regions_112[[#This Row],[Country2]],$A$2:$Z$190,5,FALSE)</f>
        <v>29.42</v>
      </c>
      <c r="AQ39" s="16">
        <f>VLOOKUP(Regions_112[[#This Row],[Country2]],$A$1:$Z$190,13,FALSE)</f>
        <v>0.17799999999999999</v>
      </c>
      <c r="AR39" s="16">
        <f>VLOOKUP(Regions_112[[#This Row],[Country2]],'[1]world-data-2023'!$A$1:$AI$196,15,FALSE)</f>
        <v>0.45400000000000001</v>
      </c>
      <c r="AS39" s="27">
        <f>VLOOKUP(Regions_112[[#This Row],[Country2]],'[1]world-data-2023'!$A$1:$AI$196,33,FALSE)</f>
        <v>400182</v>
      </c>
      <c r="AT39" s="16">
        <f>VLOOKUP(Regions_112[[#This Row],[Country2]],$A$1:$Z$190,3,FALSE)</f>
        <v>0.25600000000000001</v>
      </c>
      <c r="AU39" s="27">
        <f>VLOOKUP(Regions_112[[#This Row],[Country2]],'[1]world-data-2023'!$A$1:$AI$196,5,FALSE)</f>
        <v>14874</v>
      </c>
    </row>
    <row r="40" spans="1:47" x14ac:dyDescent="0.3">
      <c r="A40" t="s">
        <v>501</v>
      </c>
      <c r="B40" s="10">
        <v>73</v>
      </c>
      <c r="C40" s="2">
        <v>0.27600000000000002</v>
      </c>
      <c r="D40" s="3">
        <v>18000</v>
      </c>
      <c r="E40" s="1">
        <v>9</v>
      </c>
      <c r="F40" s="3">
        <v>17488</v>
      </c>
      <c r="G40" s="1">
        <v>109.82</v>
      </c>
      <c r="H40" s="2">
        <v>8.0000000000000002E-3</v>
      </c>
      <c r="I40" s="1">
        <v>1.47</v>
      </c>
      <c r="J40" s="1" t="s">
        <v>144</v>
      </c>
      <c r="K40" s="5" t="s">
        <v>145</v>
      </c>
      <c r="L40" s="2">
        <v>0.96499999999999997</v>
      </c>
      <c r="M40" s="10">
        <v>0.67900000000000005</v>
      </c>
      <c r="N40" s="1">
        <v>4</v>
      </c>
      <c r="O40" s="10">
        <v>78.099999999999994</v>
      </c>
      <c r="P40" s="1">
        <v>8</v>
      </c>
      <c r="Q40" s="5" t="s">
        <v>146</v>
      </c>
      <c r="R40" s="1" t="s">
        <v>147</v>
      </c>
      <c r="S40" s="2">
        <v>0.152</v>
      </c>
      <c r="T40" s="1">
        <v>3</v>
      </c>
      <c r="U40" s="3">
        <v>4067500</v>
      </c>
      <c r="V40" s="2">
        <v>0.51200000000000001</v>
      </c>
      <c r="W40" s="2">
        <v>0.22</v>
      </c>
      <c r="X40" s="2">
        <v>0.20499999999999999</v>
      </c>
      <c r="Y40" s="2">
        <v>6.93E-2</v>
      </c>
      <c r="Z40" s="3">
        <v>2328318</v>
      </c>
      <c r="AC40" s="15" t="s">
        <v>652</v>
      </c>
      <c r="AD40" s="27" t="s">
        <v>513</v>
      </c>
      <c r="AE40" s="27">
        <f>VLOOKUP(Regions_112[[#This Row],[Country2]],$A$1:$Z$190,21,FALSE)</f>
        <v>1355986</v>
      </c>
      <c r="AF40" s="27">
        <f>VLOOKUP(Regions_112[[#This Row],[Country2]],$A$1:$Z$190,6,FALSE)</f>
        <v>5655</v>
      </c>
      <c r="AG40" s="11">
        <f>VLOOKUP(Regions_112[[#This Row],[Country2]],$A$2:$Z$190,2,FALSE)</f>
        <v>50</v>
      </c>
      <c r="AH40" s="11">
        <f>VALUE(Regions_112[[#This Row],[GDP ($)]])</f>
        <v>11026774945</v>
      </c>
      <c r="AI40" s="11" t="str">
        <f>SUBSTITUTE(Regions_112[[#This Row],[GDP]], "$", "")</f>
        <v xml:space="preserve">11,026,774,945 </v>
      </c>
      <c r="AJ40" s="11" t="str">
        <f>VLOOKUP(Regions_112[[#This Row],[Country2]],$A$2:$Z$190,11,FALSE)</f>
        <v xml:space="preserve">$11,026,774,945 </v>
      </c>
      <c r="AK40" s="11">
        <f>VLOOKUP(Regions_112[[#This Row],[Country2]],$A$1:$Z$190,20,FALSE)</f>
        <v>0.4</v>
      </c>
      <c r="AL40" s="7">
        <f>VLOOKUP(Regions_112[[#This Row],[Country2]],$A$2:$Z$190,15,FALSE)</f>
        <v>58.4</v>
      </c>
      <c r="AM40" s="11">
        <f>VALUE(Regions_112[[#This Row],[Minimum wage ($)]])</f>
        <v>1.05</v>
      </c>
      <c r="AN40" s="11" t="str">
        <f t="shared" si="1"/>
        <v xml:space="preserve">1.05 </v>
      </c>
      <c r="AO40" s="5" t="str">
        <f>VLOOKUP(Regions_112[[#This Row],[Country2]],$A$2:$Z$190,17,FALSE)</f>
        <v xml:space="preserve">$1.05 </v>
      </c>
      <c r="AP40" s="11">
        <f>VLOOKUP(Regions_112[[#This Row],[Country2]],$A$2:$Z$190,5,FALSE)</f>
        <v>33.24</v>
      </c>
      <c r="AQ40" s="16">
        <f>VLOOKUP(Regions_112[[#This Row],[Country2]],$A$1:$Z$190,13,FALSE)</f>
        <v>1.9E-2</v>
      </c>
      <c r="AR40" s="16">
        <f>VLOOKUP(Regions_112[[#This Row],[Country2]],'[1]world-data-2023'!$A$1:$AI$196,15,FALSE)</f>
        <v>0.55500000000000005</v>
      </c>
      <c r="AS40" s="27">
        <f>VLOOKUP(Regions_112[[#This Row],[Country2]],'[1]world-data-2023'!$A$1:$AI$196,33,FALSE)</f>
        <v>984812</v>
      </c>
      <c r="AT40" s="16">
        <f>VLOOKUP(Regions_112[[#This Row],[Country2]],$A$1:$Z$190,3,FALSE)</f>
        <v>0.10100000000000001</v>
      </c>
      <c r="AU40" s="27">
        <f>VLOOKUP(Regions_112[[#This Row],[Country2]],'[1]world-data-2023'!$A$1:$AI$196,5,FALSE)</f>
        <v>28051</v>
      </c>
    </row>
    <row r="41" spans="1:47" x14ac:dyDescent="0.3">
      <c r="A41" t="s">
        <v>502</v>
      </c>
      <c r="B41" s="10">
        <v>106</v>
      </c>
      <c r="C41" s="2">
        <v>0.59899999999999998</v>
      </c>
      <c r="D41" s="3">
        <v>76000</v>
      </c>
      <c r="E41" s="1">
        <v>10.17</v>
      </c>
      <c r="F41" s="3">
        <v>28284</v>
      </c>
      <c r="G41" s="1" t="s">
        <v>461</v>
      </c>
      <c r="H41" s="1" t="s">
        <v>461</v>
      </c>
      <c r="I41" s="1">
        <v>1.62</v>
      </c>
      <c r="J41" s="1" t="s">
        <v>148</v>
      </c>
      <c r="K41" s="5" t="s">
        <v>149</v>
      </c>
      <c r="L41" s="2">
        <v>1.0189999999999999</v>
      </c>
      <c r="M41" s="10">
        <v>0.41399999999999998</v>
      </c>
      <c r="N41" s="1">
        <v>3.7</v>
      </c>
      <c r="O41" s="10">
        <v>78.7</v>
      </c>
      <c r="P41" s="1">
        <v>36</v>
      </c>
      <c r="Q41" s="5" t="s">
        <v>150</v>
      </c>
      <c r="R41" s="1" t="s">
        <v>52</v>
      </c>
      <c r="S41" s="1" t="s">
        <v>461</v>
      </c>
      <c r="T41" s="1">
        <v>8.42</v>
      </c>
      <c r="U41" s="3">
        <v>11333483</v>
      </c>
      <c r="V41" s="2">
        <v>0.53600000000000003</v>
      </c>
      <c r="W41" s="1" t="s">
        <v>461</v>
      </c>
      <c r="X41" s="1" t="s">
        <v>461</v>
      </c>
      <c r="Y41" s="2">
        <v>1.6400000000000001E-2</v>
      </c>
      <c r="Z41" s="3">
        <v>8739135</v>
      </c>
      <c r="AC41" s="15" t="s">
        <v>653</v>
      </c>
      <c r="AD41" s="27" t="s">
        <v>515</v>
      </c>
      <c r="AE41" s="27">
        <f>VLOOKUP(Regions_112[[#This Row],[Country2]],$A$1:$Z$190,21,FALSE)</f>
        <v>1331824</v>
      </c>
      <c r="AF41" s="27">
        <f>VLOOKUP(Regions_112[[#This Row],[Country2]],$A$1:$Z$190,6,FALSE)</f>
        <v>16590</v>
      </c>
      <c r="AG41" s="11">
        <f>VLOOKUP(Regions_112[[#This Row],[Country2]],$A$2:$Z$190,2,FALSE)</f>
        <v>31</v>
      </c>
      <c r="AH41" s="11">
        <f>VALUE(Regions_112[[#This Row],[GDP ($)]])</f>
        <v>31386949981</v>
      </c>
      <c r="AI41" s="11" t="str">
        <f>SUBSTITUTE(Regions_112[[#This Row],[GDP]], "$", "")</f>
        <v xml:space="preserve">31,386,949,981 </v>
      </c>
      <c r="AJ41" s="11" t="str">
        <f>VLOOKUP(Regions_112[[#This Row],[Country2]],$A$2:$Z$190,11,FALSE)</f>
        <v xml:space="preserve">$31,386,949,981 </v>
      </c>
      <c r="AK41" s="11">
        <f>VLOOKUP(Regions_112[[#This Row],[Country2]],$A$1:$Z$190,20,FALSE)</f>
        <v>4.4800000000000004</v>
      </c>
      <c r="AL41" s="7">
        <f>VLOOKUP(Regions_112[[#This Row],[Country2]],$A$2:$Z$190,15,FALSE)</f>
        <v>78.2</v>
      </c>
      <c r="AM41" s="11">
        <f>VALUE(Regions_112[[#This Row],[Minimum wage ($)]])</f>
        <v>3.14</v>
      </c>
      <c r="AN41" s="11" t="str">
        <f t="shared" si="1"/>
        <v xml:space="preserve">3.14 </v>
      </c>
      <c r="AO41" s="5" t="str">
        <f>VLOOKUP(Regions_112[[#This Row],[Country2]],$A$2:$Z$190,17,FALSE)</f>
        <v xml:space="preserve">$3.14 </v>
      </c>
      <c r="AP41" s="11">
        <f>VLOOKUP(Regions_112[[#This Row],[Country2]],$A$2:$Z$190,5,FALSE)</f>
        <v>10.9</v>
      </c>
      <c r="AQ41" s="16">
        <f>VLOOKUP(Regions_112[[#This Row],[Country2]],$A$1:$Z$190,13,FALSE)</f>
        <v>0.69599999999999995</v>
      </c>
      <c r="AR41" s="16">
        <f>VLOOKUP(Regions_112[[#This Row],[Country2]],'[1]world-data-2023'!$A$1:$AI$196,15,FALSE)</f>
        <v>0.51300000000000001</v>
      </c>
      <c r="AS41" s="27">
        <f>VLOOKUP(Regions_112[[#This Row],[Country2]],'[1]world-data-2023'!$A$1:$AI$196,33,FALSE)</f>
        <v>916024</v>
      </c>
      <c r="AT41" s="16">
        <f>VLOOKUP(Regions_112[[#This Row],[Country2]],$A$1:$Z$190,3,FALSE)</f>
        <v>0.23100000000000001</v>
      </c>
      <c r="AU41" s="27">
        <f>VLOOKUP(Regions_112[[#This Row],[Country2]],'[1]world-data-2023'!$A$1:$AI$196,5,FALSE)</f>
        <v>45228</v>
      </c>
    </row>
    <row r="42" spans="1:47" x14ac:dyDescent="0.3">
      <c r="A42" t="s">
        <v>503</v>
      </c>
      <c r="B42" s="10">
        <v>131</v>
      </c>
      <c r="C42" s="2">
        <v>0.122</v>
      </c>
      <c r="D42" s="3">
        <v>16000</v>
      </c>
      <c r="E42" s="1">
        <v>10.46</v>
      </c>
      <c r="F42" s="3">
        <v>6626</v>
      </c>
      <c r="G42" s="1">
        <v>102.51</v>
      </c>
      <c r="H42" s="2">
        <v>3.0000000000000001E-3</v>
      </c>
      <c r="I42" s="1">
        <v>1.33</v>
      </c>
      <c r="J42" s="1" t="s">
        <v>138</v>
      </c>
      <c r="K42" s="5" t="s">
        <v>151</v>
      </c>
      <c r="L42" s="2">
        <v>0.99299999999999999</v>
      </c>
      <c r="M42" s="10">
        <v>0.75900000000000001</v>
      </c>
      <c r="N42" s="1">
        <v>1.9</v>
      </c>
      <c r="O42" s="10">
        <v>80.8</v>
      </c>
      <c r="P42" s="1">
        <v>6</v>
      </c>
      <c r="Q42" s="5" t="s">
        <v>461</v>
      </c>
      <c r="R42" s="1" t="s">
        <v>152</v>
      </c>
      <c r="S42" s="2">
        <v>0.439</v>
      </c>
      <c r="T42" s="1">
        <v>1.95</v>
      </c>
      <c r="U42" s="3">
        <v>1198575</v>
      </c>
      <c r="V42" s="2">
        <v>0.63100000000000001</v>
      </c>
      <c r="W42" s="2">
        <v>0.245</v>
      </c>
      <c r="X42" s="2">
        <v>0.224</v>
      </c>
      <c r="Y42" s="2">
        <v>7.2700000000000001E-2</v>
      </c>
      <c r="Z42" s="3">
        <v>800708</v>
      </c>
      <c r="AC42" s="15" t="s">
        <v>650</v>
      </c>
      <c r="AD42" s="27" t="s">
        <v>518</v>
      </c>
      <c r="AE42" s="27">
        <f>VLOOKUP(Regions_112[[#This Row],[Country2]],$A$1:$Z$190,21,FALSE)</f>
        <v>889953</v>
      </c>
      <c r="AF42" s="27">
        <f>VLOOKUP(Regions_112[[#This Row],[Country2]],$A$1:$Z$190,6,FALSE)</f>
        <v>2046</v>
      </c>
      <c r="AG42" s="11">
        <f>VLOOKUP(Regions_112[[#This Row],[Country2]],$A$2:$Z$190,2,FALSE)</f>
        <v>49</v>
      </c>
      <c r="AH42" s="11">
        <f>VALUE(Regions_112[[#This Row],[GDP ($)]])</f>
        <v>5535548972</v>
      </c>
      <c r="AI42" s="11" t="str">
        <f>SUBSTITUTE(Regions_112[[#This Row],[GDP]], "$", "")</f>
        <v xml:space="preserve">5,535,548,972 </v>
      </c>
      <c r="AJ42" s="11" t="str">
        <f>VLOOKUP(Regions_112[[#This Row],[Country2]],$A$2:$Z$190,11,FALSE)</f>
        <v xml:space="preserve">$5,535,548,972 </v>
      </c>
      <c r="AK42" s="11">
        <f>VLOOKUP(Regions_112[[#This Row],[Country2]],$A$1:$Z$190,20,FALSE)</f>
        <v>0.84</v>
      </c>
      <c r="AL42" s="7">
        <f>VLOOKUP(Regions_112[[#This Row],[Country2]],$A$2:$Z$190,15,FALSE)</f>
        <v>67.3</v>
      </c>
      <c r="AM42" s="11">
        <f>VALUE(Regions_112[[#This Row],[Minimum wage ($)]])</f>
        <v>1.28</v>
      </c>
      <c r="AN42" s="11" t="str">
        <f t="shared" si="1"/>
        <v xml:space="preserve">1.28 </v>
      </c>
      <c r="AO42" s="5" t="str">
        <f>VLOOKUP(Regions_112[[#This Row],[Country2]],$A$2:$Z$190,17,FALSE)</f>
        <v xml:space="preserve">$1.28 </v>
      </c>
      <c r="AP42" s="11">
        <f>VLOOKUP(Regions_112[[#This Row],[Country2]],$A$2:$Z$190,5,FALSE)</f>
        <v>21.28</v>
      </c>
      <c r="AQ42" s="16">
        <f>VLOOKUP(Regions_112[[#This Row],[Country2]],$A$1:$Z$190,13,FALSE)</f>
        <v>0.161</v>
      </c>
      <c r="AR42" s="16">
        <f>VLOOKUP(Regions_112[[#This Row],[Country2]],'[1]world-data-2023'!$A$1:$AI$196,15,FALSE)</f>
        <v>0.55900000000000005</v>
      </c>
      <c r="AS42" s="27">
        <f>VLOOKUP(Regions_112[[#This Row],[Country2]],'[1]world-data-2023'!$A$1:$AI$196,33,FALSE)</f>
        <v>505048</v>
      </c>
      <c r="AT42" s="16">
        <f>VLOOKUP(Regions_112[[#This Row],[Country2]],$A$1:$Z$190,3,FALSE)</f>
        <v>0.23300000000000001</v>
      </c>
      <c r="AU42" s="27">
        <f>VLOOKUP(Regions_112[[#This Row],[Country2]],'[1]world-data-2023'!$A$1:$AI$196,5,FALSE)</f>
        <v>18274</v>
      </c>
    </row>
    <row r="43" spans="1:47" x14ac:dyDescent="0.3">
      <c r="A43" t="s">
        <v>504</v>
      </c>
      <c r="B43" s="10">
        <v>139</v>
      </c>
      <c r="C43" s="2">
        <v>0.45200000000000001</v>
      </c>
      <c r="D43" s="3">
        <v>23000</v>
      </c>
      <c r="E43" s="1">
        <v>10.7</v>
      </c>
      <c r="F43" s="3">
        <v>102218</v>
      </c>
      <c r="G43" s="1">
        <v>116.48</v>
      </c>
      <c r="H43" s="2">
        <v>2.8000000000000001E-2</v>
      </c>
      <c r="I43" s="1">
        <v>1.69</v>
      </c>
      <c r="J43" s="1" t="s">
        <v>153</v>
      </c>
      <c r="K43" s="5" t="s">
        <v>154</v>
      </c>
      <c r="L43" s="2">
        <v>1.0069999999999999</v>
      </c>
      <c r="M43" s="10">
        <v>0.64100000000000001</v>
      </c>
      <c r="N43" s="1">
        <v>2.7</v>
      </c>
      <c r="O43" s="10">
        <v>79</v>
      </c>
      <c r="P43" s="1">
        <v>3</v>
      </c>
      <c r="Q43" s="5" t="s">
        <v>155</v>
      </c>
      <c r="R43" s="1" t="s">
        <v>156</v>
      </c>
      <c r="S43" s="2">
        <v>0.14799999999999999</v>
      </c>
      <c r="T43" s="1">
        <v>4.12</v>
      </c>
      <c r="U43" s="3">
        <v>10669709</v>
      </c>
      <c r="V43" s="2">
        <v>0.60599999999999998</v>
      </c>
      <c r="W43" s="2">
        <v>0.14899999999999999</v>
      </c>
      <c r="X43" s="2">
        <v>0.46100000000000002</v>
      </c>
      <c r="Y43" s="2">
        <v>1.9300000000000001E-2</v>
      </c>
      <c r="Z43" s="3">
        <v>7887156</v>
      </c>
      <c r="AC43" s="15" t="s">
        <v>653</v>
      </c>
      <c r="AD43" s="27" t="s">
        <v>520</v>
      </c>
      <c r="AE43" s="27">
        <f>VLOOKUP(Regions_112[[#This Row],[Country2]],$A$1:$Z$190,21,FALSE)</f>
        <v>67059887</v>
      </c>
      <c r="AF43" s="27">
        <f>VLOOKUP(Regions_112[[#This Row],[Country2]],$A$1:$Z$190,6,FALSE)</f>
        <v>303276</v>
      </c>
      <c r="AG43" s="11">
        <f>VLOOKUP(Regions_112[[#This Row],[Country2]],$A$2:$Z$190,2,FALSE)</f>
        <v>119</v>
      </c>
      <c r="AH43" s="11">
        <f>VALUE(Regions_112[[#This Row],[GDP ($)]])</f>
        <v>2715518274227</v>
      </c>
      <c r="AI43" s="11" t="str">
        <f>SUBSTITUTE(Regions_112[[#This Row],[GDP]], "$", "")</f>
        <v xml:space="preserve">2,715,518,274,227 </v>
      </c>
      <c r="AJ43" s="11" t="str">
        <f>VLOOKUP(Regions_112[[#This Row],[Country2]],$A$2:$Z$190,11,FALSE)</f>
        <v xml:space="preserve">$2,715,518,274,227 </v>
      </c>
      <c r="AK43" s="11">
        <f>VLOOKUP(Regions_112[[#This Row],[Country2]],$A$1:$Z$190,20,FALSE)</f>
        <v>3.27</v>
      </c>
      <c r="AL43" s="7">
        <f>VLOOKUP(Regions_112[[#This Row],[Country2]],$A$2:$Z$190,15,FALSE)</f>
        <v>82.5</v>
      </c>
      <c r="AM43" s="11">
        <f>VALUE(Regions_112[[#This Row],[Minimum wage ($)]])</f>
        <v>11.16</v>
      </c>
      <c r="AN43" s="11" t="str">
        <f t="shared" si="1"/>
        <v xml:space="preserve">11.16 </v>
      </c>
      <c r="AO43" s="5" t="str">
        <f>VLOOKUP(Regions_112[[#This Row],[Country2]],$A$2:$Z$190,17,FALSE)</f>
        <v xml:space="preserve">$11.16 </v>
      </c>
      <c r="AP43" s="11">
        <f>VLOOKUP(Regions_112[[#This Row],[Country2]],$A$2:$Z$190,5,FALSE)</f>
        <v>11.3</v>
      </c>
      <c r="AQ43" s="16">
        <f>VLOOKUP(Regions_112[[#This Row],[Country2]],$A$1:$Z$190,13,FALSE)</f>
        <v>0.65600000000000003</v>
      </c>
      <c r="AR43" s="16">
        <f>VLOOKUP(Regions_112[[#This Row],[Country2]],'[1]world-data-2023'!$A$1:$AI$196,15,FALSE)</f>
        <v>0.312</v>
      </c>
      <c r="AS43" s="27">
        <f>VLOOKUP(Regions_112[[#This Row],[Country2]],'[1]world-data-2023'!$A$1:$AI$196,33,FALSE)</f>
        <v>54123364</v>
      </c>
      <c r="AT43" s="16">
        <f>VLOOKUP(Regions_112[[#This Row],[Country2]],$A$1:$Z$190,3,FALSE)</f>
        <v>0.52400000000000002</v>
      </c>
      <c r="AU43" s="27">
        <f>VLOOKUP(Regions_112[[#This Row],[Country2]],'[1]world-data-2023'!$A$1:$AI$196,5,FALSE)</f>
        <v>643801</v>
      </c>
    </row>
    <row r="44" spans="1:47" x14ac:dyDescent="0.3">
      <c r="A44" t="s">
        <v>656</v>
      </c>
      <c r="B44" s="10">
        <v>40</v>
      </c>
      <c r="C44" s="2">
        <v>0.11600000000000001</v>
      </c>
      <c r="D44" s="3">
        <v>134000</v>
      </c>
      <c r="E44" s="1">
        <v>41.18</v>
      </c>
      <c r="F44" s="3">
        <v>2021</v>
      </c>
      <c r="G44" s="1">
        <v>133.85</v>
      </c>
      <c r="H44" s="2">
        <v>2.9000000000000001E-2</v>
      </c>
      <c r="I44" s="1">
        <v>5.92</v>
      </c>
      <c r="J44" s="1" t="s">
        <v>79</v>
      </c>
      <c r="K44" s="5" t="s">
        <v>157</v>
      </c>
      <c r="L44" s="2">
        <v>1.08</v>
      </c>
      <c r="M44" s="10">
        <v>6.6000000000000003E-2</v>
      </c>
      <c r="N44" s="1">
        <v>68.2</v>
      </c>
      <c r="O44" s="10">
        <v>60.4</v>
      </c>
      <c r="P44" s="1">
        <v>473</v>
      </c>
      <c r="Q44" s="5" t="s">
        <v>158</v>
      </c>
      <c r="R44" s="1" t="s">
        <v>84</v>
      </c>
      <c r="S44" s="2">
        <v>0.374</v>
      </c>
      <c r="T44" s="1">
        <v>7.0000000000000007E-2</v>
      </c>
      <c r="U44" s="3">
        <v>86790567</v>
      </c>
      <c r="V44" s="2">
        <v>0.63500000000000001</v>
      </c>
      <c r="W44" s="2">
        <v>0.107</v>
      </c>
      <c r="X44" s="2">
        <v>0.50700000000000001</v>
      </c>
      <c r="Y44" s="2">
        <v>4.24E-2</v>
      </c>
      <c r="Z44" s="3">
        <v>39095679</v>
      </c>
      <c r="AC44" s="15" t="s">
        <v>652</v>
      </c>
      <c r="AD44" s="27" t="s">
        <v>521</v>
      </c>
      <c r="AE44" s="27">
        <f>VLOOKUP(Regions_112[[#This Row],[Country2]],$A$1:$Z$190,21,FALSE)</f>
        <v>2172579</v>
      </c>
      <c r="AF44" s="27">
        <f>VLOOKUP(Regions_112[[#This Row],[Country2]],$A$1:$Z$190,6,FALSE)</f>
        <v>5321</v>
      </c>
      <c r="AG44" s="11">
        <f>VLOOKUP(Regions_112[[#This Row],[Country2]],$A$2:$Z$190,2,FALSE)</f>
        <v>9</v>
      </c>
      <c r="AH44" s="11">
        <f>VALUE(Regions_112[[#This Row],[GDP ($)]])</f>
        <v>16657960228</v>
      </c>
      <c r="AI44" s="11" t="str">
        <f>SUBSTITUTE(Regions_112[[#This Row],[GDP]], "$", "")</f>
        <v xml:space="preserve">16,657,960,228 </v>
      </c>
      <c r="AJ44" s="11" t="str">
        <f>VLOOKUP(Regions_112[[#This Row],[Country2]],$A$2:$Z$190,11,FALSE)</f>
        <v xml:space="preserve">$16,657,960,228 </v>
      </c>
      <c r="AK44" s="11">
        <f>VLOOKUP(Regions_112[[#This Row],[Country2]],$A$1:$Z$190,20,FALSE)</f>
        <v>0.68</v>
      </c>
      <c r="AL44" s="7">
        <f>VLOOKUP(Regions_112[[#This Row],[Country2]],$A$2:$Z$190,15,FALSE)</f>
        <v>66.2</v>
      </c>
      <c r="AM44" s="11">
        <f>VALUE(Regions_112[[#This Row],[Minimum wage ($)]])</f>
        <v>1.46</v>
      </c>
      <c r="AN44" s="11" t="str">
        <f t="shared" si="1"/>
        <v xml:space="preserve">1.46 </v>
      </c>
      <c r="AO44" s="5" t="str">
        <f>VLOOKUP(Regions_112[[#This Row],[Country2]],$A$2:$Z$190,17,FALSE)</f>
        <v xml:space="preserve">$1.46 </v>
      </c>
      <c r="AP44" s="11">
        <f>VLOOKUP(Regions_112[[#This Row],[Country2]],$A$2:$Z$190,5,FALSE)</f>
        <v>31.61</v>
      </c>
      <c r="AQ44" s="16">
        <f>VLOOKUP(Regions_112[[#This Row],[Country2]],$A$1:$Z$190,13,FALSE)</f>
        <v>8.3000000000000004E-2</v>
      </c>
      <c r="AR44" s="16">
        <f>VLOOKUP(Regions_112[[#This Row],[Country2]],'[1]world-data-2023'!$A$1:$AI$196,15,FALSE)</f>
        <v>0.9</v>
      </c>
      <c r="AS44" s="27">
        <f>VLOOKUP(Regions_112[[#This Row],[Country2]],'[1]world-data-2023'!$A$1:$AI$196,33,FALSE)</f>
        <v>1949694</v>
      </c>
      <c r="AT44" s="16">
        <f>VLOOKUP(Regions_112[[#This Row],[Country2]],$A$1:$Z$190,3,FALSE)</f>
        <v>0.2</v>
      </c>
      <c r="AU44" s="27">
        <f>VLOOKUP(Regions_112[[#This Row],[Country2]],'[1]world-data-2023'!$A$1:$AI$196,5,FALSE)</f>
        <v>267667</v>
      </c>
    </row>
    <row r="45" spans="1:47" x14ac:dyDescent="0.3">
      <c r="A45" t="s">
        <v>505</v>
      </c>
      <c r="B45" s="10">
        <v>137</v>
      </c>
      <c r="C45" s="2">
        <v>0.62</v>
      </c>
      <c r="D45" s="3">
        <v>15000</v>
      </c>
      <c r="E45" s="1">
        <v>10.6</v>
      </c>
      <c r="F45" s="3">
        <v>31786</v>
      </c>
      <c r="G45" s="1">
        <v>110.35</v>
      </c>
      <c r="H45" s="2">
        <v>8.0000000000000002E-3</v>
      </c>
      <c r="I45" s="1">
        <v>1.73</v>
      </c>
      <c r="J45" s="1" t="s">
        <v>159</v>
      </c>
      <c r="K45" s="5" t="s">
        <v>160</v>
      </c>
      <c r="L45" s="2">
        <v>1.0129999999999999</v>
      </c>
      <c r="M45" s="10">
        <v>0.80600000000000005</v>
      </c>
      <c r="N45" s="1">
        <v>3.6</v>
      </c>
      <c r="O45" s="10">
        <v>81</v>
      </c>
      <c r="P45" s="1">
        <v>4</v>
      </c>
      <c r="Q45" s="5" t="s">
        <v>461</v>
      </c>
      <c r="R45" s="1" t="s">
        <v>161</v>
      </c>
      <c r="S45" s="2">
        <v>0.13700000000000001</v>
      </c>
      <c r="T45" s="1">
        <v>4.01</v>
      </c>
      <c r="U45" s="3">
        <v>5818553</v>
      </c>
      <c r="V45" s="2">
        <v>0.622</v>
      </c>
      <c r="W45" s="2">
        <v>0.32400000000000001</v>
      </c>
      <c r="X45" s="2">
        <v>0.23799999999999999</v>
      </c>
      <c r="Y45" s="2">
        <v>4.9099999999999998E-2</v>
      </c>
      <c r="Z45" s="3">
        <v>5119978</v>
      </c>
      <c r="AC45" s="15" t="s">
        <v>652</v>
      </c>
      <c r="AD45" s="27" t="s">
        <v>660</v>
      </c>
      <c r="AE45" s="27">
        <f>VLOOKUP(Regions_112[[#This Row],[Country2]],$A$1:$Z$190,21,FALSE)</f>
        <v>2347706</v>
      </c>
      <c r="AF45" s="27">
        <f>VLOOKUP(Regions_112[[#This Row],[Country2]],$A$1:$Z$190,6,FALSE)</f>
        <v>532</v>
      </c>
      <c r="AG45" s="11">
        <f>VLOOKUP(Regions_112[[#This Row],[Country2]],$A$2:$Z$190,2,FALSE)</f>
        <v>239</v>
      </c>
      <c r="AH45" s="11">
        <f>VALUE(Regions_112[[#This Row],[GDP ($)]])</f>
        <v>1763819048</v>
      </c>
      <c r="AI45" s="11" t="str">
        <f>SUBSTITUTE(Regions_112[[#This Row],[GDP]], "$", "")</f>
        <v xml:space="preserve">1,763,819,048 </v>
      </c>
      <c r="AJ45" s="11" t="str">
        <f>VLOOKUP(Regions_112[[#This Row],[Country2]],$A$2:$Z$190,11,FALSE)</f>
        <v xml:space="preserve">$1,763,819,048 </v>
      </c>
      <c r="AK45" s="11">
        <f>VLOOKUP(Regions_112[[#This Row],[Country2]],$A$1:$Z$190,20,FALSE)</f>
        <v>0.1</v>
      </c>
      <c r="AL45" s="7">
        <f>VLOOKUP(Regions_112[[#This Row],[Country2]],$A$2:$Z$190,15,FALSE)</f>
        <v>61.7</v>
      </c>
      <c r="AM45" s="11">
        <f>VALUE(Regions_112[[#This Row],[Minimum wage ($)]])</f>
        <v>0.13</v>
      </c>
      <c r="AN45" s="11" t="str">
        <f t="shared" si="1"/>
        <v xml:space="preserve">0.13 </v>
      </c>
      <c r="AO45" s="5" t="str">
        <f>VLOOKUP(Regions_112[[#This Row],[Country2]],$A$2:$Z$190,17,FALSE)</f>
        <v xml:space="preserve">$0.13 </v>
      </c>
      <c r="AP45" s="11">
        <f>VLOOKUP(Regions_112[[#This Row],[Country2]],$A$2:$Z$190,5,FALSE)</f>
        <v>38.54</v>
      </c>
      <c r="AQ45" s="16">
        <f>VLOOKUP(Regions_112[[#This Row],[Country2]],$A$1:$Z$190,13,FALSE)</f>
        <v>2.7E-2</v>
      </c>
      <c r="AR45" s="16">
        <f>VLOOKUP(Regions_112[[#This Row],[Country2]],'[1]world-data-2023'!$A$1:$AI$196,15,FALSE)</f>
        <v>0.48399999999999999</v>
      </c>
      <c r="AS45" s="27">
        <f>VLOOKUP(Regions_112[[#This Row],[Country2]],'[1]world-data-2023'!$A$1:$AI$196,33,FALSE)</f>
        <v>1453958</v>
      </c>
      <c r="AT45" s="16">
        <f>VLOOKUP(Regions_112[[#This Row],[Country2]],$A$1:$Z$190,3,FALSE)</f>
        <v>0.59799999999999998</v>
      </c>
      <c r="AU45" s="27">
        <f>VLOOKUP(Regions_112[[#This Row],[Country2]],'[1]world-data-2023'!$A$1:$AI$196,5,FALSE)</f>
        <v>11300</v>
      </c>
    </row>
    <row r="46" spans="1:47" x14ac:dyDescent="0.3">
      <c r="A46" t="s">
        <v>506</v>
      </c>
      <c r="B46" s="10">
        <v>43</v>
      </c>
      <c r="C46" s="2">
        <v>0.73399999999999999</v>
      </c>
      <c r="D46" s="3">
        <v>13000</v>
      </c>
      <c r="E46" s="1">
        <v>21.47</v>
      </c>
      <c r="F46" s="1">
        <v>620</v>
      </c>
      <c r="G46" s="1">
        <v>120.25</v>
      </c>
      <c r="H46" s="2">
        <v>3.3000000000000002E-2</v>
      </c>
      <c r="I46" s="1">
        <v>2.73</v>
      </c>
      <c r="J46" s="1" t="s">
        <v>162</v>
      </c>
      <c r="K46" s="5" t="s">
        <v>163</v>
      </c>
      <c r="L46" s="2">
        <v>0.753</v>
      </c>
      <c r="M46" s="10">
        <v>5.2999999999999999E-2</v>
      </c>
      <c r="N46" s="1">
        <v>49.8</v>
      </c>
      <c r="O46" s="10">
        <v>66.599999999999994</v>
      </c>
      <c r="P46" s="1">
        <v>248</v>
      </c>
      <c r="Q46" s="5" t="s">
        <v>461</v>
      </c>
      <c r="R46" s="1" t="s">
        <v>84</v>
      </c>
      <c r="S46" s="2">
        <v>0.20399999999999999</v>
      </c>
      <c r="T46" s="1">
        <v>0.22</v>
      </c>
      <c r="U46" s="3">
        <v>973560</v>
      </c>
      <c r="V46" s="2">
        <v>0.60199999999999998</v>
      </c>
      <c r="W46" s="1" t="s">
        <v>461</v>
      </c>
      <c r="X46" s="2">
        <v>0.379</v>
      </c>
      <c r="Y46" s="2">
        <v>0.10299999999999999</v>
      </c>
      <c r="Z46" s="3">
        <v>758549</v>
      </c>
      <c r="AC46" s="15" t="s">
        <v>653</v>
      </c>
      <c r="AD46" s="27" t="s">
        <v>522</v>
      </c>
      <c r="AE46" s="27">
        <f>VLOOKUP(Regions_112[[#This Row],[Country2]],$A$1:$Z$190,21,FALSE)</f>
        <v>3720382</v>
      </c>
      <c r="AF46" s="27">
        <f>VLOOKUP(Regions_112[[#This Row],[Country2]],$A$1:$Z$190,6,FALSE)</f>
        <v>10128</v>
      </c>
      <c r="AG46" s="11">
        <f>VLOOKUP(Regions_112[[#This Row],[Country2]],$A$2:$Z$190,2,FALSE)</f>
        <v>57</v>
      </c>
      <c r="AH46" s="11">
        <f>VALUE(Regions_112[[#This Row],[GDP ($)]])</f>
        <v>17743195770</v>
      </c>
      <c r="AI46" s="11" t="str">
        <f>SUBSTITUTE(Regions_112[[#This Row],[GDP]], "$", "")</f>
        <v xml:space="preserve">17,743,195,770 </v>
      </c>
      <c r="AJ46" s="11" t="str">
        <f>VLOOKUP(Regions_112[[#This Row],[Country2]],$A$2:$Z$190,11,FALSE)</f>
        <v xml:space="preserve">$17,743,195,770 </v>
      </c>
      <c r="AK46" s="11">
        <f>VLOOKUP(Regions_112[[#This Row],[Country2]],$A$1:$Z$190,20,FALSE)</f>
        <v>7.12</v>
      </c>
      <c r="AL46" s="7">
        <f>VLOOKUP(Regions_112[[#This Row],[Country2]],$A$2:$Z$190,15,FALSE)</f>
        <v>73.599999999999994</v>
      </c>
      <c r="AM46" s="11">
        <f>VALUE(Regions_112[[#This Row],[Minimum wage ($)]])</f>
        <v>0.05</v>
      </c>
      <c r="AN46" s="11" t="str">
        <f t="shared" si="1"/>
        <v xml:space="preserve">0.05 </v>
      </c>
      <c r="AO46" s="5" t="str">
        <f>VLOOKUP(Regions_112[[#This Row],[Country2]],$A$2:$Z$190,17,FALSE)</f>
        <v xml:space="preserve">$0.05 </v>
      </c>
      <c r="AP46" s="11">
        <f>VLOOKUP(Regions_112[[#This Row],[Country2]],$A$2:$Z$190,5,FALSE)</f>
        <v>13.47</v>
      </c>
      <c r="AQ46" s="16">
        <f>VLOOKUP(Regions_112[[#This Row],[Country2]],$A$1:$Z$190,13,FALSE)</f>
        <v>0.63900000000000001</v>
      </c>
      <c r="AR46" s="16">
        <f>VLOOKUP(Regions_112[[#This Row],[Country2]],'[1]world-data-2023'!$A$1:$AI$196,15,FALSE)</f>
        <v>0.40600000000000003</v>
      </c>
      <c r="AS46" s="27">
        <f>VLOOKUP(Regions_112[[#This Row],[Country2]],'[1]world-data-2023'!$A$1:$AI$196,33,FALSE)</f>
        <v>2196476</v>
      </c>
      <c r="AT46" s="16">
        <f>VLOOKUP(Regions_112[[#This Row],[Country2]],$A$1:$Z$190,3,FALSE)</f>
        <v>0.34499999999999997</v>
      </c>
      <c r="AU46" s="27">
        <f>VLOOKUP(Regions_112[[#This Row],[Country2]],'[1]world-data-2023'!$A$1:$AI$196,5,FALSE)</f>
        <v>69700</v>
      </c>
    </row>
    <row r="47" spans="1:47" x14ac:dyDescent="0.3">
      <c r="A47" t="s">
        <v>507</v>
      </c>
      <c r="B47" s="10">
        <v>96</v>
      </c>
      <c r="C47" s="2">
        <v>0.33300000000000002</v>
      </c>
      <c r="D47" s="1" t="s">
        <v>461</v>
      </c>
      <c r="E47" s="1">
        <v>12</v>
      </c>
      <c r="F47" s="1">
        <v>180</v>
      </c>
      <c r="G47" s="1">
        <v>103.87</v>
      </c>
      <c r="H47" s="2">
        <v>0.01</v>
      </c>
      <c r="I47" s="1">
        <v>1.9</v>
      </c>
      <c r="J47" s="1" t="s">
        <v>461</v>
      </c>
      <c r="K47" s="5" t="s">
        <v>164</v>
      </c>
      <c r="L47" s="2">
        <v>1.147</v>
      </c>
      <c r="M47" s="10">
        <v>7.1999999999999995E-2</v>
      </c>
      <c r="N47" s="1">
        <v>32.9</v>
      </c>
      <c r="O47" s="10">
        <v>76.599999999999994</v>
      </c>
      <c r="P47" s="1" t="s">
        <v>461</v>
      </c>
      <c r="Q47" s="5" t="s">
        <v>165</v>
      </c>
      <c r="R47" s="1" t="s">
        <v>48</v>
      </c>
      <c r="S47" s="2">
        <v>0.28399999999999997</v>
      </c>
      <c r="T47" s="1">
        <v>1.08</v>
      </c>
      <c r="U47" s="3">
        <v>71808</v>
      </c>
      <c r="V47" s="1" t="s">
        <v>461</v>
      </c>
      <c r="W47" s="2">
        <v>0.221</v>
      </c>
      <c r="X47" s="2">
        <v>0.32600000000000001</v>
      </c>
      <c r="Y47" s="1" t="s">
        <v>461</v>
      </c>
      <c r="Z47" s="3">
        <v>50830</v>
      </c>
      <c r="AC47" s="15" t="s">
        <v>653</v>
      </c>
      <c r="AD47" s="27" t="s">
        <v>523</v>
      </c>
      <c r="AE47" s="27">
        <f>VLOOKUP(Regions_112[[#This Row],[Country2]],$A$1:$Z$190,21,FALSE)</f>
        <v>83132799</v>
      </c>
      <c r="AF47" s="27">
        <f>VLOOKUP(Regions_112[[#This Row],[Country2]],$A$1:$Z$190,6,FALSE)</f>
        <v>727973</v>
      </c>
      <c r="AG47" s="11">
        <f>VLOOKUP(Regions_112[[#This Row],[Country2]],$A$2:$Z$190,2,FALSE)</f>
        <v>240</v>
      </c>
      <c r="AH47" s="11">
        <f>VALUE(Regions_112[[#This Row],[GDP ($)]])</f>
        <v>3845630030824</v>
      </c>
      <c r="AI47" s="11" t="str">
        <f>SUBSTITUTE(Regions_112[[#This Row],[GDP]], "$", "")</f>
        <v xml:space="preserve">3,845,630,030,824 </v>
      </c>
      <c r="AJ47" s="11" t="str">
        <f>VLOOKUP(Regions_112[[#This Row],[Country2]],$A$2:$Z$190,11,FALSE)</f>
        <v xml:space="preserve">$3,845,630,030,824 </v>
      </c>
      <c r="AK47" s="11">
        <f>VLOOKUP(Regions_112[[#This Row],[Country2]],$A$1:$Z$190,20,FALSE)</f>
        <v>4.25</v>
      </c>
      <c r="AL47" s="7">
        <f>VLOOKUP(Regions_112[[#This Row],[Country2]],$A$2:$Z$190,15,FALSE)</f>
        <v>80.900000000000006</v>
      </c>
      <c r="AM47" s="11">
        <f>VALUE(Regions_112[[#This Row],[Minimum wage ($)]])</f>
        <v>9.99</v>
      </c>
      <c r="AN47" s="11" t="str">
        <f t="shared" si="1"/>
        <v xml:space="preserve">9.99 </v>
      </c>
      <c r="AO47" s="5" t="str">
        <f>VLOOKUP(Regions_112[[#This Row],[Country2]],$A$2:$Z$190,17,FALSE)</f>
        <v xml:space="preserve">$9.99 </v>
      </c>
      <c r="AP47" s="11">
        <f>VLOOKUP(Regions_112[[#This Row],[Country2]],$A$2:$Z$190,5,FALSE)</f>
        <v>9.5</v>
      </c>
      <c r="AQ47" s="16">
        <f>VLOOKUP(Regions_112[[#This Row],[Country2]],$A$1:$Z$190,13,FALSE)</f>
        <v>0.70199999999999996</v>
      </c>
      <c r="AR47" s="16">
        <f>VLOOKUP(Regions_112[[#This Row],[Country2]],'[1]world-data-2023'!$A$1:$AI$196,15,FALSE)</f>
        <v>0.32700000000000001</v>
      </c>
      <c r="AS47" s="27">
        <f>VLOOKUP(Regions_112[[#This Row],[Country2]],'[1]world-data-2023'!$A$1:$AI$196,33,FALSE)</f>
        <v>64324835</v>
      </c>
      <c r="AT47" s="16">
        <f>VLOOKUP(Regions_112[[#This Row],[Country2]],$A$1:$Z$190,3,FALSE)</f>
        <v>0.47699999999999998</v>
      </c>
      <c r="AU47" s="27">
        <f>VLOOKUP(Regions_112[[#This Row],[Country2]],'[1]world-data-2023'!$A$1:$AI$196,5,FALSE)</f>
        <v>357022</v>
      </c>
    </row>
    <row r="48" spans="1:47" x14ac:dyDescent="0.3">
      <c r="A48" t="s">
        <v>508</v>
      </c>
      <c r="B48" s="10">
        <v>225</v>
      </c>
      <c r="C48" s="2">
        <v>0.48699999999999999</v>
      </c>
      <c r="D48" s="3">
        <v>71000</v>
      </c>
      <c r="E48" s="1">
        <v>19.510000000000002</v>
      </c>
      <c r="F48" s="3">
        <v>25258</v>
      </c>
      <c r="G48" s="1">
        <v>135.5</v>
      </c>
      <c r="H48" s="2">
        <v>1.7999999999999999E-2</v>
      </c>
      <c r="I48" s="1">
        <v>2.35</v>
      </c>
      <c r="J48" s="1" t="s">
        <v>166</v>
      </c>
      <c r="K48" s="5" t="s">
        <v>167</v>
      </c>
      <c r="L48" s="2">
        <v>1.0569999999999999</v>
      </c>
      <c r="M48" s="10">
        <v>0.59899999999999998</v>
      </c>
      <c r="N48" s="1">
        <v>24.1</v>
      </c>
      <c r="O48" s="10">
        <v>73.900000000000006</v>
      </c>
      <c r="P48" s="1">
        <v>95</v>
      </c>
      <c r="Q48" s="5" t="s">
        <v>168</v>
      </c>
      <c r="R48" s="1" t="s">
        <v>52</v>
      </c>
      <c r="S48" s="2">
        <v>0.437</v>
      </c>
      <c r="T48" s="1">
        <v>1.56</v>
      </c>
      <c r="U48" s="3">
        <v>10738958</v>
      </c>
      <c r="V48" s="2">
        <v>0.64300000000000002</v>
      </c>
      <c r="W48" s="2">
        <v>0.13</v>
      </c>
      <c r="X48" s="2">
        <v>0.48799999999999999</v>
      </c>
      <c r="Y48" s="2">
        <v>5.8400000000000001E-2</v>
      </c>
      <c r="Z48" s="3">
        <v>8787475</v>
      </c>
      <c r="AC48" s="15" t="s">
        <v>652</v>
      </c>
      <c r="AD48" s="27" t="s">
        <v>529</v>
      </c>
      <c r="AE48" s="27">
        <f>VLOOKUP(Regions_112[[#This Row],[Country2]],$A$1:$Z$190,21,FALSE)</f>
        <v>1920922</v>
      </c>
      <c r="AF48" s="27">
        <f>VLOOKUP(Regions_112[[#This Row],[Country2]],$A$1:$Z$190,6,FALSE)</f>
        <v>293</v>
      </c>
      <c r="AG48" s="11">
        <f>VLOOKUP(Regions_112[[#This Row],[Country2]],$A$2:$Z$190,2,FALSE)</f>
        <v>70</v>
      </c>
      <c r="AH48" s="11">
        <f>VALUE(Regions_112[[#This Row],[GDP ($)]])</f>
        <v>1340389411</v>
      </c>
      <c r="AI48" s="11" t="str">
        <f>SUBSTITUTE(Regions_112[[#This Row],[GDP]], "$", "")</f>
        <v xml:space="preserve">1,340,389,411 </v>
      </c>
      <c r="AJ48" s="11" t="str">
        <f>VLOOKUP(Regions_112[[#This Row],[Country2]],$A$2:$Z$190,11,FALSE)</f>
        <v xml:space="preserve">$1,340,389,411 </v>
      </c>
      <c r="AK48" s="11">
        <f>VLOOKUP(Regions_112[[#This Row],[Country2]],$A$1:$Z$190,20,FALSE)</f>
        <v>0.13</v>
      </c>
      <c r="AL48" s="7">
        <f>VLOOKUP(Regions_112[[#This Row],[Country2]],$A$2:$Z$190,15,FALSE)</f>
        <v>58</v>
      </c>
      <c r="AM48" s="11">
        <f>VALUE(Regions_112[[#This Row],[Minimum wage ($)]])</f>
        <v>0.16</v>
      </c>
      <c r="AN48" s="11" t="str">
        <f t="shared" ref="AN48:AN71" si="2">SUBSTITUTE(AO48, "$", "")</f>
        <v xml:space="preserve">0.16 </v>
      </c>
      <c r="AO48" s="5" t="str">
        <f>VLOOKUP(Regions_112[[#This Row],[Country2]],$A$2:$Z$190,17,FALSE)</f>
        <v xml:space="preserve">$0.16 </v>
      </c>
      <c r="AP48" s="11">
        <f>VLOOKUP(Regions_112[[#This Row],[Country2]],$A$2:$Z$190,5,FALSE)</f>
        <v>35.130000000000003</v>
      </c>
      <c r="AQ48" s="16">
        <f>VLOOKUP(Regions_112[[#This Row],[Country2]],$A$1:$Z$190,13,FALSE)</f>
        <v>2.5999999999999999E-2</v>
      </c>
      <c r="AR48" s="16">
        <f>VLOOKUP(Regions_112[[#This Row],[Country2]],'[1]world-data-2023'!$A$1:$AI$196,15,FALSE)</f>
        <v>0.69799999999999995</v>
      </c>
      <c r="AS48" s="27">
        <f>VLOOKUP(Regions_112[[#This Row],[Country2]],'[1]world-data-2023'!$A$1:$AI$196,33,FALSE)</f>
        <v>840922</v>
      </c>
      <c r="AT48" s="16">
        <f>VLOOKUP(Regions_112[[#This Row],[Country2]],$A$1:$Z$190,3,FALSE)</f>
        <v>0.57999999999999996</v>
      </c>
      <c r="AU48" s="27">
        <f>VLOOKUP(Regions_112[[#This Row],[Country2]],'[1]world-data-2023'!$A$1:$AI$196,5,FALSE)</f>
        <v>36125</v>
      </c>
    </row>
    <row r="49" spans="1:47" x14ac:dyDescent="0.3">
      <c r="A49" t="s">
        <v>509</v>
      </c>
      <c r="B49" s="10">
        <v>89</v>
      </c>
      <c r="C49" s="2">
        <v>0.25600000000000001</v>
      </c>
      <c r="D49" s="3">
        <v>2000</v>
      </c>
      <c r="E49" s="1">
        <v>29.42</v>
      </c>
      <c r="F49" s="1">
        <v>495</v>
      </c>
      <c r="G49" s="1">
        <v>145.38</v>
      </c>
      <c r="H49" s="2">
        <v>2.5999999999999999E-2</v>
      </c>
      <c r="I49" s="1">
        <v>4.0199999999999996</v>
      </c>
      <c r="J49" s="1" t="s">
        <v>49</v>
      </c>
      <c r="K49" s="5" t="s">
        <v>422</v>
      </c>
      <c r="L49" s="2">
        <v>1.153</v>
      </c>
      <c r="M49" s="10">
        <v>0.17799999999999999</v>
      </c>
      <c r="N49" s="1">
        <v>39.299999999999997</v>
      </c>
      <c r="O49" s="10">
        <v>69.3</v>
      </c>
      <c r="P49" s="1">
        <v>142</v>
      </c>
      <c r="Q49" s="5" t="s">
        <v>77</v>
      </c>
      <c r="R49" s="1" t="s">
        <v>44</v>
      </c>
      <c r="S49" s="2">
        <v>0.10199999999999999</v>
      </c>
      <c r="T49" s="1">
        <v>0.72</v>
      </c>
      <c r="U49" s="3">
        <v>3500000</v>
      </c>
      <c r="V49" s="2">
        <v>0.67300000000000004</v>
      </c>
      <c r="W49" s="2">
        <v>0.25</v>
      </c>
      <c r="X49" s="2">
        <v>0.17299999999999999</v>
      </c>
      <c r="Y49" s="2">
        <v>4.5499999999999999E-2</v>
      </c>
      <c r="Z49" s="3">
        <v>400182</v>
      </c>
      <c r="AC49" s="15" t="s">
        <v>655</v>
      </c>
      <c r="AD49" s="27" t="s">
        <v>530</v>
      </c>
      <c r="AE49" s="27">
        <f>VLOOKUP(Regions_112[[#This Row],[Country2]],$A$1:$Z$190,21,FALSE)</f>
        <v>782766</v>
      </c>
      <c r="AF49" s="27">
        <f>VLOOKUP(Regions_112[[#This Row],[Country2]],$A$1:$Z$190,6,FALSE)</f>
        <v>2384</v>
      </c>
      <c r="AG49" s="11">
        <f>VLOOKUP(Regions_112[[#This Row],[Country2]],$A$2:$Z$190,2,FALSE)</f>
        <v>4</v>
      </c>
      <c r="AH49" s="11">
        <f>VALUE(Regions_112[[#This Row],[GDP ($)]])</f>
        <v>4280443645</v>
      </c>
      <c r="AI49" s="11" t="str">
        <f>SUBSTITUTE(Regions_112[[#This Row],[GDP]], "$", "")</f>
        <v xml:space="preserve">4,280,443,645 </v>
      </c>
      <c r="AJ49" s="11" t="str">
        <f>VLOOKUP(Regions_112[[#This Row],[Country2]],$A$2:$Z$190,11,FALSE)</f>
        <v xml:space="preserve">$4,280,443,645 </v>
      </c>
      <c r="AK49" s="11">
        <f>VLOOKUP(Regions_112[[#This Row],[Country2]],$A$1:$Z$190,20,FALSE)</f>
        <v>0.8</v>
      </c>
      <c r="AL49" s="7">
        <f>VLOOKUP(Regions_112[[#This Row],[Country2]],$A$2:$Z$190,15,FALSE)</f>
        <v>69.8</v>
      </c>
      <c r="AM49" s="11">
        <f>VALUE(Regions_112[[#This Row],[Minimum wage ($)]])</f>
        <v>0.98</v>
      </c>
      <c r="AN49" s="11" t="str">
        <f t="shared" si="2"/>
        <v xml:space="preserve">0.98 </v>
      </c>
      <c r="AO49" s="5" t="str">
        <f>VLOOKUP(Regions_112[[#This Row],[Country2]],$A$2:$Z$190,17,FALSE)</f>
        <v xml:space="preserve">$0.98 </v>
      </c>
      <c r="AP49" s="11">
        <f>VLOOKUP(Regions_112[[#This Row],[Country2]],$A$2:$Z$190,5,FALSE)</f>
        <v>19.97</v>
      </c>
      <c r="AQ49" s="16">
        <f>VLOOKUP(Regions_112[[#This Row],[Country2]],$A$1:$Z$190,13,FALSE)</f>
        <v>0.11600000000000001</v>
      </c>
      <c r="AR49" s="16">
        <f>VLOOKUP(Regions_112[[#This Row],[Country2]],'[1]world-data-2023'!$A$1:$AI$196,15,FALSE)</f>
        <v>0.83899999999999997</v>
      </c>
      <c r="AS49" s="27">
        <f>VLOOKUP(Regions_112[[#This Row],[Country2]],'[1]world-data-2023'!$A$1:$AI$196,33,FALSE)</f>
        <v>208912</v>
      </c>
      <c r="AT49" s="16">
        <f>VLOOKUP(Regions_112[[#This Row],[Country2]],$A$1:$Z$190,3,FALSE)</f>
        <v>8.5999999999999993E-2</v>
      </c>
      <c r="AU49" s="27">
        <f>VLOOKUP(Regions_112[[#This Row],[Country2]],'[1]world-data-2023'!$A$1:$AI$196,5,FALSE)</f>
        <v>214969</v>
      </c>
    </row>
    <row r="50" spans="1:47" x14ac:dyDescent="0.3">
      <c r="A50" t="s">
        <v>513</v>
      </c>
      <c r="B50" s="10">
        <v>50</v>
      </c>
      <c r="C50" s="2">
        <v>0.10100000000000001</v>
      </c>
      <c r="D50" s="3">
        <v>1000</v>
      </c>
      <c r="E50" s="1">
        <v>33.24</v>
      </c>
      <c r="F50" s="3">
        <v>5655</v>
      </c>
      <c r="G50" s="1">
        <v>124.35</v>
      </c>
      <c r="H50" s="2">
        <v>1.2E-2</v>
      </c>
      <c r="I50" s="1">
        <v>4.51</v>
      </c>
      <c r="J50" s="1" t="s">
        <v>461</v>
      </c>
      <c r="K50" s="5" t="s">
        <v>172</v>
      </c>
      <c r="L50" s="2">
        <v>0.61799999999999999</v>
      </c>
      <c r="M50" s="10">
        <v>1.9E-2</v>
      </c>
      <c r="N50" s="1">
        <v>62.6</v>
      </c>
      <c r="O50" s="10">
        <v>58.4</v>
      </c>
      <c r="P50" s="1">
        <v>301</v>
      </c>
      <c r="Q50" s="5" t="s">
        <v>94</v>
      </c>
      <c r="R50" s="1" t="s">
        <v>52</v>
      </c>
      <c r="S50" s="2">
        <v>0.72</v>
      </c>
      <c r="T50" s="1">
        <v>0.4</v>
      </c>
      <c r="U50" s="3">
        <v>1355986</v>
      </c>
      <c r="V50" s="2">
        <v>0.62</v>
      </c>
      <c r="W50" s="2">
        <v>6.0999999999999999E-2</v>
      </c>
      <c r="X50" s="2">
        <v>0.79400000000000004</v>
      </c>
      <c r="Y50" s="2">
        <v>6.4299999999999996E-2</v>
      </c>
      <c r="Z50" s="3">
        <v>984812</v>
      </c>
      <c r="AC50" s="15" t="s">
        <v>655</v>
      </c>
      <c r="AD50" s="27" t="s">
        <v>531</v>
      </c>
      <c r="AE50" s="27">
        <f>VLOOKUP(Regions_112[[#This Row],[Country2]],$A$1:$Z$190,21,FALSE)</f>
        <v>11263077</v>
      </c>
      <c r="AF50" s="27">
        <f>VLOOKUP(Regions_112[[#This Row],[Country2]],$A$1:$Z$190,6,FALSE)</f>
        <v>2978</v>
      </c>
      <c r="AG50" s="11">
        <f>VLOOKUP(Regions_112[[#This Row],[Country2]],$A$2:$Z$190,2,FALSE)</f>
        <v>414</v>
      </c>
      <c r="AH50" s="11">
        <f>VALUE(Regions_112[[#This Row],[GDP ($)]])</f>
        <v>8498981821</v>
      </c>
      <c r="AI50" s="11" t="str">
        <f>SUBSTITUTE(Regions_112[[#This Row],[GDP]], "$", "")</f>
        <v xml:space="preserve">8,498,981,821 </v>
      </c>
      <c r="AJ50" s="11" t="str">
        <f>VLOOKUP(Regions_112[[#This Row],[Country2]],$A$2:$Z$190,11,FALSE)</f>
        <v xml:space="preserve">$8,498,981,821 </v>
      </c>
      <c r="AK50" s="11">
        <f>VLOOKUP(Regions_112[[#This Row],[Country2]],$A$1:$Z$190,20,FALSE)</f>
        <v>0.23</v>
      </c>
      <c r="AL50" s="7">
        <f>VLOOKUP(Regions_112[[#This Row],[Country2]],$A$2:$Z$190,15,FALSE)</f>
        <v>63.7</v>
      </c>
      <c r="AM50" s="11">
        <f>VALUE(Regions_112[[#This Row],[Minimum wage ($)]])</f>
        <v>0.25</v>
      </c>
      <c r="AN50" s="11" t="str">
        <f t="shared" si="2"/>
        <v xml:space="preserve">0.25 </v>
      </c>
      <c r="AO50" s="5" t="str">
        <f>VLOOKUP(Regions_112[[#This Row],[Country2]],$A$2:$Z$190,17,FALSE)</f>
        <v xml:space="preserve">$0.25 </v>
      </c>
      <c r="AP50" s="11">
        <f>VLOOKUP(Regions_112[[#This Row],[Country2]],$A$2:$Z$190,5,FALSE)</f>
        <v>24.35</v>
      </c>
      <c r="AQ50" s="16">
        <f>VLOOKUP(Regions_112[[#This Row],[Country2]],$A$1:$Z$190,13,FALSE)</f>
        <v>1.0999999999999999E-2</v>
      </c>
      <c r="AR50" s="16">
        <f>VLOOKUP(Regions_112[[#This Row],[Country2]],'[1]world-data-2023'!$A$1:$AI$196,15,FALSE)</f>
        <v>3.5000000000000003E-2</v>
      </c>
      <c r="AS50" s="27">
        <f>VLOOKUP(Regions_112[[#This Row],[Country2]],'[1]world-data-2023'!$A$1:$AI$196,33,FALSE)</f>
        <v>6328948</v>
      </c>
      <c r="AT50" s="16">
        <f>VLOOKUP(Regions_112[[#This Row],[Country2]],$A$1:$Z$190,3,FALSE)</f>
        <v>0.66800000000000004</v>
      </c>
      <c r="AU50" s="27">
        <f>VLOOKUP(Regions_112[[#This Row],[Country2]],'[1]world-data-2023'!$A$1:$AI$196,5,FALSE)</f>
        <v>27750</v>
      </c>
    </row>
    <row r="51" spans="1:47" x14ac:dyDescent="0.3">
      <c r="A51" t="s">
        <v>514</v>
      </c>
      <c r="B51" s="10">
        <v>35</v>
      </c>
      <c r="C51" s="2">
        <v>0.752</v>
      </c>
      <c r="D51" s="3">
        <v>202000</v>
      </c>
      <c r="E51" s="1">
        <v>30.3</v>
      </c>
      <c r="F51" s="1">
        <v>711</v>
      </c>
      <c r="G51" s="1" t="s">
        <v>461</v>
      </c>
      <c r="H51" s="1" t="s">
        <v>461</v>
      </c>
      <c r="I51" s="1">
        <v>4.0599999999999996</v>
      </c>
      <c r="J51" s="1" t="s">
        <v>132</v>
      </c>
      <c r="K51" s="5" t="s">
        <v>173</v>
      </c>
      <c r="L51" s="2">
        <v>0.68400000000000005</v>
      </c>
      <c r="M51" s="10">
        <v>3.4000000000000002E-2</v>
      </c>
      <c r="N51" s="1">
        <v>31.3</v>
      </c>
      <c r="O51" s="10">
        <v>65.900000000000006</v>
      </c>
      <c r="P51" s="1">
        <v>480</v>
      </c>
      <c r="Q51" s="5" t="s">
        <v>461</v>
      </c>
      <c r="R51" s="1" t="s">
        <v>174</v>
      </c>
      <c r="S51" s="2">
        <v>0.52400000000000002</v>
      </c>
      <c r="T51" s="1">
        <v>0.06</v>
      </c>
      <c r="U51" s="3">
        <v>6333135</v>
      </c>
      <c r="V51" s="2">
        <v>0.78400000000000003</v>
      </c>
      <c r="W51" s="1" t="s">
        <v>461</v>
      </c>
      <c r="X51" s="2">
        <v>0.83699999999999997</v>
      </c>
      <c r="Y51" s="2">
        <v>5.1400000000000001E-2</v>
      </c>
      <c r="Z51" s="3">
        <v>1149670</v>
      </c>
      <c r="AC51" s="15" t="s">
        <v>655</v>
      </c>
      <c r="AD51" s="27" t="s">
        <v>532</v>
      </c>
      <c r="AE51" s="27">
        <f>VLOOKUP(Regions_112[[#This Row],[Country2]],$A$1:$Z$190,21,FALSE)</f>
        <v>9746117</v>
      </c>
      <c r="AF51" s="27">
        <f>VLOOKUP(Regions_112[[#This Row],[Country2]],$A$1:$Z$190,6,FALSE)</f>
        <v>9813</v>
      </c>
      <c r="AG51" s="11">
        <f>VLOOKUP(Regions_112[[#This Row],[Country2]],$A$2:$Z$190,2,FALSE)</f>
        <v>89</v>
      </c>
      <c r="AH51" s="11">
        <f>VALUE(Regions_112[[#This Row],[GDP ($)]])</f>
        <v>25095395475</v>
      </c>
      <c r="AI51" s="11" t="str">
        <f>SUBSTITUTE(Regions_112[[#This Row],[GDP]], "$", "")</f>
        <v xml:space="preserve">25,095,395,475 </v>
      </c>
      <c r="AJ51" s="11" t="str">
        <f>VLOOKUP(Regions_112[[#This Row],[Country2]],$A$2:$Z$190,11,FALSE)</f>
        <v xml:space="preserve">$25,095,395,475 </v>
      </c>
      <c r="AK51" s="11">
        <f>VLOOKUP(Regions_112[[#This Row],[Country2]],$A$1:$Z$190,20,FALSE)</f>
        <v>0.31</v>
      </c>
      <c r="AL51" s="7">
        <f>VLOOKUP(Regions_112[[#This Row],[Country2]],$A$2:$Z$190,15,FALSE)</f>
        <v>75.099999999999994</v>
      </c>
      <c r="AM51" s="11">
        <f>VALUE(Regions_112[[#This Row],[Minimum wage ($)]])</f>
        <v>1.01</v>
      </c>
      <c r="AN51" s="11" t="str">
        <f t="shared" si="2"/>
        <v xml:space="preserve">1.01 </v>
      </c>
      <c r="AO51" s="5" t="str">
        <f>VLOOKUP(Regions_112[[#This Row],[Country2]],$A$2:$Z$190,17,FALSE)</f>
        <v xml:space="preserve">$1.01 </v>
      </c>
      <c r="AP51" s="11">
        <f>VLOOKUP(Regions_112[[#This Row],[Country2]],$A$2:$Z$190,5,FALSE)</f>
        <v>21.6</v>
      </c>
      <c r="AQ51" s="16">
        <f>VLOOKUP(Regions_112[[#This Row],[Country2]],$A$1:$Z$190,13,FALSE)</f>
        <v>0.26200000000000001</v>
      </c>
      <c r="AR51" s="16">
        <f>VLOOKUP(Regions_112[[#This Row],[Country2]],'[1]world-data-2023'!$A$1:$AI$196,15,FALSE)</f>
        <v>0.4</v>
      </c>
      <c r="AS51" s="27">
        <f>VLOOKUP(Regions_112[[#This Row],[Country2]],'[1]world-data-2023'!$A$1:$AI$196,33,FALSE)</f>
        <v>5626433</v>
      </c>
      <c r="AT51" s="16">
        <f>VLOOKUP(Regions_112[[#This Row],[Country2]],$A$1:$Z$190,3,FALSE)</f>
        <v>0.28899999999999998</v>
      </c>
      <c r="AU51" s="27">
        <f>VLOOKUP(Regions_112[[#This Row],[Country2]],'[1]world-data-2023'!$A$1:$AI$196,5,FALSE)</f>
        <v>112090</v>
      </c>
    </row>
    <row r="52" spans="1:47" x14ac:dyDescent="0.3">
      <c r="A52" t="s">
        <v>515</v>
      </c>
      <c r="B52" s="10">
        <v>31</v>
      </c>
      <c r="C52" s="2">
        <v>0.23100000000000001</v>
      </c>
      <c r="D52" s="3">
        <v>6000</v>
      </c>
      <c r="E52" s="1">
        <v>10.9</v>
      </c>
      <c r="F52" s="3">
        <v>16590</v>
      </c>
      <c r="G52" s="1">
        <v>122.14</v>
      </c>
      <c r="H52" s="2">
        <v>2.3E-2</v>
      </c>
      <c r="I52" s="1">
        <v>1.59</v>
      </c>
      <c r="J52" s="1" t="s">
        <v>175</v>
      </c>
      <c r="K52" s="5" t="s">
        <v>176</v>
      </c>
      <c r="L52" s="2">
        <v>0.97199999999999998</v>
      </c>
      <c r="M52" s="10">
        <v>0.69599999999999995</v>
      </c>
      <c r="N52" s="1">
        <v>2.1</v>
      </c>
      <c r="O52" s="10">
        <v>78.2</v>
      </c>
      <c r="P52" s="1">
        <v>9</v>
      </c>
      <c r="Q52" s="5" t="s">
        <v>177</v>
      </c>
      <c r="R52" s="1" t="s">
        <v>178</v>
      </c>
      <c r="S52" s="2">
        <v>0.22800000000000001</v>
      </c>
      <c r="T52" s="1">
        <v>4.4800000000000004</v>
      </c>
      <c r="U52" s="3">
        <v>1331824</v>
      </c>
      <c r="V52" s="2">
        <v>0.63600000000000001</v>
      </c>
      <c r="W52" s="2">
        <v>0.20899999999999999</v>
      </c>
      <c r="X52" s="2">
        <v>0.47799999999999998</v>
      </c>
      <c r="Y52" s="2">
        <v>5.11E-2</v>
      </c>
      <c r="Z52" s="3">
        <v>916024</v>
      </c>
      <c r="AC52" s="15" t="s">
        <v>653</v>
      </c>
      <c r="AD52" s="27" t="s">
        <v>533</v>
      </c>
      <c r="AE52" s="27">
        <f>VLOOKUP(Regions_112[[#This Row],[Country2]],$A$1:$Z$190,21,FALSE)</f>
        <v>9769949</v>
      </c>
      <c r="AF52" s="27">
        <f>VLOOKUP(Regions_112[[#This Row],[Country2]],$A$1:$Z$190,6,FALSE)</f>
        <v>45537</v>
      </c>
      <c r="AG52" s="11">
        <f>VLOOKUP(Regions_112[[#This Row],[Country2]],$A$2:$Z$190,2,FALSE)</f>
        <v>107</v>
      </c>
      <c r="AH52" s="11">
        <f>VALUE(Regions_112[[#This Row],[GDP ($)]])</f>
        <v>160967157504</v>
      </c>
      <c r="AI52" s="11" t="str">
        <f>SUBSTITUTE(Regions_112[[#This Row],[GDP]], "$", "")</f>
        <v xml:space="preserve">160,967,157,504 </v>
      </c>
      <c r="AJ52" s="11" t="str">
        <f>VLOOKUP(Regions_112[[#This Row],[Country2]],$A$2:$Z$190,11,FALSE)</f>
        <v xml:space="preserve">$160,967,157,504 </v>
      </c>
      <c r="AK52" s="11">
        <f>VLOOKUP(Regions_112[[#This Row],[Country2]],$A$1:$Z$190,20,FALSE)</f>
        <v>3.41</v>
      </c>
      <c r="AL52" s="7">
        <f>VLOOKUP(Regions_112[[#This Row],[Country2]],$A$2:$Z$190,15,FALSE)</f>
        <v>75.8</v>
      </c>
      <c r="AM52" s="11">
        <f>VALUE(Regions_112[[#This Row],[Minimum wage ($)]])</f>
        <v>2.62</v>
      </c>
      <c r="AN52" s="11" t="str">
        <f t="shared" si="2"/>
        <v xml:space="preserve">2.62 </v>
      </c>
      <c r="AO52" s="5" t="str">
        <f>VLOOKUP(Regions_112[[#This Row],[Country2]],$A$2:$Z$190,17,FALSE)</f>
        <v xml:space="preserve">$2.62 </v>
      </c>
      <c r="AP52" s="11">
        <f>VLOOKUP(Regions_112[[#This Row],[Country2]],$A$2:$Z$190,5,FALSE)</f>
        <v>9.6</v>
      </c>
      <c r="AQ52" s="16">
        <f>VLOOKUP(Regions_112[[#This Row],[Country2]],$A$1:$Z$190,13,FALSE)</f>
        <v>0.48499999999999999</v>
      </c>
      <c r="AR52" s="16">
        <f>VLOOKUP(Regions_112[[#This Row],[Country2]],'[1]world-data-2023'!$A$1:$AI$196,15,FALSE)</f>
        <v>0.22900000000000001</v>
      </c>
      <c r="AS52" s="27">
        <f>VLOOKUP(Regions_112[[#This Row],[Country2]],'[1]world-data-2023'!$A$1:$AI$196,33,FALSE)</f>
        <v>6999582</v>
      </c>
      <c r="AT52" s="16">
        <f>VLOOKUP(Regions_112[[#This Row],[Country2]],$A$1:$Z$190,3,FALSE)</f>
        <v>0.58399999999999996</v>
      </c>
      <c r="AU52" s="27">
        <f>VLOOKUP(Regions_112[[#This Row],[Country2]],'[1]world-data-2023'!$A$1:$AI$196,5,FALSE)</f>
        <v>93028</v>
      </c>
    </row>
    <row r="53" spans="1:47" x14ac:dyDescent="0.3">
      <c r="A53" t="s">
        <v>516</v>
      </c>
      <c r="B53" s="10">
        <v>67</v>
      </c>
      <c r="C53" s="1" t="s">
        <v>461</v>
      </c>
      <c r="D53" s="1" t="s">
        <v>461</v>
      </c>
      <c r="E53" s="1" t="s">
        <v>461</v>
      </c>
      <c r="F53" s="1" t="s">
        <v>461</v>
      </c>
      <c r="G53" s="1" t="s">
        <v>461</v>
      </c>
      <c r="H53" s="1" t="s">
        <v>461</v>
      </c>
      <c r="I53" s="1" t="s">
        <v>461</v>
      </c>
      <c r="J53" s="1" t="s">
        <v>461</v>
      </c>
      <c r="K53" s="5" t="s">
        <v>179</v>
      </c>
      <c r="L53" s="1" t="s">
        <v>461</v>
      </c>
      <c r="M53" s="10" t="s">
        <v>461</v>
      </c>
      <c r="N53" s="1" t="s">
        <v>461</v>
      </c>
      <c r="O53" s="10" t="s">
        <v>461</v>
      </c>
      <c r="P53" s="1" t="s">
        <v>461</v>
      </c>
      <c r="Q53" s="5" t="s">
        <v>461</v>
      </c>
      <c r="R53" s="1" t="s">
        <v>48</v>
      </c>
      <c r="S53" s="2">
        <v>0.113</v>
      </c>
      <c r="T53" s="1" t="s">
        <v>461</v>
      </c>
      <c r="U53" s="3">
        <v>1093238</v>
      </c>
      <c r="V53" s="1" t="s">
        <v>461</v>
      </c>
      <c r="W53" s="2">
        <v>0.28599999999999998</v>
      </c>
      <c r="X53" s="1" t="s">
        <v>461</v>
      </c>
      <c r="Y53" s="1" t="s">
        <v>461</v>
      </c>
      <c r="Z53" s="1" t="s">
        <v>461</v>
      </c>
      <c r="AC53" s="15" t="s">
        <v>650</v>
      </c>
      <c r="AD53" s="27" t="s">
        <v>535</v>
      </c>
      <c r="AE53" s="27">
        <f>VLOOKUP(Regions_112[[#This Row],[Country2]],$A$1:$Z$190,21,FALSE)</f>
        <v>1366417754</v>
      </c>
      <c r="AF53" s="27">
        <f>VLOOKUP(Regions_112[[#This Row],[Country2]],$A$1:$Z$190,6,FALSE)</f>
        <v>2407672</v>
      </c>
      <c r="AG53" s="11">
        <f>VLOOKUP(Regions_112[[#This Row],[Country2]],$A$2:$Z$190,2,FALSE)</f>
        <v>464</v>
      </c>
      <c r="AH53" s="11">
        <f>VALUE(Regions_112[[#This Row],[GDP ($)]])</f>
        <v>2611000000000</v>
      </c>
      <c r="AI53" s="11" t="str">
        <f>SUBSTITUTE(Regions_112[[#This Row],[GDP]], "$", "")</f>
        <v xml:space="preserve">2,611,000,000,000 </v>
      </c>
      <c r="AJ53" s="11" t="str">
        <f>VLOOKUP(Regions_112[[#This Row],[Country2]],$A$2:$Z$190,11,FALSE)</f>
        <v xml:space="preserve">$2,611,000,000,000 </v>
      </c>
      <c r="AK53" s="11">
        <f>VLOOKUP(Regions_112[[#This Row],[Country2]],$A$1:$Z$190,20,FALSE)</f>
        <v>0.86</v>
      </c>
      <c r="AL53" s="7">
        <f>VLOOKUP(Regions_112[[#This Row],[Country2]],$A$2:$Z$190,15,FALSE)</f>
        <v>69.400000000000006</v>
      </c>
      <c r="AM53" s="11">
        <f>VALUE(Regions_112[[#This Row],[Minimum wage ($)]])</f>
        <v>0.3</v>
      </c>
      <c r="AN53" s="11" t="str">
        <f t="shared" si="2"/>
        <v xml:space="preserve">0.30 </v>
      </c>
      <c r="AO53" s="5" t="str">
        <f>VLOOKUP(Regions_112[[#This Row],[Country2]],$A$2:$Z$190,17,FALSE)</f>
        <v xml:space="preserve">$0.30 </v>
      </c>
      <c r="AP53" s="11">
        <f>VLOOKUP(Regions_112[[#This Row],[Country2]],$A$2:$Z$190,5,FALSE)</f>
        <v>17.86</v>
      </c>
      <c r="AQ53" s="16">
        <f>VLOOKUP(Regions_112[[#This Row],[Country2]],$A$1:$Z$190,13,FALSE)</f>
        <v>0.28100000000000003</v>
      </c>
      <c r="AR53" s="16">
        <f>VLOOKUP(Regions_112[[#This Row],[Country2]],'[1]world-data-2023'!$A$1:$AI$196,15,FALSE)</f>
        <v>0.23799999999999999</v>
      </c>
      <c r="AS53" s="27">
        <f>VLOOKUP(Regions_112[[#This Row],[Country2]],'[1]world-data-2023'!$A$1:$AI$196,33,FALSE)</f>
        <v>471031528</v>
      </c>
      <c r="AT53" s="16">
        <f>VLOOKUP(Regions_112[[#This Row],[Country2]],$A$1:$Z$190,3,FALSE)</f>
        <v>0.60399999999999998</v>
      </c>
      <c r="AU53" s="27">
        <f>VLOOKUP(Regions_112[[#This Row],[Country2]],'[1]world-data-2023'!$A$1:$AI$196,5,FALSE)</f>
        <v>3287263</v>
      </c>
    </row>
    <row r="54" spans="1:47" x14ac:dyDescent="0.3">
      <c r="A54" t="s">
        <v>517</v>
      </c>
      <c r="B54" s="10">
        <v>115</v>
      </c>
      <c r="C54" s="2">
        <v>0.36299999999999999</v>
      </c>
      <c r="D54" s="3">
        <v>138000</v>
      </c>
      <c r="E54" s="1">
        <v>32.340000000000003</v>
      </c>
      <c r="F54" s="3">
        <v>14870</v>
      </c>
      <c r="G54" s="1">
        <v>143.86000000000001</v>
      </c>
      <c r="H54" s="2">
        <v>0.158</v>
      </c>
      <c r="I54" s="1">
        <v>4.25</v>
      </c>
      <c r="J54" s="1" t="s">
        <v>180</v>
      </c>
      <c r="K54" s="5" t="s">
        <v>181</v>
      </c>
      <c r="L54" s="2">
        <v>1.01</v>
      </c>
      <c r="M54" s="10">
        <v>8.1000000000000003E-2</v>
      </c>
      <c r="N54" s="1">
        <v>39.1</v>
      </c>
      <c r="O54" s="10">
        <v>66.2</v>
      </c>
      <c r="P54" s="1">
        <v>401</v>
      </c>
      <c r="Q54" s="5" t="s">
        <v>461</v>
      </c>
      <c r="R54" s="1" t="s">
        <v>182</v>
      </c>
      <c r="S54" s="2">
        <v>0.378</v>
      </c>
      <c r="T54" s="1">
        <v>0.08</v>
      </c>
      <c r="U54" s="3">
        <v>112078730</v>
      </c>
      <c r="V54" s="2">
        <v>0.79600000000000004</v>
      </c>
      <c r="W54" s="2">
        <v>7.4999999999999997E-2</v>
      </c>
      <c r="X54" s="2">
        <v>0.377</v>
      </c>
      <c r="Y54" s="2">
        <v>2.0799999999999999E-2</v>
      </c>
      <c r="Z54" s="3">
        <v>23788710</v>
      </c>
      <c r="AC54" s="15" t="s">
        <v>650</v>
      </c>
      <c r="AD54" s="27" t="s">
        <v>536</v>
      </c>
      <c r="AE54" s="27">
        <f>VLOOKUP(Regions_112[[#This Row],[Country2]],$A$1:$Z$190,21,FALSE)</f>
        <v>270203917</v>
      </c>
      <c r="AF54" s="27">
        <f>VLOOKUP(Regions_112[[#This Row],[Country2]],$A$1:$Z$190,6,FALSE)</f>
        <v>563325</v>
      </c>
      <c r="AG54" s="11">
        <f>VLOOKUP(Regions_112[[#This Row],[Country2]],$A$2:$Z$190,2,FALSE)</f>
        <v>151</v>
      </c>
      <c r="AH54" s="11">
        <f>VALUE(Regions_112[[#This Row],[GDP ($)]])</f>
        <v>1119190780753</v>
      </c>
      <c r="AI54" s="11" t="str">
        <f>SUBSTITUTE(Regions_112[[#This Row],[GDP]], "$", "")</f>
        <v xml:space="preserve">1,119,190,780,753 </v>
      </c>
      <c r="AJ54" s="11" t="str">
        <f>VLOOKUP(Regions_112[[#This Row],[Country2]],$A$2:$Z$190,11,FALSE)</f>
        <v xml:space="preserve">$1,119,190,780,753 </v>
      </c>
      <c r="AK54" s="11">
        <f>VLOOKUP(Regions_112[[#This Row],[Country2]],$A$1:$Z$190,20,FALSE)</f>
        <v>0.43</v>
      </c>
      <c r="AL54" s="7">
        <f>VLOOKUP(Regions_112[[#This Row],[Country2]],$A$2:$Z$190,15,FALSE)</f>
        <v>71.5</v>
      </c>
      <c r="AM54" s="11">
        <f>VALUE(Regions_112[[#This Row],[Minimum wage ($)]])</f>
        <v>0.48</v>
      </c>
      <c r="AN54" s="11" t="str">
        <f t="shared" si="2"/>
        <v xml:space="preserve">0.48 </v>
      </c>
      <c r="AO54" s="5" t="str">
        <f>VLOOKUP(Regions_112[[#This Row],[Country2]],$A$2:$Z$190,17,FALSE)</f>
        <v xml:space="preserve">$0.48 </v>
      </c>
      <c r="AP54" s="11">
        <f>VLOOKUP(Regions_112[[#This Row],[Country2]],$A$2:$Z$190,5,FALSE)</f>
        <v>18.07</v>
      </c>
      <c r="AQ54" s="16">
        <f>VLOOKUP(Regions_112[[#This Row],[Country2]],$A$1:$Z$190,13,FALSE)</f>
        <v>0.36299999999999999</v>
      </c>
      <c r="AR54" s="16">
        <f>VLOOKUP(Regions_112[[#This Row],[Country2]],'[1]world-data-2023'!$A$1:$AI$196,15,FALSE)</f>
        <v>0.499</v>
      </c>
      <c r="AS54" s="27">
        <f>VLOOKUP(Regions_112[[#This Row],[Country2]],'[1]world-data-2023'!$A$1:$AI$196,33,FALSE)</f>
        <v>151509724</v>
      </c>
      <c r="AT54" s="16">
        <f>VLOOKUP(Regions_112[[#This Row],[Country2]],$A$1:$Z$190,3,FALSE)</f>
        <v>0.315</v>
      </c>
      <c r="AU54" s="27">
        <f>VLOOKUP(Regions_112[[#This Row],[Country2]],'[1]world-data-2023'!$A$1:$AI$196,5,FALSE)</f>
        <v>1904569</v>
      </c>
    </row>
    <row r="55" spans="1:47" x14ac:dyDescent="0.3">
      <c r="A55" t="s">
        <v>675</v>
      </c>
      <c r="B55" s="10">
        <v>784</v>
      </c>
      <c r="C55" s="2">
        <v>0.314</v>
      </c>
      <c r="D55" s="1" t="s">
        <v>461</v>
      </c>
      <c r="E55" s="1">
        <v>22.82</v>
      </c>
      <c r="F55" s="1">
        <v>143</v>
      </c>
      <c r="G55" s="1">
        <v>112.1</v>
      </c>
      <c r="H55" s="2">
        <v>5.0000000000000001E-3</v>
      </c>
      <c r="I55" s="1">
        <v>3.05</v>
      </c>
      <c r="J55" s="1" t="s">
        <v>461</v>
      </c>
      <c r="K55" s="5" t="s">
        <v>314</v>
      </c>
      <c r="L55" s="2">
        <v>0.97199999999999998</v>
      </c>
      <c r="M55" s="10">
        <v>0.14099999999999999</v>
      </c>
      <c r="N55" s="1">
        <v>25.6</v>
      </c>
      <c r="O55" s="10">
        <v>67.8</v>
      </c>
      <c r="P55" s="1">
        <v>88</v>
      </c>
      <c r="Q55" s="5" t="s">
        <v>461</v>
      </c>
      <c r="R55" s="1" t="s">
        <v>48</v>
      </c>
      <c r="S55" s="2">
        <v>2.5000000000000001E-2</v>
      </c>
      <c r="T55" s="1">
        <v>0.18</v>
      </c>
      <c r="U55" s="3">
        <v>113815</v>
      </c>
      <c r="V55" s="1" t="s">
        <v>461</v>
      </c>
      <c r="W55" s="2">
        <v>0.252</v>
      </c>
      <c r="X55" s="2">
        <v>0.60499999999999998</v>
      </c>
      <c r="Y55" s="1" t="s">
        <v>461</v>
      </c>
      <c r="Z55" s="3">
        <v>25963</v>
      </c>
      <c r="AC55" s="15" t="s">
        <v>654</v>
      </c>
      <c r="AD55" s="27" t="s">
        <v>537</v>
      </c>
      <c r="AE55" s="27">
        <f>VLOOKUP(Regions_112[[#This Row],[Country2]],$A$1:$Z$190,21,FALSE)</f>
        <v>82913906</v>
      </c>
      <c r="AF55" s="27">
        <f>VLOOKUP(Regions_112[[#This Row],[Country2]],$A$1:$Z$190,6,FALSE)</f>
        <v>661710</v>
      </c>
      <c r="AG55" s="11">
        <f>VLOOKUP(Regions_112[[#This Row],[Country2]],$A$2:$Z$190,2,FALSE)</f>
        <v>52</v>
      </c>
      <c r="AH55" s="11">
        <f>VALUE(Regions_112[[#This Row],[GDP ($)]])</f>
        <v>445345282123</v>
      </c>
      <c r="AI55" s="11" t="str">
        <f>SUBSTITUTE(Regions_112[[#This Row],[GDP]], "$", "")</f>
        <v xml:space="preserve">445,345,282,123 </v>
      </c>
      <c r="AJ55" s="11" t="str">
        <f>VLOOKUP(Regions_112[[#This Row],[Country2]],$A$2:$Z$190,11,FALSE)</f>
        <v xml:space="preserve">$445,345,282,123 </v>
      </c>
      <c r="AK55" s="11">
        <f>VLOOKUP(Regions_112[[#This Row],[Country2]],$A$1:$Z$190,20,FALSE)</f>
        <v>1.58</v>
      </c>
      <c r="AL55" s="7">
        <f>VLOOKUP(Regions_112[[#This Row],[Country2]],$A$2:$Z$190,15,FALSE)</f>
        <v>76.5</v>
      </c>
      <c r="AM55" s="11">
        <f>VALUE(Regions_112[[#This Row],[Minimum wage ($)]])</f>
        <v>1.58</v>
      </c>
      <c r="AN55" s="11" t="str">
        <f t="shared" si="2"/>
        <v xml:space="preserve">1.58 </v>
      </c>
      <c r="AO55" s="5" t="str">
        <f>VLOOKUP(Regions_112[[#This Row],[Country2]],$A$2:$Z$190,17,FALSE)</f>
        <v xml:space="preserve">$1.58 </v>
      </c>
      <c r="AP55" s="11">
        <f>VLOOKUP(Regions_112[[#This Row],[Country2]],$A$2:$Z$190,5,FALSE)</f>
        <v>18.78</v>
      </c>
      <c r="AQ55" s="16">
        <f>VLOOKUP(Regions_112[[#This Row],[Country2]],$A$1:$Z$190,13,FALSE)</f>
        <v>0.68100000000000005</v>
      </c>
      <c r="AR55" s="16">
        <f>VLOOKUP(Regions_112[[#This Row],[Country2]],'[1]world-data-2023'!$A$1:$AI$196,15,FALSE)</f>
        <v>6.6000000000000003E-2</v>
      </c>
      <c r="AS55" s="27">
        <f>VLOOKUP(Regions_112[[#This Row],[Country2]],'[1]world-data-2023'!$A$1:$AI$196,33,FALSE)</f>
        <v>62509623</v>
      </c>
      <c r="AT55" s="16">
        <f>VLOOKUP(Regions_112[[#This Row],[Country2]],$A$1:$Z$190,3,FALSE)</f>
        <v>0.28199999999999997</v>
      </c>
      <c r="AU55" s="27">
        <f>VLOOKUP(Regions_112[[#This Row],[Country2]],'[1]world-data-2023'!$A$1:$AI$196,5,FALSE)</f>
        <v>1648195</v>
      </c>
    </row>
    <row r="56" spans="1:47" x14ac:dyDescent="0.3">
      <c r="A56" t="s">
        <v>518</v>
      </c>
      <c r="B56" s="10">
        <v>49</v>
      </c>
      <c r="C56" s="2">
        <v>0.23300000000000001</v>
      </c>
      <c r="D56" s="3">
        <v>4000</v>
      </c>
      <c r="E56" s="1">
        <v>21.28</v>
      </c>
      <c r="F56" s="3">
        <v>2046</v>
      </c>
      <c r="G56" s="1">
        <v>132.30000000000001</v>
      </c>
      <c r="H56" s="2">
        <v>1.7999999999999999E-2</v>
      </c>
      <c r="I56" s="1">
        <v>2.77</v>
      </c>
      <c r="J56" s="1" t="s">
        <v>183</v>
      </c>
      <c r="K56" s="5" t="s">
        <v>184</v>
      </c>
      <c r="L56" s="2">
        <v>1.0640000000000001</v>
      </c>
      <c r="M56" s="10">
        <v>0.161</v>
      </c>
      <c r="N56" s="1">
        <v>21.6</v>
      </c>
      <c r="O56" s="10">
        <v>67.3</v>
      </c>
      <c r="P56" s="1">
        <v>34</v>
      </c>
      <c r="Q56" s="5" t="s">
        <v>185</v>
      </c>
      <c r="R56" s="1" t="s">
        <v>186</v>
      </c>
      <c r="S56" s="2">
        <v>0.214</v>
      </c>
      <c r="T56" s="1">
        <v>0.84</v>
      </c>
      <c r="U56" s="3">
        <v>889953</v>
      </c>
      <c r="V56" s="2">
        <v>0.57599999999999996</v>
      </c>
      <c r="W56" s="2">
        <v>0.24199999999999999</v>
      </c>
      <c r="X56" s="2">
        <v>0.32100000000000001</v>
      </c>
      <c r="Y56" s="2">
        <v>4.1000000000000002E-2</v>
      </c>
      <c r="Z56" s="3">
        <v>505048</v>
      </c>
      <c r="AC56" s="15" t="s">
        <v>654</v>
      </c>
      <c r="AD56" s="27" t="s">
        <v>538</v>
      </c>
      <c r="AE56" s="27">
        <f>VLOOKUP(Regions_112[[#This Row],[Country2]],$A$1:$Z$190,21,FALSE)</f>
        <v>39309783</v>
      </c>
      <c r="AF56" s="27">
        <f>VLOOKUP(Regions_112[[#This Row],[Country2]],$A$1:$Z$190,6,FALSE)</f>
        <v>190061</v>
      </c>
      <c r="AG56" s="11">
        <f>VLOOKUP(Regions_112[[#This Row],[Country2]],$A$2:$Z$190,2,FALSE)</f>
        <v>93</v>
      </c>
      <c r="AH56" s="11">
        <f>VALUE(Regions_112[[#This Row],[GDP ($)]])</f>
        <v>234094042939</v>
      </c>
      <c r="AI56" s="11" t="str">
        <f>SUBSTITUTE(Regions_112[[#This Row],[GDP]], "$", "")</f>
        <v xml:space="preserve">234,094,042,939 </v>
      </c>
      <c r="AJ56" s="11" t="str">
        <f>VLOOKUP(Regions_112[[#This Row],[Country2]],$A$2:$Z$190,11,FALSE)</f>
        <v xml:space="preserve">$234,094,042,939 </v>
      </c>
      <c r="AK56" s="11">
        <f>VLOOKUP(Regions_112[[#This Row],[Country2]],$A$1:$Z$190,20,FALSE)</f>
        <v>0.71</v>
      </c>
      <c r="AL56" s="7">
        <f>VLOOKUP(Regions_112[[#This Row],[Country2]],$A$2:$Z$190,15,FALSE)</f>
        <v>70.5</v>
      </c>
      <c r="AM56" s="11">
        <f>VALUE(Regions_112[[#This Row],[Minimum wage ($)]])</f>
        <v>1.24</v>
      </c>
      <c r="AN56" s="11" t="str">
        <f t="shared" si="2"/>
        <v xml:space="preserve">1.24 </v>
      </c>
      <c r="AO56" s="5" t="str">
        <f>VLOOKUP(Regions_112[[#This Row],[Country2]],$A$2:$Z$190,17,FALSE)</f>
        <v xml:space="preserve">$1.24 </v>
      </c>
      <c r="AP56" s="11">
        <f>VLOOKUP(Regions_112[[#This Row],[Country2]],$A$2:$Z$190,5,FALSE)</f>
        <v>29.08</v>
      </c>
      <c r="AQ56" s="16">
        <f>VLOOKUP(Regions_112[[#This Row],[Country2]],$A$1:$Z$190,13,FALSE)</f>
        <v>0.16200000000000001</v>
      </c>
      <c r="AR56" s="16">
        <f>VLOOKUP(Regions_112[[#This Row],[Country2]],'[1]world-data-2023'!$A$1:$AI$196,15,FALSE)</f>
        <v>1.9E-2</v>
      </c>
      <c r="AS56" s="27">
        <f>VLOOKUP(Regions_112[[#This Row],[Country2]],'[1]world-data-2023'!$A$1:$AI$196,33,FALSE)</f>
        <v>27783368</v>
      </c>
      <c r="AT56" s="16">
        <f>VLOOKUP(Regions_112[[#This Row],[Country2]],$A$1:$Z$190,3,FALSE)</f>
        <v>0.214</v>
      </c>
      <c r="AU56" s="27">
        <f>VLOOKUP(Regions_112[[#This Row],[Country2]],'[1]world-data-2023'!$A$1:$AI$196,5,FALSE)</f>
        <v>438317</v>
      </c>
    </row>
    <row r="57" spans="1:47" x14ac:dyDescent="0.3">
      <c r="A57" t="s">
        <v>519</v>
      </c>
      <c r="B57" s="10">
        <v>18</v>
      </c>
      <c r="C57" s="2">
        <v>7.4999999999999997E-2</v>
      </c>
      <c r="D57" s="3">
        <v>25000</v>
      </c>
      <c r="E57" s="1">
        <v>8.6</v>
      </c>
      <c r="F57" s="3">
        <v>45871</v>
      </c>
      <c r="G57" s="1">
        <v>112.33</v>
      </c>
      <c r="H57" s="2">
        <v>0.01</v>
      </c>
      <c r="I57" s="1">
        <v>1.41</v>
      </c>
      <c r="J57" s="1" t="s">
        <v>187</v>
      </c>
      <c r="K57" s="5" t="s">
        <v>188</v>
      </c>
      <c r="L57" s="2">
        <v>1.002</v>
      </c>
      <c r="M57" s="10">
        <v>0.88200000000000001</v>
      </c>
      <c r="N57" s="1">
        <v>1.4</v>
      </c>
      <c r="O57" s="10">
        <v>81.7</v>
      </c>
      <c r="P57" s="1">
        <v>3</v>
      </c>
      <c r="Q57" s="5" t="s">
        <v>461</v>
      </c>
      <c r="R57" s="1" t="s">
        <v>189</v>
      </c>
      <c r="S57" s="2">
        <v>0.19900000000000001</v>
      </c>
      <c r="T57" s="1">
        <v>3.81</v>
      </c>
      <c r="U57" s="3">
        <v>5520314</v>
      </c>
      <c r="V57" s="2">
        <v>0.59099999999999997</v>
      </c>
      <c r="W57" s="2">
        <v>0.20799999999999999</v>
      </c>
      <c r="X57" s="2">
        <v>0.36599999999999999</v>
      </c>
      <c r="Y57" s="2">
        <v>6.59E-2</v>
      </c>
      <c r="Z57" s="3">
        <v>4716888</v>
      </c>
      <c r="AC57" s="15" t="s">
        <v>654</v>
      </c>
      <c r="AD57" s="27" t="s">
        <v>539</v>
      </c>
      <c r="AE57" s="27">
        <f>VLOOKUP(Regions_112[[#This Row],[Country2]],$A$1:$Z$190,21,FALSE)</f>
        <v>9053300</v>
      </c>
      <c r="AF57" s="27">
        <f>VLOOKUP(Regions_112[[#This Row],[Country2]],$A$1:$Z$190,6,FALSE)</f>
        <v>65166</v>
      </c>
      <c r="AG57" s="11">
        <f>VLOOKUP(Regions_112[[#This Row],[Country2]],$A$2:$Z$190,2,FALSE)</f>
        <v>400</v>
      </c>
      <c r="AH57" s="11">
        <f>VALUE(Regions_112[[#This Row],[GDP ($)]])</f>
        <v>395098666122</v>
      </c>
      <c r="AI57" s="11" t="str">
        <f>SUBSTITUTE(Regions_112[[#This Row],[GDP]], "$", "")</f>
        <v xml:space="preserve">395,098,666,122 </v>
      </c>
      <c r="AJ57" s="11" t="str">
        <f>VLOOKUP(Regions_112[[#This Row],[Country2]],$A$2:$Z$190,11,FALSE)</f>
        <v xml:space="preserve">$395,098,666,122 </v>
      </c>
      <c r="AK57" s="11">
        <f>VLOOKUP(Regions_112[[#This Row],[Country2]],$A$1:$Z$190,20,FALSE)</f>
        <v>4.62</v>
      </c>
      <c r="AL57" s="7">
        <f>VLOOKUP(Regions_112[[#This Row],[Country2]],$A$2:$Z$190,15,FALSE)</f>
        <v>82.8</v>
      </c>
      <c r="AM57" s="11">
        <f>VALUE(Regions_112[[#This Row],[Minimum wage ($)]])</f>
        <v>7.58</v>
      </c>
      <c r="AN57" s="11" t="str">
        <f t="shared" si="2"/>
        <v xml:space="preserve">7.58 </v>
      </c>
      <c r="AO57" s="5" t="str">
        <f>VLOOKUP(Regions_112[[#This Row],[Country2]],$A$2:$Z$190,17,FALSE)</f>
        <v xml:space="preserve">$7.58 </v>
      </c>
      <c r="AP57" s="11">
        <f>VLOOKUP(Regions_112[[#This Row],[Country2]],$A$2:$Z$190,5,FALSE)</f>
        <v>20.8</v>
      </c>
      <c r="AQ57" s="16">
        <f>VLOOKUP(Regions_112[[#This Row],[Country2]],$A$1:$Z$190,13,FALSE)</f>
        <v>0.63400000000000001</v>
      </c>
      <c r="AR57" s="16">
        <f>VLOOKUP(Regions_112[[#This Row],[Country2]],'[1]world-data-2023'!$A$1:$AI$196,15,FALSE)</f>
        <v>7.6999999999999999E-2</v>
      </c>
      <c r="AS57" s="27">
        <f>VLOOKUP(Regions_112[[#This Row],[Country2]],'[1]world-data-2023'!$A$1:$AI$196,33,FALSE)</f>
        <v>8374393</v>
      </c>
      <c r="AT57" s="16">
        <f>VLOOKUP(Regions_112[[#This Row],[Country2]],$A$1:$Z$190,3,FALSE)</f>
        <v>0.246</v>
      </c>
      <c r="AU57" s="27">
        <f>VLOOKUP(Regions_112[[#This Row],[Country2]],'[1]world-data-2023'!$A$1:$AI$196,5,FALSE)</f>
        <v>20770</v>
      </c>
    </row>
    <row r="58" spans="1:47" x14ac:dyDescent="0.3">
      <c r="A58" t="s">
        <v>520</v>
      </c>
      <c r="B58" s="10">
        <v>119</v>
      </c>
      <c r="C58" s="2">
        <v>0.52400000000000002</v>
      </c>
      <c r="D58" s="3">
        <v>307000</v>
      </c>
      <c r="E58" s="1">
        <v>11.3</v>
      </c>
      <c r="F58" s="3">
        <v>303276</v>
      </c>
      <c r="G58" s="1">
        <v>110.05</v>
      </c>
      <c r="H58" s="2">
        <v>1.0999999999999999E-2</v>
      </c>
      <c r="I58" s="1">
        <v>1.88</v>
      </c>
      <c r="J58" s="1" t="s">
        <v>190</v>
      </c>
      <c r="K58" s="5" t="s">
        <v>191</v>
      </c>
      <c r="L58" s="2">
        <v>1.0249999999999999</v>
      </c>
      <c r="M58" s="10">
        <v>0.65600000000000003</v>
      </c>
      <c r="N58" s="1">
        <v>3.4</v>
      </c>
      <c r="O58" s="10">
        <v>82.5</v>
      </c>
      <c r="P58" s="1">
        <v>8</v>
      </c>
      <c r="Q58" s="5" t="s">
        <v>192</v>
      </c>
      <c r="R58" s="1" t="s">
        <v>84</v>
      </c>
      <c r="S58" s="2">
        <v>6.8000000000000005E-2</v>
      </c>
      <c r="T58" s="1">
        <v>3.27</v>
      </c>
      <c r="U58" s="3">
        <v>67059887</v>
      </c>
      <c r="V58" s="2">
        <v>0.55100000000000005</v>
      </c>
      <c r="W58" s="2">
        <v>0.24199999999999999</v>
      </c>
      <c r="X58" s="2">
        <v>0.60699999999999998</v>
      </c>
      <c r="Y58" s="2">
        <v>8.43E-2</v>
      </c>
      <c r="Z58" s="3">
        <v>54123364</v>
      </c>
      <c r="AC58" s="15" t="s">
        <v>652</v>
      </c>
      <c r="AD58" s="27" t="s">
        <v>541</v>
      </c>
      <c r="AE58" s="27">
        <f>VLOOKUP(Regions_112[[#This Row],[Country2]],$A$1:$Z$190,21,FALSE)</f>
        <v>25716544</v>
      </c>
      <c r="AF58" s="27">
        <f>VLOOKUP(Regions_112[[#This Row],[Country2]],$A$1:$Z$190,6,FALSE)</f>
        <v>9674</v>
      </c>
      <c r="AG58" s="11">
        <f>VLOOKUP(Regions_112[[#This Row],[Country2]],$A$2:$Z$190,2,FALSE)</f>
        <v>83</v>
      </c>
      <c r="AH58" s="11">
        <f>VALUE(Regions_112[[#This Row],[GDP ($)]])</f>
        <v>58792205642</v>
      </c>
      <c r="AI58" s="11" t="str">
        <f>SUBSTITUTE(Regions_112[[#This Row],[GDP]], "$", "")</f>
        <v xml:space="preserve">58,792,205,642 </v>
      </c>
      <c r="AJ58" s="11" t="str">
        <f>VLOOKUP(Regions_112[[#This Row],[Country2]],$A$2:$Z$190,11,FALSE)</f>
        <v xml:space="preserve">$58,792,205,642 </v>
      </c>
      <c r="AK58" s="11">
        <f>VLOOKUP(Regions_112[[#This Row],[Country2]],$A$1:$Z$190,20,FALSE)</f>
        <v>0.23</v>
      </c>
      <c r="AL58" s="7">
        <f>VLOOKUP(Regions_112[[#This Row],[Country2]],$A$2:$Z$190,15,FALSE)</f>
        <v>57.4</v>
      </c>
      <c r="AM58" s="11">
        <f>VALUE(Regions_112[[#This Row],[Minimum wage ($)]])</f>
        <v>0.36</v>
      </c>
      <c r="AN58" s="11" t="str">
        <f t="shared" si="2"/>
        <v xml:space="preserve">0.36 </v>
      </c>
      <c r="AO58" s="5" t="str">
        <f>VLOOKUP(Regions_112[[#This Row],[Country2]],$A$2:$Z$190,17,FALSE)</f>
        <v xml:space="preserve">$0.36 </v>
      </c>
      <c r="AP58" s="11">
        <f>VLOOKUP(Regions_112[[#This Row],[Country2]],$A$2:$Z$190,5,FALSE)</f>
        <v>35.74</v>
      </c>
      <c r="AQ58" s="16">
        <f>VLOOKUP(Regions_112[[#This Row],[Country2]],$A$1:$Z$190,13,FALSE)</f>
        <v>9.2999999999999999E-2</v>
      </c>
      <c r="AR58" s="16">
        <f>VLOOKUP(Regions_112[[#This Row],[Country2]],'[1]world-data-2023'!$A$1:$AI$196,15,FALSE)</f>
        <v>0.32700000000000001</v>
      </c>
      <c r="AS58" s="27">
        <f>VLOOKUP(Regions_112[[#This Row],[Country2]],'[1]world-data-2023'!$A$1:$AI$196,33,FALSE)</f>
        <v>13176900</v>
      </c>
      <c r="AT58" s="16">
        <f>VLOOKUP(Regions_112[[#This Row],[Country2]],$A$1:$Z$190,3,FALSE)</f>
        <v>0.64800000000000002</v>
      </c>
      <c r="AU58" s="27">
        <f>VLOOKUP(Regions_112[[#This Row],[Country2]],'[1]world-data-2023'!$A$1:$AI$196,5,FALSE)</f>
        <v>322463</v>
      </c>
    </row>
    <row r="59" spans="1:47" x14ac:dyDescent="0.3">
      <c r="A59" t="s">
        <v>521</v>
      </c>
      <c r="B59" s="10">
        <v>9</v>
      </c>
      <c r="C59" s="2">
        <v>0.2</v>
      </c>
      <c r="D59" s="3">
        <v>7000</v>
      </c>
      <c r="E59" s="1">
        <v>31.61</v>
      </c>
      <c r="F59" s="3">
        <v>5321</v>
      </c>
      <c r="G59" s="1">
        <v>122.19</v>
      </c>
      <c r="H59" s="2">
        <v>2.1000000000000001E-2</v>
      </c>
      <c r="I59" s="1">
        <v>3.97</v>
      </c>
      <c r="J59" s="1" t="s">
        <v>67</v>
      </c>
      <c r="K59" s="5" t="s">
        <v>193</v>
      </c>
      <c r="L59" s="2">
        <v>1.399</v>
      </c>
      <c r="M59" s="10">
        <v>8.3000000000000004E-2</v>
      </c>
      <c r="N59" s="1">
        <v>32.700000000000003</v>
      </c>
      <c r="O59" s="10">
        <v>66.2</v>
      </c>
      <c r="P59" s="1">
        <v>252</v>
      </c>
      <c r="Q59" s="5" t="s">
        <v>194</v>
      </c>
      <c r="R59" s="1" t="s">
        <v>84</v>
      </c>
      <c r="S59" s="2">
        <v>0.25900000000000001</v>
      </c>
      <c r="T59" s="1">
        <v>0.68</v>
      </c>
      <c r="U59" s="3">
        <v>2172579</v>
      </c>
      <c r="V59" s="2">
        <v>0.52900000000000003</v>
      </c>
      <c r="W59" s="2">
        <v>0.10199999999999999</v>
      </c>
      <c r="X59" s="2">
        <v>0.47099999999999997</v>
      </c>
      <c r="Y59" s="2">
        <v>0.2</v>
      </c>
      <c r="Z59" s="3">
        <v>1949694</v>
      </c>
      <c r="AC59" s="15" t="s">
        <v>655</v>
      </c>
      <c r="AD59" s="27" t="s">
        <v>542</v>
      </c>
      <c r="AE59" s="27">
        <f>VLOOKUP(Regions_112[[#This Row],[Country2]],$A$1:$Z$190,21,FALSE)</f>
        <v>2948279</v>
      </c>
      <c r="AF59" s="27">
        <f>VLOOKUP(Regions_112[[#This Row],[Country2]],$A$1:$Z$190,6,FALSE)</f>
        <v>8225</v>
      </c>
      <c r="AG59" s="11">
        <f>VLOOKUP(Regions_112[[#This Row],[Country2]],$A$2:$Z$190,2,FALSE)</f>
        <v>273</v>
      </c>
      <c r="AH59" s="11">
        <f>VALUE(Regions_112[[#This Row],[GDP ($)]])</f>
        <v>16458071068</v>
      </c>
      <c r="AI59" s="11" t="str">
        <f>SUBSTITUTE(Regions_112[[#This Row],[GDP]], "$", "")</f>
        <v xml:space="preserve">16,458,071,068 </v>
      </c>
      <c r="AJ59" s="11" t="str">
        <f>VLOOKUP(Regions_112[[#This Row],[Country2]],$A$2:$Z$190,11,FALSE)</f>
        <v xml:space="preserve">$16,458,071,068 </v>
      </c>
      <c r="AK59" s="11">
        <f>VLOOKUP(Regions_112[[#This Row],[Country2]],$A$1:$Z$190,20,FALSE)</f>
        <v>1.31</v>
      </c>
      <c r="AL59" s="7">
        <f>VLOOKUP(Regions_112[[#This Row],[Country2]],$A$2:$Z$190,15,FALSE)</f>
        <v>74.400000000000006</v>
      </c>
      <c r="AM59" s="11">
        <f>VALUE(Regions_112[[#This Row],[Minimum wage ($)]])</f>
        <v>1.33</v>
      </c>
      <c r="AN59" s="11" t="str">
        <f t="shared" si="2"/>
        <v xml:space="preserve">1.33 </v>
      </c>
      <c r="AO59" s="5" t="str">
        <f>VLOOKUP(Regions_112[[#This Row],[Country2]],$A$2:$Z$190,17,FALSE)</f>
        <v xml:space="preserve">$1.33 </v>
      </c>
      <c r="AP59" s="11">
        <f>VLOOKUP(Regions_112[[#This Row],[Country2]],$A$2:$Z$190,5,FALSE)</f>
        <v>16.100000000000001</v>
      </c>
      <c r="AQ59" s="16">
        <f>VLOOKUP(Regions_112[[#This Row],[Country2]],$A$1:$Z$190,13,FALSE)</f>
        <v>0.27100000000000002</v>
      </c>
      <c r="AR59" s="16">
        <f>VLOOKUP(Regions_112[[#This Row],[Country2]],'[1]world-data-2023'!$A$1:$AI$196,15,FALSE)</f>
        <v>0.309</v>
      </c>
      <c r="AS59" s="27">
        <f>VLOOKUP(Regions_112[[#This Row],[Country2]],'[1]world-data-2023'!$A$1:$AI$196,33,FALSE)</f>
        <v>1650594</v>
      </c>
      <c r="AT59" s="16">
        <f>VLOOKUP(Regions_112[[#This Row],[Country2]],$A$1:$Z$190,3,FALSE)</f>
        <v>0.41</v>
      </c>
      <c r="AU59" s="27">
        <f>VLOOKUP(Regions_112[[#This Row],[Country2]],'[1]world-data-2023'!$A$1:$AI$196,5,FALSE)</f>
        <v>10991</v>
      </c>
    </row>
    <row r="60" spans="1:47" x14ac:dyDescent="0.3">
      <c r="A60" t="s">
        <v>660</v>
      </c>
      <c r="B60" s="10">
        <v>239</v>
      </c>
      <c r="C60" s="2">
        <v>0.59799999999999998</v>
      </c>
      <c r="D60" s="3">
        <v>1000</v>
      </c>
      <c r="E60" s="1">
        <v>38.54</v>
      </c>
      <c r="F60" s="1">
        <v>532</v>
      </c>
      <c r="G60" s="1">
        <v>172.73</v>
      </c>
      <c r="H60" s="2">
        <v>7.0999999999999994E-2</v>
      </c>
      <c r="I60" s="1">
        <v>5.22</v>
      </c>
      <c r="J60" s="1" t="s">
        <v>195</v>
      </c>
      <c r="K60" s="5" t="s">
        <v>196</v>
      </c>
      <c r="L60" s="2">
        <v>0.98</v>
      </c>
      <c r="M60" s="10">
        <v>2.7E-2</v>
      </c>
      <c r="N60" s="1">
        <v>39</v>
      </c>
      <c r="O60" s="10">
        <v>61.7</v>
      </c>
      <c r="P60" s="1">
        <v>597</v>
      </c>
      <c r="Q60" s="5" t="s">
        <v>197</v>
      </c>
      <c r="R60" s="1" t="s">
        <v>48</v>
      </c>
      <c r="S60" s="2">
        <v>0.20300000000000001</v>
      </c>
      <c r="T60" s="1">
        <v>0.1</v>
      </c>
      <c r="U60" s="3">
        <v>2347706</v>
      </c>
      <c r="V60" s="2">
        <v>0.59399999999999997</v>
      </c>
      <c r="W60" s="2">
        <v>9.4E-2</v>
      </c>
      <c r="X60" s="2">
        <v>0.48399999999999999</v>
      </c>
      <c r="Y60" s="2">
        <v>9.06E-2</v>
      </c>
      <c r="Z60" s="3">
        <v>1453958</v>
      </c>
      <c r="AC60" s="15" t="s">
        <v>650</v>
      </c>
      <c r="AD60" s="27" t="s">
        <v>543</v>
      </c>
      <c r="AE60" s="27">
        <f>VLOOKUP(Regions_112[[#This Row],[Country2]],$A$1:$Z$190,21,FALSE)</f>
        <v>126226568</v>
      </c>
      <c r="AF60" s="27">
        <f>VLOOKUP(Regions_112[[#This Row],[Country2]],$A$1:$Z$190,6,FALSE)</f>
        <v>1135886</v>
      </c>
      <c r="AG60" s="11">
        <f>VLOOKUP(Regions_112[[#This Row],[Country2]],$A$2:$Z$190,2,FALSE)</f>
        <v>347</v>
      </c>
      <c r="AH60" s="11">
        <f>VALUE(Regions_112[[#This Row],[GDP ($)]])</f>
        <v>5081769542380</v>
      </c>
      <c r="AI60" s="11" t="str">
        <f>SUBSTITUTE(Regions_112[[#This Row],[GDP]], "$", "")</f>
        <v xml:space="preserve">5,081,769,542,380 </v>
      </c>
      <c r="AJ60" s="11" t="str">
        <f>VLOOKUP(Regions_112[[#This Row],[Country2]],$A$2:$Z$190,11,FALSE)</f>
        <v xml:space="preserve">$5,081,769,542,380 </v>
      </c>
      <c r="AK60" s="11">
        <f>VLOOKUP(Regions_112[[#This Row],[Country2]],$A$1:$Z$190,20,FALSE)</f>
        <v>2.41</v>
      </c>
      <c r="AL60" s="7">
        <f>VLOOKUP(Regions_112[[#This Row],[Country2]],$A$2:$Z$190,15,FALSE)</f>
        <v>84.2</v>
      </c>
      <c r="AM60" s="11">
        <f>VALUE(Regions_112[[#This Row],[Minimum wage ($)]])</f>
        <v>6.77</v>
      </c>
      <c r="AN60" s="11" t="str">
        <f t="shared" si="2"/>
        <v xml:space="preserve">6.77 </v>
      </c>
      <c r="AO60" s="5" t="str">
        <f>VLOOKUP(Regions_112[[#This Row],[Country2]],$A$2:$Z$190,17,FALSE)</f>
        <v xml:space="preserve">$6.77 </v>
      </c>
      <c r="AP60" s="11">
        <f>VLOOKUP(Regions_112[[#This Row],[Country2]],$A$2:$Z$190,5,FALSE)</f>
        <v>7.4</v>
      </c>
      <c r="AQ60" s="16">
        <f>VLOOKUP(Regions_112[[#This Row],[Country2]],$A$1:$Z$190,13,FALSE)</f>
        <v>0.63200000000000001</v>
      </c>
      <c r="AR60" s="16">
        <f>VLOOKUP(Regions_112[[#This Row],[Country2]],'[1]world-data-2023'!$A$1:$AI$196,15,FALSE)</f>
        <v>0.68500000000000005</v>
      </c>
      <c r="AS60" s="27">
        <f>VLOOKUP(Regions_112[[#This Row],[Country2]],'[1]world-data-2023'!$A$1:$AI$196,33,FALSE)</f>
        <v>115782416</v>
      </c>
      <c r="AT60" s="16">
        <f>VLOOKUP(Regions_112[[#This Row],[Country2]],$A$1:$Z$190,3,FALSE)</f>
        <v>0.123</v>
      </c>
      <c r="AU60" s="27">
        <f>VLOOKUP(Regions_112[[#This Row],[Country2]],'[1]world-data-2023'!$A$1:$AI$196,5,FALSE)</f>
        <v>377944</v>
      </c>
    </row>
    <row r="61" spans="1:47" x14ac:dyDescent="0.3">
      <c r="A61" t="s">
        <v>522</v>
      </c>
      <c r="B61" s="10">
        <v>57</v>
      </c>
      <c r="C61" s="2">
        <v>0.34499999999999997</v>
      </c>
      <c r="D61" s="3">
        <v>26000</v>
      </c>
      <c r="E61" s="1">
        <v>13.47</v>
      </c>
      <c r="F61" s="3">
        <v>10128</v>
      </c>
      <c r="G61" s="1">
        <v>133.61000000000001</v>
      </c>
      <c r="H61" s="2">
        <v>4.9000000000000002E-2</v>
      </c>
      <c r="I61" s="1">
        <v>2.06</v>
      </c>
      <c r="J61" s="1" t="s">
        <v>198</v>
      </c>
      <c r="K61" s="5" t="s">
        <v>199</v>
      </c>
      <c r="L61" s="2">
        <v>0.98599999999999999</v>
      </c>
      <c r="M61" s="10">
        <v>0.63900000000000001</v>
      </c>
      <c r="N61" s="1">
        <v>8.6999999999999993</v>
      </c>
      <c r="O61" s="10">
        <v>73.599999999999994</v>
      </c>
      <c r="P61" s="1">
        <v>25</v>
      </c>
      <c r="Q61" s="5" t="s">
        <v>150</v>
      </c>
      <c r="R61" s="1" t="s">
        <v>200</v>
      </c>
      <c r="S61" s="2">
        <v>0.57299999999999995</v>
      </c>
      <c r="T61" s="1">
        <v>7.12</v>
      </c>
      <c r="U61" s="3">
        <v>3720382</v>
      </c>
      <c r="V61" s="2">
        <v>0.68300000000000005</v>
      </c>
      <c r="W61" s="2">
        <v>0.217</v>
      </c>
      <c r="X61" s="2">
        <v>9.9000000000000005E-2</v>
      </c>
      <c r="Y61" s="2">
        <v>0.14399999999999999</v>
      </c>
      <c r="Z61" s="3">
        <v>2196476</v>
      </c>
      <c r="AC61" s="15" t="s">
        <v>654</v>
      </c>
      <c r="AD61" s="27" t="s">
        <v>544</v>
      </c>
      <c r="AE61" s="27">
        <f>VLOOKUP(Regions_112[[#This Row],[Country2]],$A$1:$Z$190,21,FALSE)</f>
        <v>10101694</v>
      </c>
      <c r="AF61" s="27">
        <f>VLOOKUP(Regions_112[[#This Row],[Country2]],$A$1:$Z$190,6,FALSE)</f>
        <v>25108</v>
      </c>
      <c r="AG61" s="11">
        <f>VLOOKUP(Regions_112[[#This Row],[Country2]],$A$2:$Z$190,2,FALSE)</f>
        <v>115</v>
      </c>
      <c r="AH61" s="11">
        <f>VALUE(Regions_112[[#This Row],[GDP ($)]])</f>
        <v>43743661972</v>
      </c>
      <c r="AI61" s="11" t="str">
        <f>SUBSTITUTE(Regions_112[[#This Row],[GDP]], "$", "")</f>
        <v xml:space="preserve">43,743,661,972 </v>
      </c>
      <c r="AJ61" s="11" t="str">
        <f>VLOOKUP(Regions_112[[#This Row],[Country2]],$A$2:$Z$190,11,FALSE)</f>
        <v xml:space="preserve">$43,743,661,972 </v>
      </c>
      <c r="AK61" s="11">
        <f>VLOOKUP(Regions_112[[#This Row],[Country2]],$A$1:$Z$190,20,FALSE)</f>
        <v>2.3199999999999998</v>
      </c>
      <c r="AL61" s="7">
        <f>VLOOKUP(Regions_112[[#This Row],[Country2]],$A$2:$Z$190,15,FALSE)</f>
        <v>74.400000000000006</v>
      </c>
      <c r="AM61" s="11">
        <f>VALUE(Regions_112[[#This Row],[Minimum wage ($)]])</f>
        <v>1.49</v>
      </c>
      <c r="AN61" s="11" t="str">
        <f t="shared" si="2"/>
        <v xml:space="preserve">1.49 </v>
      </c>
      <c r="AO61" s="5" t="str">
        <f>VLOOKUP(Regions_112[[#This Row],[Country2]],$A$2:$Z$190,17,FALSE)</f>
        <v xml:space="preserve">$1.49 </v>
      </c>
      <c r="AP61" s="11">
        <f>VLOOKUP(Regions_112[[#This Row],[Country2]],$A$2:$Z$190,5,FALSE)</f>
        <v>21.98</v>
      </c>
      <c r="AQ61" s="16">
        <f>VLOOKUP(Regions_112[[#This Row],[Country2]],$A$1:$Z$190,13,FALSE)</f>
        <v>0.34399999999999997</v>
      </c>
      <c r="AR61" s="16">
        <f>VLOOKUP(Regions_112[[#This Row],[Country2]],'[1]world-data-2023'!$A$1:$AI$196,15,FALSE)</f>
        <v>1.0999999999999999E-2</v>
      </c>
      <c r="AS61" s="27">
        <f>VLOOKUP(Regions_112[[#This Row],[Country2]],'[1]world-data-2023'!$A$1:$AI$196,33,FALSE)</f>
        <v>9213048</v>
      </c>
      <c r="AT61" s="16">
        <f>VLOOKUP(Regions_112[[#This Row],[Country2]],$A$1:$Z$190,3,FALSE)</f>
        <v>0.12</v>
      </c>
      <c r="AU61" s="27">
        <f>VLOOKUP(Regions_112[[#This Row],[Country2]],'[1]world-data-2023'!$A$1:$AI$196,5,FALSE)</f>
        <v>89342</v>
      </c>
    </row>
    <row r="62" spans="1:47" x14ac:dyDescent="0.3">
      <c r="A62" t="s">
        <v>523</v>
      </c>
      <c r="B62" s="10">
        <v>240</v>
      </c>
      <c r="C62" s="2">
        <v>0.47699999999999998</v>
      </c>
      <c r="D62" s="3">
        <v>180000</v>
      </c>
      <c r="E62" s="1">
        <v>9.5</v>
      </c>
      <c r="F62" s="3">
        <v>727973</v>
      </c>
      <c r="G62" s="1">
        <v>112.85</v>
      </c>
      <c r="H62" s="2">
        <v>1.4E-2</v>
      </c>
      <c r="I62" s="1">
        <v>1.56</v>
      </c>
      <c r="J62" s="1" t="s">
        <v>190</v>
      </c>
      <c r="K62" s="5" t="s">
        <v>201</v>
      </c>
      <c r="L62" s="2">
        <v>1.04</v>
      </c>
      <c r="M62" s="10">
        <v>0.70199999999999996</v>
      </c>
      <c r="N62" s="1">
        <v>3.1</v>
      </c>
      <c r="O62" s="10">
        <v>80.900000000000006</v>
      </c>
      <c r="P62" s="1">
        <v>7</v>
      </c>
      <c r="Q62" s="5" t="s">
        <v>202</v>
      </c>
      <c r="R62" s="1" t="s">
        <v>63</v>
      </c>
      <c r="S62" s="2">
        <v>0.125</v>
      </c>
      <c r="T62" s="1">
        <v>4.25</v>
      </c>
      <c r="U62" s="3">
        <v>83132799</v>
      </c>
      <c r="V62" s="2">
        <v>0.60799999999999998</v>
      </c>
      <c r="W62" s="2">
        <v>0.115</v>
      </c>
      <c r="X62" s="2">
        <v>0.48799999999999999</v>
      </c>
      <c r="Y62" s="2">
        <v>3.04E-2</v>
      </c>
      <c r="Z62" s="3">
        <v>64324835</v>
      </c>
      <c r="AC62" s="15" t="s">
        <v>653</v>
      </c>
      <c r="AD62" s="27" t="s">
        <v>545</v>
      </c>
      <c r="AE62" s="27">
        <f>VLOOKUP(Regions_112[[#This Row],[Country2]],$A$1:$Z$190,21,FALSE)</f>
        <v>18513930</v>
      </c>
      <c r="AF62" s="27">
        <f>VLOOKUP(Regions_112[[#This Row],[Country2]],$A$1:$Z$190,6,FALSE)</f>
        <v>247207</v>
      </c>
      <c r="AG62" s="11">
        <f>VLOOKUP(Regions_112[[#This Row],[Country2]],$A$2:$Z$190,2,FALSE)</f>
        <v>7</v>
      </c>
      <c r="AH62" s="11">
        <f>VALUE(Regions_112[[#This Row],[GDP ($)]])</f>
        <v>180161741180</v>
      </c>
      <c r="AI62" s="11" t="str">
        <f>SUBSTITUTE(Regions_112[[#This Row],[GDP]], "$", "")</f>
        <v xml:space="preserve">180,161,741,180 </v>
      </c>
      <c r="AJ62" s="11" t="str">
        <f>VLOOKUP(Regions_112[[#This Row],[Country2]],$A$2:$Z$190,11,FALSE)</f>
        <v xml:space="preserve">$180,161,741,180 </v>
      </c>
      <c r="AK62" s="11">
        <f>VLOOKUP(Regions_112[[#This Row],[Country2]],$A$1:$Z$190,20,FALSE)</f>
        <v>3.25</v>
      </c>
      <c r="AL62" s="7">
        <f>VLOOKUP(Regions_112[[#This Row],[Country2]],$A$2:$Z$190,15,FALSE)</f>
        <v>73.2</v>
      </c>
      <c r="AM62" s="11">
        <f>VALUE(Regions_112[[#This Row],[Minimum wage ($)]])</f>
        <v>0.41</v>
      </c>
      <c r="AN62" s="11" t="str">
        <f t="shared" si="2"/>
        <v xml:space="preserve">0.41 </v>
      </c>
      <c r="AO62" s="5" t="str">
        <f>VLOOKUP(Regions_112[[#This Row],[Country2]],$A$2:$Z$190,17,FALSE)</f>
        <v xml:space="preserve">$0.41 </v>
      </c>
      <c r="AP62" s="11">
        <f>VLOOKUP(Regions_112[[#This Row],[Country2]],$A$2:$Z$190,5,FALSE)</f>
        <v>21.77</v>
      </c>
      <c r="AQ62" s="16">
        <f>VLOOKUP(Regions_112[[#This Row],[Country2]],$A$1:$Z$190,13,FALSE)</f>
        <v>0.61699999999999999</v>
      </c>
      <c r="AR62" s="16">
        <f>VLOOKUP(Regions_112[[#This Row],[Country2]],'[1]world-data-2023'!$A$1:$AI$196,15,FALSE)</f>
        <v>1.2E-2</v>
      </c>
      <c r="AS62" s="27">
        <f>VLOOKUP(Regions_112[[#This Row],[Country2]],'[1]world-data-2023'!$A$1:$AI$196,33,FALSE)</f>
        <v>10652915</v>
      </c>
      <c r="AT62" s="16">
        <f>VLOOKUP(Regions_112[[#This Row],[Country2]],$A$1:$Z$190,3,FALSE)</f>
        <v>0.80400000000000005</v>
      </c>
      <c r="AU62" s="27">
        <f>VLOOKUP(Regions_112[[#This Row],[Country2]],'[1]world-data-2023'!$A$1:$AI$196,5,FALSE)</f>
        <v>2724900</v>
      </c>
    </row>
    <row r="63" spans="1:47" x14ac:dyDescent="0.3">
      <c r="A63" t="s">
        <v>524</v>
      </c>
      <c r="B63" s="10">
        <v>137</v>
      </c>
      <c r="C63" s="2">
        <v>0.69</v>
      </c>
      <c r="D63" s="3">
        <v>16000</v>
      </c>
      <c r="E63" s="1">
        <v>29.41</v>
      </c>
      <c r="F63" s="3">
        <v>16670</v>
      </c>
      <c r="G63" s="1">
        <v>268.36</v>
      </c>
      <c r="H63" s="2">
        <v>7.1999999999999995E-2</v>
      </c>
      <c r="I63" s="1">
        <v>3.87</v>
      </c>
      <c r="J63" s="1" t="s">
        <v>67</v>
      </c>
      <c r="K63" s="5" t="s">
        <v>203</v>
      </c>
      <c r="L63" s="2">
        <v>1.048</v>
      </c>
      <c r="M63" s="10">
        <v>0.157</v>
      </c>
      <c r="N63" s="1">
        <v>34.9</v>
      </c>
      <c r="O63" s="10">
        <v>63.8</v>
      </c>
      <c r="P63" s="1">
        <v>308</v>
      </c>
      <c r="Q63" s="5" t="s">
        <v>204</v>
      </c>
      <c r="R63" s="1" t="s">
        <v>48</v>
      </c>
      <c r="S63" s="2">
        <v>0.36099999999999999</v>
      </c>
      <c r="T63" s="1">
        <v>0.14000000000000001</v>
      </c>
      <c r="U63" s="3">
        <v>30792608</v>
      </c>
      <c r="V63" s="2">
        <v>0.67800000000000005</v>
      </c>
      <c r="W63" s="2">
        <v>0.126</v>
      </c>
      <c r="X63" s="2">
        <v>0.55400000000000005</v>
      </c>
      <c r="Y63" s="2">
        <v>4.3299999999999998E-2</v>
      </c>
      <c r="Z63" s="3">
        <v>17249054</v>
      </c>
      <c r="AC63" s="15" t="s">
        <v>652</v>
      </c>
      <c r="AD63" s="27" t="s">
        <v>546</v>
      </c>
      <c r="AE63" s="27">
        <f>VLOOKUP(Regions_112[[#This Row],[Country2]],$A$1:$Z$190,21,FALSE)</f>
        <v>52573973</v>
      </c>
      <c r="AF63" s="27">
        <f>VLOOKUP(Regions_112[[#This Row],[Country2]],$A$1:$Z$190,6,FALSE)</f>
        <v>17910</v>
      </c>
      <c r="AG63" s="11">
        <f>VLOOKUP(Regions_112[[#This Row],[Country2]],$A$2:$Z$190,2,FALSE)</f>
        <v>94</v>
      </c>
      <c r="AH63" s="11">
        <f>VALUE(Regions_112[[#This Row],[GDP ($)]])</f>
        <v>95503088538</v>
      </c>
      <c r="AI63" s="11" t="str">
        <f>SUBSTITUTE(Regions_112[[#This Row],[GDP]], "$", "")</f>
        <v xml:space="preserve">95,503,088,538 </v>
      </c>
      <c r="AJ63" s="11" t="str">
        <f>VLOOKUP(Regions_112[[#This Row],[Country2]],$A$2:$Z$190,11,FALSE)</f>
        <v xml:space="preserve">$95,503,088,538 </v>
      </c>
      <c r="AK63" s="11">
        <f>VLOOKUP(Regions_112[[#This Row],[Country2]],$A$1:$Z$190,20,FALSE)</f>
        <v>0.16</v>
      </c>
      <c r="AL63" s="7">
        <f>VLOOKUP(Regions_112[[#This Row],[Country2]],$A$2:$Z$190,15,FALSE)</f>
        <v>66.3</v>
      </c>
      <c r="AM63" s="11">
        <f>VALUE(Regions_112[[#This Row],[Minimum wage ($)]])</f>
        <v>0.25</v>
      </c>
      <c r="AN63" s="11" t="str">
        <f t="shared" si="2"/>
        <v xml:space="preserve">0.25 </v>
      </c>
      <c r="AO63" s="5" t="str">
        <f>VLOOKUP(Regions_112[[#This Row],[Country2]],$A$2:$Z$190,17,FALSE)</f>
        <v xml:space="preserve">$0.25 </v>
      </c>
      <c r="AP63" s="11">
        <f>VLOOKUP(Regions_112[[#This Row],[Country2]],$A$2:$Z$190,5,FALSE)</f>
        <v>28.75</v>
      </c>
      <c r="AQ63" s="16">
        <f>VLOOKUP(Regions_112[[#This Row],[Country2]],$A$1:$Z$190,13,FALSE)</f>
        <v>0.115</v>
      </c>
      <c r="AR63" s="16">
        <f>VLOOKUP(Regions_112[[#This Row],[Country2]],'[1]world-data-2023'!$A$1:$AI$196,15,FALSE)</f>
        <v>7.8E-2</v>
      </c>
      <c r="AS63" s="27">
        <f>VLOOKUP(Regions_112[[#This Row],[Country2]],'[1]world-data-2023'!$A$1:$AI$196,33,FALSE)</f>
        <v>14461523</v>
      </c>
      <c r="AT63" s="16">
        <f>VLOOKUP(Regions_112[[#This Row],[Country2]],$A$1:$Z$190,3,FALSE)</f>
        <v>0.48499999999999999</v>
      </c>
      <c r="AU63" s="27">
        <f>VLOOKUP(Regions_112[[#This Row],[Country2]],'[1]world-data-2023'!$A$1:$AI$196,5,FALSE)</f>
        <v>580367</v>
      </c>
    </row>
    <row r="64" spans="1:47" x14ac:dyDescent="0.3">
      <c r="A64" t="s">
        <v>525</v>
      </c>
      <c r="B64" s="10">
        <v>81</v>
      </c>
      <c r="C64" s="2">
        <v>0.47599999999999998</v>
      </c>
      <c r="D64" s="3">
        <v>146000</v>
      </c>
      <c r="E64" s="1">
        <v>8.1</v>
      </c>
      <c r="F64" s="3">
        <v>62434</v>
      </c>
      <c r="G64" s="1">
        <v>101.87</v>
      </c>
      <c r="H64" s="2">
        <v>2E-3</v>
      </c>
      <c r="I64" s="1">
        <v>1.35</v>
      </c>
      <c r="J64" s="1" t="s">
        <v>205</v>
      </c>
      <c r="K64" s="5" t="s">
        <v>206</v>
      </c>
      <c r="L64" s="2">
        <v>0.996</v>
      </c>
      <c r="M64" s="10">
        <v>1.3660000000000001</v>
      </c>
      <c r="N64" s="1">
        <v>3.6</v>
      </c>
      <c r="O64" s="10">
        <v>81.3</v>
      </c>
      <c r="P64" s="1">
        <v>3</v>
      </c>
      <c r="Q64" s="5" t="s">
        <v>207</v>
      </c>
      <c r="R64" s="1" t="s">
        <v>152</v>
      </c>
      <c r="S64" s="2">
        <v>0.35499999999999998</v>
      </c>
      <c r="T64" s="1">
        <v>5.48</v>
      </c>
      <c r="U64" s="3">
        <v>10716322</v>
      </c>
      <c r="V64" s="2">
        <v>0.51800000000000002</v>
      </c>
      <c r="W64" s="2">
        <v>0.26200000000000001</v>
      </c>
      <c r="X64" s="2">
        <v>0.51900000000000002</v>
      </c>
      <c r="Y64" s="2">
        <v>0.1724</v>
      </c>
      <c r="Z64" s="3">
        <v>8507474</v>
      </c>
      <c r="AC64" s="15" t="s">
        <v>654</v>
      </c>
      <c r="AD64" s="27" t="s">
        <v>548</v>
      </c>
      <c r="AE64" s="27">
        <f>VLOOKUP(Regions_112[[#This Row],[Country2]],$A$1:$Z$190,21,FALSE)</f>
        <v>4207083</v>
      </c>
      <c r="AF64" s="27">
        <f>VLOOKUP(Regions_112[[#This Row],[Country2]],$A$1:$Z$190,6,FALSE)</f>
        <v>98734</v>
      </c>
      <c r="AG64" s="11">
        <f>VLOOKUP(Regions_112[[#This Row],[Country2]],$A$2:$Z$190,2,FALSE)</f>
        <v>240</v>
      </c>
      <c r="AH64" s="11">
        <f>VALUE(Regions_112[[#This Row],[GDP ($)]])</f>
        <v>134761198946</v>
      </c>
      <c r="AI64" s="11" t="str">
        <f>SUBSTITUTE(Regions_112[[#This Row],[GDP]], "$", "")</f>
        <v xml:space="preserve">134,761,198,946 </v>
      </c>
      <c r="AJ64" s="11" t="str">
        <f>VLOOKUP(Regions_112[[#This Row],[Country2]],$A$2:$Z$190,11,FALSE)</f>
        <v xml:space="preserve">$134,761,198,946 </v>
      </c>
      <c r="AK64" s="11">
        <f>VLOOKUP(Regions_112[[#This Row],[Country2]],$A$1:$Z$190,20,FALSE)</f>
        <v>2.58</v>
      </c>
      <c r="AL64" s="7">
        <f>VLOOKUP(Regions_112[[#This Row],[Country2]],$A$2:$Z$190,15,FALSE)</f>
        <v>75.400000000000006</v>
      </c>
      <c r="AM64" s="11">
        <f>VALUE(Regions_112[[#This Row],[Minimum wage ($)]])</f>
        <v>0.95</v>
      </c>
      <c r="AN64" s="11" t="str">
        <f t="shared" si="2"/>
        <v xml:space="preserve">0.95 </v>
      </c>
      <c r="AO64" s="5" t="str">
        <f>VLOOKUP(Regions_112[[#This Row],[Country2]],$A$2:$Z$190,17,FALSE)</f>
        <v xml:space="preserve">$0.95 </v>
      </c>
      <c r="AP64" s="11">
        <f>VLOOKUP(Regions_112[[#This Row],[Country2]],$A$2:$Z$190,5,FALSE)</f>
        <v>13.94</v>
      </c>
      <c r="AQ64" s="16">
        <f>VLOOKUP(Regions_112[[#This Row],[Country2]],$A$1:$Z$190,13,FALSE)</f>
        <v>0.54400000000000004</v>
      </c>
      <c r="AR64" s="16">
        <f>VLOOKUP(Regions_112[[#This Row],[Country2]],'[1]world-data-2023'!$A$1:$AI$196,15,FALSE)</f>
        <v>4.0000000000000001E-3</v>
      </c>
      <c r="AS64" s="27">
        <f>VLOOKUP(Regions_112[[#This Row],[Country2]],'[1]world-data-2023'!$A$1:$AI$196,33,FALSE)</f>
        <v>4207083</v>
      </c>
      <c r="AT64" s="16">
        <f>VLOOKUP(Regions_112[[#This Row],[Country2]],$A$1:$Z$190,3,FALSE)</f>
        <v>8.4000000000000005E-2</v>
      </c>
      <c r="AU64" s="27">
        <f>VLOOKUP(Regions_112[[#This Row],[Country2]],'[1]world-data-2023'!$A$1:$AI$196,5,FALSE)</f>
        <v>17818</v>
      </c>
    </row>
    <row r="65" spans="1:47" x14ac:dyDescent="0.3">
      <c r="A65" t="s">
        <v>526</v>
      </c>
      <c r="B65" s="10">
        <v>331</v>
      </c>
      <c r="C65" s="2">
        <v>0.23499999999999999</v>
      </c>
      <c r="D65" s="1" t="s">
        <v>461</v>
      </c>
      <c r="E65" s="1">
        <v>16.47</v>
      </c>
      <c r="F65" s="1">
        <v>268</v>
      </c>
      <c r="G65" s="1">
        <v>107.43</v>
      </c>
      <c r="H65" s="2">
        <v>8.0000000000000002E-3</v>
      </c>
      <c r="I65" s="1">
        <v>2.06</v>
      </c>
      <c r="J65" s="1" t="s">
        <v>31</v>
      </c>
      <c r="K65" s="5" t="s">
        <v>208</v>
      </c>
      <c r="L65" s="2">
        <v>1.069</v>
      </c>
      <c r="M65" s="10">
        <v>1.046</v>
      </c>
      <c r="N65" s="1">
        <v>13.7</v>
      </c>
      <c r="O65" s="10">
        <v>72.400000000000006</v>
      </c>
      <c r="P65" s="1">
        <v>25</v>
      </c>
      <c r="Q65" s="5" t="s">
        <v>461</v>
      </c>
      <c r="R65" s="1" t="s">
        <v>48</v>
      </c>
      <c r="S65" s="2">
        <v>0.56999999999999995</v>
      </c>
      <c r="T65" s="1">
        <v>1.41</v>
      </c>
      <c r="U65" s="3">
        <v>112003</v>
      </c>
      <c r="V65" s="1" t="s">
        <v>461</v>
      </c>
      <c r="W65" s="2">
        <v>0.19400000000000001</v>
      </c>
      <c r="X65" s="2">
        <v>0.47799999999999998</v>
      </c>
      <c r="Y65" s="1" t="s">
        <v>461</v>
      </c>
      <c r="Z65" s="3">
        <v>40765</v>
      </c>
      <c r="AC65" s="15" t="s">
        <v>650</v>
      </c>
      <c r="AD65" s="27" t="s">
        <v>549</v>
      </c>
      <c r="AE65" s="27">
        <f>VLOOKUP(Regions_112[[#This Row],[Country2]],$A$1:$Z$190,21,FALSE)</f>
        <v>6456900</v>
      </c>
      <c r="AF65" s="27">
        <f>VLOOKUP(Regions_112[[#This Row],[Country2]],$A$1:$Z$190,6,FALSE)</f>
        <v>9787</v>
      </c>
      <c r="AG65" s="11">
        <f>VLOOKUP(Regions_112[[#This Row],[Country2]],$A$2:$Z$190,2,FALSE)</f>
        <v>34</v>
      </c>
      <c r="AH65" s="11">
        <f>VALUE(Regions_112[[#This Row],[GDP ($)]])</f>
        <v>8454619608</v>
      </c>
      <c r="AI65" s="11" t="str">
        <f>SUBSTITUTE(Regions_112[[#This Row],[GDP]], "$", "")</f>
        <v xml:space="preserve">8,454,619,608 </v>
      </c>
      <c r="AJ65" s="11" t="str">
        <f>VLOOKUP(Regions_112[[#This Row],[Country2]],$A$2:$Z$190,11,FALSE)</f>
        <v xml:space="preserve">$8,454,619,608 </v>
      </c>
      <c r="AK65" s="11">
        <f>VLOOKUP(Regions_112[[#This Row],[Country2]],$A$1:$Z$190,20,FALSE)</f>
        <v>1.88</v>
      </c>
      <c r="AL65" s="7">
        <f>VLOOKUP(Regions_112[[#This Row],[Country2]],$A$2:$Z$190,15,FALSE)</f>
        <v>71.400000000000006</v>
      </c>
      <c r="AM65" s="11">
        <f>VALUE(Regions_112[[#This Row],[Minimum wage ($)]])</f>
        <v>0.09</v>
      </c>
      <c r="AN65" s="11" t="str">
        <f t="shared" si="2"/>
        <v xml:space="preserve">0.09 </v>
      </c>
      <c r="AO65" s="5" t="str">
        <f>VLOOKUP(Regions_112[[#This Row],[Country2]],$A$2:$Z$190,17,FALSE)</f>
        <v xml:space="preserve">$0.09 </v>
      </c>
      <c r="AP65" s="11">
        <f>VLOOKUP(Regions_112[[#This Row],[Country2]],$A$2:$Z$190,5,FALSE)</f>
        <v>27.1</v>
      </c>
      <c r="AQ65" s="16">
        <f>VLOOKUP(Regions_112[[#This Row],[Country2]],$A$1:$Z$190,13,FALSE)</f>
        <v>0.41299999999999998</v>
      </c>
      <c r="AR65" s="16">
        <f>VLOOKUP(Regions_112[[#This Row],[Country2]],'[1]world-data-2023'!$A$1:$AI$196,15,FALSE)</f>
        <v>3.3000000000000002E-2</v>
      </c>
      <c r="AS65" s="27">
        <f>VLOOKUP(Regions_112[[#This Row],[Country2]],'[1]world-data-2023'!$A$1:$AI$196,33,FALSE)</f>
        <v>2362644</v>
      </c>
      <c r="AT65" s="16">
        <f>VLOOKUP(Regions_112[[#This Row],[Country2]],$A$1:$Z$190,3,FALSE)</f>
        <v>0.55000000000000004</v>
      </c>
      <c r="AU65" s="27">
        <f>VLOOKUP(Regions_112[[#This Row],[Country2]],'[1]world-data-2023'!$A$1:$AI$196,5,FALSE)</f>
        <v>199951</v>
      </c>
    </row>
    <row r="66" spans="1:47" x14ac:dyDescent="0.3">
      <c r="A66" t="s">
        <v>527</v>
      </c>
      <c r="B66" s="10">
        <v>167</v>
      </c>
      <c r="C66" s="2">
        <v>0.36</v>
      </c>
      <c r="D66" s="3">
        <v>43000</v>
      </c>
      <c r="E66" s="1">
        <v>24.56</v>
      </c>
      <c r="F66" s="3">
        <v>16777</v>
      </c>
      <c r="G66" s="1">
        <v>142.91999999999999</v>
      </c>
      <c r="H66" s="2">
        <v>3.6999999999999998E-2</v>
      </c>
      <c r="I66" s="1">
        <v>2.87</v>
      </c>
      <c r="J66" s="1" t="s">
        <v>209</v>
      </c>
      <c r="K66" s="5" t="s">
        <v>210</v>
      </c>
      <c r="L66" s="2">
        <v>1.0189999999999999</v>
      </c>
      <c r="M66" s="10">
        <v>0.218</v>
      </c>
      <c r="N66" s="1">
        <v>22.1</v>
      </c>
      <c r="O66" s="10">
        <v>74.099999999999994</v>
      </c>
      <c r="P66" s="1">
        <v>95</v>
      </c>
      <c r="Q66" s="5" t="s">
        <v>211</v>
      </c>
      <c r="R66" s="1" t="s">
        <v>52</v>
      </c>
      <c r="S66" s="2">
        <v>0.55800000000000005</v>
      </c>
      <c r="T66" s="1">
        <v>0.35</v>
      </c>
      <c r="U66" s="3">
        <v>16604026</v>
      </c>
      <c r="V66" s="2">
        <v>0.623</v>
      </c>
      <c r="W66" s="2">
        <v>0.106</v>
      </c>
      <c r="X66" s="2">
        <v>0.35199999999999998</v>
      </c>
      <c r="Y66" s="2">
        <v>2.46E-2</v>
      </c>
      <c r="Z66" s="3">
        <v>8540945</v>
      </c>
      <c r="AC66" s="15" t="s">
        <v>650</v>
      </c>
      <c r="AD66" s="27" t="s">
        <v>550</v>
      </c>
      <c r="AE66" s="27">
        <f>VLOOKUP(Regions_112[[#This Row],[Country2]],$A$1:$Z$190,21,FALSE)</f>
        <v>7169455</v>
      </c>
      <c r="AF66" s="27">
        <f>VLOOKUP(Regions_112[[#This Row],[Country2]],$A$1:$Z$190,6,FALSE)</f>
        <v>17763</v>
      </c>
      <c r="AG66" s="11">
        <f>VLOOKUP(Regions_112[[#This Row],[Country2]],$A$2:$Z$190,2,FALSE)</f>
        <v>32</v>
      </c>
      <c r="AH66" s="11">
        <f>VALUE(Regions_112[[#This Row],[GDP ($)]])</f>
        <v>18173839128</v>
      </c>
      <c r="AI66" s="11" t="str">
        <f>SUBSTITUTE(Regions_112[[#This Row],[GDP]], "$", "")</f>
        <v xml:space="preserve">18,173,839,128 </v>
      </c>
      <c r="AJ66" s="11" t="str">
        <f>VLOOKUP(Regions_112[[#This Row],[Country2]],$A$2:$Z$190,11,FALSE)</f>
        <v xml:space="preserve">$18,173,839,128 </v>
      </c>
      <c r="AK66" s="11">
        <f>VLOOKUP(Regions_112[[#This Row],[Country2]],$A$1:$Z$190,20,FALSE)</f>
        <v>0.37</v>
      </c>
      <c r="AL66" s="7">
        <f>VLOOKUP(Regions_112[[#This Row],[Country2]],$A$2:$Z$190,15,FALSE)</f>
        <v>67.599999999999994</v>
      </c>
      <c r="AM66" s="11">
        <f>VALUE(Regions_112[[#This Row],[Minimum wage ($)]])</f>
        <v>0.83</v>
      </c>
      <c r="AN66" s="11" t="str">
        <f t="shared" si="2"/>
        <v xml:space="preserve">0.83 </v>
      </c>
      <c r="AO66" s="5" t="str">
        <f>VLOOKUP(Regions_112[[#This Row],[Country2]],$A$2:$Z$190,17,FALSE)</f>
        <v xml:space="preserve">$0.83 </v>
      </c>
      <c r="AP66" s="11">
        <f>VLOOKUP(Regions_112[[#This Row],[Country2]],$A$2:$Z$190,5,FALSE)</f>
        <v>23.55</v>
      </c>
      <c r="AQ66" s="16">
        <f>VLOOKUP(Regions_112[[#This Row],[Country2]],$A$1:$Z$190,13,FALSE)</f>
        <v>0.15</v>
      </c>
      <c r="AR66" s="16">
        <f>VLOOKUP(Regions_112[[#This Row],[Country2]],'[1]world-data-2023'!$A$1:$AI$196,15,FALSE)</f>
        <v>0.82099999999999995</v>
      </c>
      <c r="AS66" s="27">
        <f>VLOOKUP(Regions_112[[#This Row],[Country2]],'[1]world-data-2023'!$A$1:$AI$196,33,FALSE)</f>
        <v>2555552</v>
      </c>
      <c r="AT66" s="16">
        <f>VLOOKUP(Regions_112[[#This Row],[Country2]],$A$1:$Z$190,3,FALSE)</f>
        <v>0.10299999999999999</v>
      </c>
      <c r="AU66" s="27">
        <f>VLOOKUP(Regions_112[[#This Row],[Country2]],'[1]world-data-2023'!$A$1:$AI$196,5,FALSE)</f>
        <v>236800</v>
      </c>
    </row>
    <row r="67" spans="1:47" x14ac:dyDescent="0.3">
      <c r="A67" t="s">
        <v>528</v>
      </c>
      <c r="B67" s="10">
        <v>53</v>
      </c>
      <c r="C67" s="2">
        <v>0.59</v>
      </c>
      <c r="D67" s="3">
        <v>13000</v>
      </c>
      <c r="E67" s="1">
        <v>36.36</v>
      </c>
      <c r="F67" s="3">
        <v>2996</v>
      </c>
      <c r="G67" s="1">
        <v>262.95</v>
      </c>
      <c r="H67" s="2">
        <v>9.5000000000000001E-2</v>
      </c>
      <c r="I67" s="1">
        <v>4.7</v>
      </c>
      <c r="J67" s="1" t="s">
        <v>119</v>
      </c>
      <c r="K67" s="5" t="s">
        <v>212</v>
      </c>
      <c r="L67" s="2">
        <v>0.91500000000000004</v>
      </c>
      <c r="M67" s="10">
        <v>0.11600000000000001</v>
      </c>
      <c r="N67" s="1">
        <v>64.900000000000006</v>
      </c>
      <c r="O67" s="10">
        <v>61.2</v>
      </c>
      <c r="P67" s="1">
        <v>576</v>
      </c>
      <c r="Q67" s="5" t="s">
        <v>461</v>
      </c>
      <c r="R67" s="1" t="s">
        <v>84</v>
      </c>
      <c r="S67" s="2">
        <v>0.54500000000000004</v>
      </c>
      <c r="T67" s="1">
        <v>0.08</v>
      </c>
      <c r="U67" s="3">
        <v>12771246</v>
      </c>
      <c r="V67" s="2">
        <v>0.61499999999999999</v>
      </c>
      <c r="W67" s="2">
        <v>0.108</v>
      </c>
      <c r="X67" s="2">
        <v>0.69299999999999995</v>
      </c>
      <c r="Y67" s="2">
        <v>4.2999999999999997E-2</v>
      </c>
      <c r="Z67" s="3">
        <v>4661505</v>
      </c>
      <c r="AC67" s="15" t="s">
        <v>653</v>
      </c>
      <c r="AD67" s="27" t="s">
        <v>551</v>
      </c>
      <c r="AE67" s="27">
        <f>VLOOKUP(Regions_112[[#This Row],[Country2]],$A$1:$Z$190,21,FALSE)</f>
        <v>1912789</v>
      </c>
      <c r="AF67" s="27">
        <f>VLOOKUP(Regions_112[[#This Row],[Country2]],$A$1:$Z$190,6,FALSE)</f>
        <v>7004</v>
      </c>
      <c r="AG67" s="11">
        <f>VLOOKUP(Regions_112[[#This Row],[Country2]],$A$2:$Z$190,2,FALSE)</f>
        <v>30</v>
      </c>
      <c r="AH67" s="11">
        <f>VALUE(Regions_112[[#This Row],[GDP ($)]])</f>
        <v>34117202555</v>
      </c>
      <c r="AI67" s="11" t="str">
        <f>SUBSTITUTE(Regions_112[[#This Row],[GDP]], "$", "")</f>
        <v xml:space="preserve">34,117,202,555 </v>
      </c>
      <c r="AJ67" s="11" t="str">
        <f>VLOOKUP(Regions_112[[#This Row],[Country2]],$A$2:$Z$190,11,FALSE)</f>
        <v xml:space="preserve">$34,117,202,555 </v>
      </c>
      <c r="AK67" s="11">
        <f>VLOOKUP(Regions_112[[#This Row],[Country2]],$A$1:$Z$190,20,FALSE)</f>
        <v>3.19</v>
      </c>
      <c r="AL67" s="7">
        <f>VLOOKUP(Regions_112[[#This Row],[Country2]],$A$2:$Z$190,15,FALSE)</f>
        <v>74.7</v>
      </c>
      <c r="AM67" s="11">
        <f>VALUE(Regions_112[[#This Row],[Minimum wage ($)]])</f>
        <v>2.8</v>
      </c>
      <c r="AN67" s="11" t="str">
        <f t="shared" si="2"/>
        <v xml:space="preserve">2.80 </v>
      </c>
      <c r="AO67" s="5" t="str">
        <f>VLOOKUP(Regions_112[[#This Row],[Country2]],$A$2:$Z$190,17,FALSE)</f>
        <v xml:space="preserve">$2.80 </v>
      </c>
      <c r="AP67" s="11">
        <f>VLOOKUP(Regions_112[[#This Row],[Country2]],$A$2:$Z$190,5,FALSE)</f>
        <v>10</v>
      </c>
      <c r="AQ67" s="16">
        <f>VLOOKUP(Regions_112[[#This Row],[Country2]],$A$1:$Z$190,13,FALSE)</f>
        <v>0.88100000000000001</v>
      </c>
      <c r="AR67" s="16">
        <f>VLOOKUP(Regions_112[[#This Row],[Country2]],'[1]world-data-2023'!$A$1:$AI$196,15,FALSE)</f>
        <v>0.54</v>
      </c>
      <c r="AS67" s="27">
        <f>VLOOKUP(Regions_112[[#This Row],[Country2]],'[1]world-data-2023'!$A$1:$AI$196,33,FALSE)</f>
        <v>1304943</v>
      </c>
      <c r="AT67" s="16">
        <f>VLOOKUP(Regions_112[[#This Row],[Country2]],$A$1:$Z$190,3,FALSE)</f>
        <v>0.311</v>
      </c>
      <c r="AU67" s="27">
        <f>VLOOKUP(Regions_112[[#This Row],[Country2]],'[1]world-data-2023'!$A$1:$AI$196,5,FALSE)</f>
        <v>64589</v>
      </c>
    </row>
    <row r="68" spans="1:47" x14ac:dyDescent="0.3">
      <c r="A68" t="s">
        <v>529</v>
      </c>
      <c r="B68" s="10">
        <v>70</v>
      </c>
      <c r="C68" s="2">
        <v>0.57999999999999996</v>
      </c>
      <c r="D68" s="3">
        <v>4000</v>
      </c>
      <c r="E68" s="1">
        <v>35.130000000000003</v>
      </c>
      <c r="F68" s="1">
        <v>293</v>
      </c>
      <c r="G68" s="1">
        <v>111.65</v>
      </c>
      <c r="H68" s="2">
        <v>1.4E-2</v>
      </c>
      <c r="I68" s="1">
        <v>4.4800000000000004</v>
      </c>
      <c r="J68" s="1" t="s">
        <v>461</v>
      </c>
      <c r="K68" s="5" t="s">
        <v>213</v>
      </c>
      <c r="L68" s="2">
        <v>1.1870000000000001</v>
      </c>
      <c r="M68" s="10">
        <v>2.5999999999999999E-2</v>
      </c>
      <c r="N68" s="1">
        <v>54</v>
      </c>
      <c r="O68" s="10">
        <v>58</v>
      </c>
      <c r="P68" s="1">
        <v>667</v>
      </c>
      <c r="Q68" s="5" t="s">
        <v>214</v>
      </c>
      <c r="R68" s="1" t="s">
        <v>44</v>
      </c>
      <c r="S68" s="2">
        <v>0.372</v>
      </c>
      <c r="T68" s="1">
        <v>0.13</v>
      </c>
      <c r="U68" s="3">
        <v>1920922</v>
      </c>
      <c r="V68" s="2">
        <v>0.72</v>
      </c>
      <c r="W68" s="2">
        <v>0.10299999999999999</v>
      </c>
      <c r="X68" s="2">
        <v>0.45500000000000002</v>
      </c>
      <c r="Y68" s="2">
        <v>2.47E-2</v>
      </c>
      <c r="Z68" s="3">
        <v>840922</v>
      </c>
      <c r="AC68" s="15" t="s">
        <v>654</v>
      </c>
      <c r="AD68" s="27" t="s">
        <v>552</v>
      </c>
      <c r="AE68" s="27">
        <f>VLOOKUP(Regions_112[[#This Row],[Country2]],$A$1:$Z$190,21,FALSE)</f>
        <v>6855713</v>
      </c>
      <c r="AF68" s="27">
        <f>VLOOKUP(Regions_112[[#This Row],[Country2]],$A$1:$Z$190,6,FALSE)</f>
        <v>24796</v>
      </c>
      <c r="AG68" s="11">
        <f>VLOOKUP(Regions_112[[#This Row],[Country2]],$A$2:$Z$190,2,FALSE)</f>
        <v>667</v>
      </c>
      <c r="AH68" s="11">
        <f>VALUE(Regions_112[[#This Row],[GDP ($)]])</f>
        <v>53367042272</v>
      </c>
      <c r="AI68" s="11" t="str">
        <f>SUBSTITUTE(Regions_112[[#This Row],[GDP]], "$", "")</f>
        <v xml:space="preserve">53,367,042,272 </v>
      </c>
      <c r="AJ68" s="11" t="str">
        <f>VLOOKUP(Regions_112[[#This Row],[Country2]],$A$2:$Z$190,11,FALSE)</f>
        <v xml:space="preserve">$53,367,042,272 </v>
      </c>
      <c r="AK68" s="11">
        <f>VLOOKUP(Regions_112[[#This Row],[Country2]],$A$1:$Z$190,20,FALSE)</f>
        <v>2.1</v>
      </c>
      <c r="AL68" s="7">
        <f>VLOOKUP(Regions_112[[#This Row],[Country2]],$A$2:$Z$190,15,FALSE)</f>
        <v>78.900000000000006</v>
      </c>
      <c r="AM68" s="11">
        <f>VALUE(Regions_112[[#This Row],[Minimum wage ($)]])</f>
        <v>2.15</v>
      </c>
      <c r="AN68" s="11" t="str">
        <f t="shared" si="2"/>
        <v xml:space="preserve">2.15 </v>
      </c>
      <c r="AO68" s="5" t="str">
        <f>VLOOKUP(Regions_112[[#This Row],[Country2]],$A$2:$Z$190,17,FALSE)</f>
        <v xml:space="preserve">$2.15 </v>
      </c>
      <c r="AP68" s="11">
        <f>VLOOKUP(Regions_112[[#This Row],[Country2]],$A$2:$Z$190,5,FALSE)</f>
        <v>17.55</v>
      </c>
      <c r="AQ68" s="16">
        <f>VLOOKUP(Regions_112[[#This Row],[Country2]],$A$1:$Z$190,13,FALSE)</f>
        <v>0.26300000000000001</v>
      </c>
      <c r="AR68" s="16">
        <f>VLOOKUP(Regions_112[[#This Row],[Country2]],'[1]world-data-2023'!$A$1:$AI$196,15,FALSE)</f>
        <v>0.13400000000000001</v>
      </c>
      <c r="AS68" s="27">
        <f>VLOOKUP(Regions_112[[#This Row],[Country2]],'[1]world-data-2023'!$A$1:$AI$196,33,FALSE)</f>
        <v>6084994</v>
      </c>
      <c r="AT68" s="16">
        <f>VLOOKUP(Regions_112[[#This Row],[Country2]],$A$1:$Z$190,3,FALSE)</f>
        <v>0.64300000000000002</v>
      </c>
      <c r="AU68" s="27">
        <f>VLOOKUP(Regions_112[[#This Row],[Country2]],'[1]world-data-2023'!$A$1:$AI$196,5,FALSE)</f>
        <v>10400</v>
      </c>
    </row>
    <row r="69" spans="1:47" x14ac:dyDescent="0.3">
      <c r="A69" t="s">
        <v>530</v>
      </c>
      <c r="B69" s="10">
        <v>4</v>
      </c>
      <c r="C69" s="2">
        <v>8.5999999999999993E-2</v>
      </c>
      <c r="D69" s="3">
        <v>3000</v>
      </c>
      <c r="E69" s="1">
        <v>19.97</v>
      </c>
      <c r="F69" s="3">
        <v>2384</v>
      </c>
      <c r="G69" s="1">
        <v>116.19</v>
      </c>
      <c r="H69" s="2">
        <v>2.1000000000000001E-2</v>
      </c>
      <c r="I69" s="1">
        <v>2.46</v>
      </c>
      <c r="J69" s="1" t="s">
        <v>119</v>
      </c>
      <c r="K69" s="5" t="s">
        <v>215</v>
      </c>
      <c r="L69" s="2">
        <v>0.97799999999999998</v>
      </c>
      <c r="M69" s="10">
        <v>0.11600000000000001</v>
      </c>
      <c r="N69" s="1">
        <v>25.1</v>
      </c>
      <c r="O69" s="10">
        <v>69.8</v>
      </c>
      <c r="P69" s="1">
        <v>169</v>
      </c>
      <c r="Q69" s="5" t="s">
        <v>89</v>
      </c>
      <c r="R69" s="1" t="s">
        <v>48</v>
      </c>
      <c r="S69" s="2">
        <v>0.40500000000000003</v>
      </c>
      <c r="T69" s="1">
        <v>0.8</v>
      </c>
      <c r="U69" s="3">
        <v>782766</v>
      </c>
      <c r="V69" s="2">
        <v>0.56200000000000006</v>
      </c>
      <c r="W69" s="1" t="s">
        <v>461</v>
      </c>
      <c r="X69" s="2">
        <v>0.30599999999999999</v>
      </c>
      <c r="Y69" s="2">
        <v>0.11849999999999999</v>
      </c>
      <c r="Z69" s="3">
        <v>208912</v>
      </c>
      <c r="AC69" s="15" t="s">
        <v>652</v>
      </c>
      <c r="AD69" s="27" t="s">
        <v>553</v>
      </c>
      <c r="AE69" s="27">
        <f>VLOOKUP(Regions_112[[#This Row],[Country2]],$A$1:$Z$190,21,FALSE)</f>
        <v>2125268</v>
      </c>
      <c r="AF69" s="27">
        <f>VLOOKUP(Regions_112[[#This Row],[Country2]],$A$1:$Z$190,6,FALSE)</f>
        <v>2512</v>
      </c>
      <c r="AG69" s="11">
        <f>VLOOKUP(Regions_112[[#This Row],[Country2]],$A$2:$Z$190,2,FALSE)</f>
        <v>71</v>
      </c>
      <c r="AH69" s="11">
        <f>VALUE(Regions_112[[#This Row],[GDP ($)]])</f>
        <v>2460072444</v>
      </c>
      <c r="AI69" s="11" t="str">
        <f>SUBSTITUTE(Regions_112[[#This Row],[GDP]], "$", "")</f>
        <v xml:space="preserve">2,460,072,444 </v>
      </c>
      <c r="AJ69" s="11" t="str">
        <f>VLOOKUP(Regions_112[[#This Row],[Country2]],$A$2:$Z$190,11,FALSE)</f>
        <v xml:space="preserve">$2,460,072,444 </v>
      </c>
      <c r="AK69" s="11">
        <f>VLOOKUP(Regions_112[[#This Row],[Country2]],$A$1:$Z$190,20,FALSE)</f>
        <v>7.0000000000000007E-2</v>
      </c>
      <c r="AL69" s="7">
        <f>VLOOKUP(Regions_112[[#This Row],[Country2]],$A$2:$Z$190,15,FALSE)</f>
        <v>53.7</v>
      </c>
      <c r="AM69" s="11">
        <f>VALUE(Regions_112[[#This Row],[Minimum wage ($)]])</f>
        <v>0.41</v>
      </c>
      <c r="AN69" s="11" t="str">
        <f t="shared" si="2"/>
        <v xml:space="preserve">0.41 </v>
      </c>
      <c r="AO69" s="5" t="str">
        <f>VLOOKUP(Regions_112[[#This Row],[Country2]],$A$2:$Z$190,17,FALSE)</f>
        <v xml:space="preserve">$0.41 </v>
      </c>
      <c r="AP69" s="11">
        <f>VLOOKUP(Regions_112[[#This Row],[Country2]],$A$2:$Z$190,5,FALSE)</f>
        <v>26.81</v>
      </c>
      <c r="AQ69" s="16">
        <f>VLOOKUP(Regions_112[[#This Row],[Country2]],$A$1:$Z$190,13,FALSE)</f>
        <v>0.10199999999999999</v>
      </c>
      <c r="AR69" s="16">
        <f>VLOOKUP(Regions_112[[#This Row],[Country2]],'[1]world-data-2023'!$A$1:$AI$196,15,FALSE)</f>
        <v>1.6E-2</v>
      </c>
      <c r="AS69" s="27">
        <f>VLOOKUP(Regions_112[[#This Row],[Country2]],'[1]world-data-2023'!$A$1:$AI$196,33,FALSE)</f>
        <v>607508</v>
      </c>
      <c r="AT69" s="16">
        <f>VLOOKUP(Regions_112[[#This Row],[Country2]],$A$1:$Z$190,3,FALSE)</f>
        <v>0.77600000000000002</v>
      </c>
      <c r="AU69" s="27">
        <f>VLOOKUP(Regions_112[[#This Row],[Country2]],'[1]world-data-2023'!$A$1:$AI$196,5,FALSE)</f>
        <v>30355</v>
      </c>
    </row>
    <row r="70" spans="1:47" x14ac:dyDescent="0.3">
      <c r="A70" t="s">
        <v>531</v>
      </c>
      <c r="B70" s="10">
        <v>414</v>
      </c>
      <c r="C70" s="2">
        <v>0.66800000000000004</v>
      </c>
      <c r="D70" s="1">
        <v>0</v>
      </c>
      <c r="E70" s="1">
        <v>24.35</v>
      </c>
      <c r="F70" s="3">
        <v>2978</v>
      </c>
      <c r="G70" s="1">
        <v>179.29</v>
      </c>
      <c r="H70" s="2">
        <v>0.125</v>
      </c>
      <c r="I70" s="1">
        <v>2.94</v>
      </c>
      <c r="J70" s="1" t="s">
        <v>124</v>
      </c>
      <c r="K70" s="5" t="s">
        <v>216</v>
      </c>
      <c r="L70" s="2">
        <v>1.1359999999999999</v>
      </c>
      <c r="M70" s="10">
        <v>1.0999999999999999E-2</v>
      </c>
      <c r="N70" s="1">
        <v>49.5</v>
      </c>
      <c r="O70" s="10">
        <v>63.7</v>
      </c>
      <c r="P70" s="1">
        <v>480</v>
      </c>
      <c r="Q70" s="5" t="s">
        <v>217</v>
      </c>
      <c r="R70" s="1" t="s">
        <v>84</v>
      </c>
      <c r="S70" s="2">
        <v>0.36299999999999999</v>
      </c>
      <c r="T70" s="1">
        <v>0.23</v>
      </c>
      <c r="U70" s="3">
        <v>11263077</v>
      </c>
      <c r="V70" s="2">
        <v>0.67200000000000004</v>
      </c>
      <c r="W70" s="1" t="s">
        <v>461</v>
      </c>
      <c r="X70" s="2">
        <v>0.42699999999999999</v>
      </c>
      <c r="Y70" s="2">
        <v>0.13780000000000001</v>
      </c>
      <c r="Z70" s="3">
        <v>6328948</v>
      </c>
      <c r="AC70" s="15" t="s">
        <v>652</v>
      </c>
      <c r="AD70" s="27" t="s">
        <v>554</v>
      </c>
      <c r="AE70" s="27">
        <f>VLOOKUP(Regions_112[[#This Row],[Country2]],$A$1:$Z$190,21,FALSE)</f>
        <v>4937374</v>
      </c>
      <c r="AF70" s="27">
        <f>VLOOKUP(Regions_112[[#This Row],[Country2]],$A$1:$Z$190,6,FALSE)</f>
        <v>1386</v>
      </c>
      <c r="AG70" s="11">
        <f>VLOOKUP(Regions_112[[#This Row],[Country2]],$A$2:$Z$190,2,FALSE)</f>
        <v>53</v>
      </c>
      <c r="AH70" s="11">
        <f>VALUE(Regions_112[[#This Row],[GDP ($)]])</f>
        <v>3070518100</v>
      </c>
      <c r="AI70" s="11" t="str">
        <f>SUBSTITUTE(Regions_112[[#This Row],[GDP]], "$", "")</f>
        <v xml:space="preserve">3,070,518,100 </v>
      </c>
      <c r="AJ70" s="11" t="str">
        <f>VLOOKUP(Regions_112[[#This Row],[Country2]],$A$2:$Z$190,11,FALSE)</f>
        <v xml:space="preserve">$3,070,518,100 </v>
      </c>
      <c r="AK70" s="11">
        <f>VLOOKUP(Regions_112[[#This Row],[Country2]],$A$1:$Z$190,20,FALSE)</f>
        <v>0.04</v>
      </c>
      <c r="AL70" s="7">
        <f>VLOOKUP(Regions_112[[#This Row],[Country2]],$A$2:$Z$190,15,FALSE)</f>
        <v>63.7</v>
      </c>
      <c r="AM70" s="11">
        <f>VALUE(Regions_112[[#This Row],[Minimum wage ($)]])</f>
        <v>0.17</v>
      </c>
      <c r="AN70" s="11" t="str">
        <f t="shared" si="2"/>
        <v xml:space="preserve">0.17 </v>
      </c>
      <c r="AO70" s="5" t="str">
        <f>VLOOKUP(Regions_112[[#This Row],[Country2]],$A$2:$Z$190,17,FALSE)</f>
        <v xml:space="preserve">$0.17 </v>
      </c>
      <c r="AP70" s="11">
        <f>VLOOKUP(Regions_112[[#This Row],[Country2]],$A$2:$Z$190,5,FALSE)</f>
        <v>33.04</v>
      </c>
      <c r="AQ70" s="16">
        <f>VLOOKUP(Regions_112[[#This Row],[Country2]],$A$1:$Z$190,13,FALSE)</f>
        <v>0.11899999999999999</v>
      </c>
      <c r="AR70" s="16">
        <f>VLOOKUP(Regions_112[[#This Row],[Country2]],'[1]world-data-2023'!$A$1:$AI$196,15,FALSE)</f>
        <v>0.43099999999999999</v>
      </c>
      <c r="AS70" s="27">
        <f>VLOOKUP(Regions_112[[#This Row],[Country2]],'[1]world-data-2023'!$A$1:$AI$196,33,FALSE)</f>
        <v>2548426</v>
      </c>
      <c r="AT70" s="16">
        <f>VLOOKUP(Regions_112[[#This Row],[Country2]],$A$1:$Z$190,3,FALSE)</f>
        <v>0.28000000000000003</v>
      </c>
      <c r="AU70" s="27">
        <f>VLOOKUP(Regions_112[[#This Row],[Country2]],'[1]world-data-2023'!$A$1:$AI$196,5,FALSE)</f>
        <v>111369</v>
      </c>
    </row>
    <row r="71" spans="1:47" x14ac:dyDescent="0.3">
      <c r="A71" t="s">
        <v>532</v>
      </c>
      <c r="B71" s="10">
        <v>89</v>
      </c>
      <c r="C71" s="2">
        <v>0.28899999999999998</v>
      </c>
      <c r="D71" s="3">
        <v>23000</v>
      </c>
      <c r="E71" s="1">
        <v>21.6</v>
      </c>
      <c r="F71" s="3">
        <v>9813</v>
      </c>
      <c r="G71" s="1">
        <v>150.34</v>
      </c>
      <c r="H71" s="2">
        <v>4.3999999999999997E-2</v>
      </c>
      <c r="I71" s="1">
        <v>2.46</v>
      </c>
      <c r="J71" s="1" t="s">
        <v>89</v>
      </c>
      <c r="K71" s="5" t="s">
        <v>219</v>
      </c>
      <c r="L71" s="2">
        <v>0.91500000000000004</v>
      </c>
      <c r="M71" s="10">
        <v>0.26200000000000001</v>
      </c>
      <c r="N71" s="1">
        <v>15.1</v>
      </c>
      <c r="O71" s="10">
        <v>75.099999999999994</v>
      </c>
      <c r="P71" s="1">
        <v>65</v>
      </c>
      <c r="Q71" s="5" t="s">
        <v>220</v>
      </c>
      <c r="R71" s="1" t="s">
        <v>52</v>
      </c>
      <c r="S71" s="2">
        <v>0.49099999999999999</v>
      </c>
      <c r="T71" s="1">
        <v>0.31</v>
      </c>
      <c r="U71" s="3">
        <v>9746117</v>
      </c>
      <c r="V71" s="2">
        <v>0.68799999999999994</v>
      </c>
      <c r="W71" s="2">
        <v>0.17299999999999999</v>
      </c>
      <c r="X71" s="2">
        <v>0.39100000000000001</v>
      </c>
      <c r="Y71" s="2">
        <v>5.3900000000000003E-2</v>
      </c>
      <c r="Z71" s="3">
        <v>5626433</v>
      </c>
      <c r="AC71" s="15" t="s">
        <v>654</v>
      </c>
      <c r="AD71" s="27" t="s">
        <v>555</v>
      </c>
      <c r="AE71" s="27">
        <f>VLOOKUP(Regions_112[[#This Row],[Country2]],$A$1:$Z$190,21,FALSE)</f>
        <v>6777452</v>
      </c>
      <c r="AF71" s="27">
        <f>VLOOKUP(Regions_112[[#This Row],[Country2]],$A$1:$Z$190,6,FALSE)</f>
        <v>50564</v>
      </c>
      <c r="AG71" s="11">
        <f>VLOOKUP(Regions_112[[#This Row],[Country2]],$A$2:$Z$190,2,FALSE)</f>
        <v>4</v>
      </c>
      <c r="AH71" s="11">
        <f>VALUE(Regions_112[[#This Row],[GDP ($)]])</f>
        <v>52076250948</v>
      </c>
      <c r="AI71" s="11" t="str">
        <f>SUBSTITUTE(Regions_112[[#This Row],[GDP]], "$", "")</f>
        <v xml:space="preserve">52,076,250,948 </v>
      </c>
      <c r="AJ71" s="11" t="str">
        <f>VLOOKUP(Regions_112[[#This Row],[Country2]],$A$2:$Z$190,11,FALSE)</f>
        <v xml:space="preserve">$52,076,250,948 </v>
      </c>
      <c r="AK71" s="11">
        <f>VLOOKUP(Regions_112[[#This Row],[Country2]],$A$1:$Z$190,20,FALSE)</f>
        <v>2.09</v>
      </c>
      <c r="AL71" s="7">
        <f>VLOOKUP(Regions_112[[#This Row],[Country2]],$A$2:$Z$190,15,FALSE)</f>
        <v>72.7</v>
      </c>
      <c r="AM71" s="11">
        <f>VALUE(Regions_112[[#This Row],[Minimum wage ($)]])</f>
        <v>1.88</v>
      </c>
      <c r="AN71" s="11" t="str">
        <f t="shared" si="2"/>
        <v xml:space="preserve">1.88 </v>
      </c>
      <c r="AO71" s="5" t="str">
        <f>VLOOKUP(Regions_112[[#This Row],[Country2]],$A$2:$Z$190,17,FALSE)</f>
        <v xml:space="preserve">$1.88 </v>
      </c>
      <c r="AP71" s="11">
        <f>VLOOKUP(Regions_112[[#This Row],[Country2]],$A$2:$Z$190,5,FALSE)</f>
        <v>18.829999999999998</v>
      </c>
      <c r="AQ71" s="16">
        <f>VLOOKUP(Regions_112[[#This Row],[Country2]],$A$1:$Z$190,13,FALSE)</f>
        <v>0.60499999999999998</v>
      </c>
      <c r="AR71" s="16">
        <f>VLOOKUP(Regions_112[[#This Row],[Country2]],'[1]world-data-2023'!$A$1:$AI$196,15,FALSE)</f>
        <v>1E-3</v>
      </c>
      <c r="AS71" s="27">
        <f>VLOOKUP(Regions_112[[#This Row],[Country2]],'[1]world-data-2023'!$A$1:$AI$196,33,FALSE)</f>
        <v>5448597</v>
      </c>
      <c r="AT71" s="16">
        <f>VLOOKUP(Regions_112[[#This Row],[Country2]],$A$1:$Z$190,3,FALSE)</f>
        <v>8.6999999999999994E-2</v>
      </c>
      <c r="AU71" s="27">
        <f>VLOOKUP(Regions_112[[#This Row],[Country2]],'[1]world-data-2023'!$A$1:$AI$196,5,FALSE)</f>
        <v>1759540</v>
      </c>
    </row>
    <row r="72" spans="1:47" x14ac:dyDescent="0.3">
      <c r="A72" t="s">
        <v>533</v>
      </c>
      <c r="B72" s="10">
        <v>107</v>
      </c>
      <c r="C72" s="2">
        <v>0.58399999999999996</v>
      </c>
      <c r="D72" s="3">
        <v>40000</v>
      </c>
      <c r="E72" s="1">
        <v>9.6</v>
      </c>
      <c r="F72" s="3">
        <v>45537</v>
      </c>
      <c r="G72" s="1">
        <v>121.64</v>
      </c>
      <c r="H72" s="2">
        <v>3.3000000000000002E-2</v>
      </c>
      <c r="I72" s="1">
        <v>1.54</v>
      </c>
      <c r="J72" s="1" t="s">
        <v>195</v>
      </c>
      <c r="K72" s="5" t="s">
        <v>221</v>
      </c>
      <c r="L72" s="2">
        <v>1.008</v>
      </c>
      <c r="M72" s="10">
        <v>0.48499999999999999</v>
      </c>
      <c r="N72" s="1">
        <v>3.6</v>
      </c>
      <c r="O72" s="10">
        <v>75.8</v>
      </c>
      <c r="P72" s="1">
        <v>12</v>
      </c>
      <c r="Q72" s="5" t="s">
        <v>222</v>
      </c>
      <c r="R72" s="1" t="s">
        <v>223</v>
      </c>
      <c r="S72" s="2">
        <v>0.28999999999999998</v>
      </c>
      <c r="T72" s="1">
        <v>3.41</v>
      </c>
      <c r="U72" s="3">
        <v>9769949</v>
      </c>
      <c r="V72" s="2">
        <v>0.56499999999999995</v>
      </c>
      <c r="W72" s="2">
        <v>0.23</v>
      </c>
      <c r="X72" s="2">
        <v>0.379</v>
      </c>
      <c r="Y72" s="2">
        <v>3.4000000000000002E-2</v>
      </c>
      <c r="Z72" s="3">
        <v>6999582</v>
      </c>
      <c r="AC72" s="15" t="s">
        <v>653</v>
      </c>
      <c r="AD72" s="27" t="s">
        <v>557</v>
      </c>
      <c r="AE72" s="27">
        <f>VLOOKUP(Regions_112[[#This Row],[Country2]],$A$1:$Z$190,21,FALSE)</f>
        <v>2786844</v>
      </c>
      <c r="AF72" s="27">
        <f>VLOOKUP(Regions_112[[#This Row],[Country2]],$A$1:$Z$190,6,FALSE)</f>
        <v>12963</v>
      </c>
      <c r="AG72" s="11">
        <f>VLOOKUP(Regions_112[[#This Row],[Country2]],$A$2:$Z$190,2,FALSE)</f>
        <v>43</v>
      </c>
      <c r="AH72" s="11">
        <f>VALUE(Regions_112[[#This Row],[GDP ($)]])</f>
        <v>54219315600</v>
      </c>
      <c r="AI72" s="11" t="str">
        <f>SUBSTITUTE(Regions_112[[#This Row],[GDP]], "$", "")</f>
        <v xml:space="preserve">54,219,315,600 </v>
      </c>
      <c r="AJ72" s="11" t="str">
        <f>VLOOKUP(Regions_112[[#This Row],[Country2]],$A$2:$Z$190,11,FALSE)</f>
        <v xml:space="preserve">$54,219,315,600 </v>
      </c>
      <c r="AK72" s="11">
        <f>VLOOKUP(Regions_112[[#This Row],[Country2]],$A$1:$Z$190,20,FALSE)</f>
        <v>6.35</v>
      </c>
      <c r="AL72" s="7">
        <f>VLOOKUP(Regions_112[[#This Row],[Country2]],$A$2:$Z$190,15,FALSE)</f>
        <v>75.7</v>
      </c>
      <c r="AM72" s="11">
        <f>VALUE(Regions_112[[#This Row],[Minimum wage ($)]])</f>
        <v>2.41</v>
      </c>
      <c r="AN72" s="11" t="str">
        <f t="shared" ref="AN72:AN93" si="3">SUBSTITUTE(AO72, "$", "")</f>
        <v xml:space="preserve">2.41 </v>
      </c>
      <c r="AO72" s="5" t="str">
        <f>VLOOKUP(Regions_112[[#This Row],[Country2]],$A$2:$Z$190,17,FALSE)</f>
        <v xml:space="preserve">$2.41 </v>
      </c>
      <c r="AP72" s="11">
        <f>VLOOKUP(Regions_112[[#This Row],[Country2]],$A$2:$Z$190,5,FALSE)</f>
        <v>10</v>
      </c>
      <c r="AQ72" s="16">
        <f>VLOOKUP(Regions_112[[#This Row],[Country2]],$A$1:$Z$190,13,FALSE)</f>
        <v>0.72399999999999998</v>
      </c>
      <c r="AR72" s="16">
        <f>VLOOKUP(Regions_112[[#This Row],[Country2]],'[1]world-data-2023'!$A$1:$AI$196,15,FALSE)</f>
        <v>0.34799999999999998</v>
      </c>
      <c r="AS72" s="27">
        <f>VLOOKUP(Regions_112[[#This Row],[Country2]],'[1]world-data-2023'!$A$1:$AI$196,33,FALSE)</f>
        <v>1891013</v>
      </c>
      <c r="AT72" s="16">
        <f>VLOOKUP(Regions_112[[#This Row],[Country2]],$A$1:$Z$190,3,FALSE)</f>
        <v>0.47199999999999998</v>
      </c>
      <c r="AU72" s="27">
        <f>VLOOKUP(Regions_112[[#This Row],[Country2]],'[1]world-data-2023'!$A$1:$AI$196,5,FALSE)</f>
        <v>65300</v>
      </c>
    </row>
    <row r="73" spans="1:47" x14ac:dyDescent="0.3">
      <c r="A73" t="s">
        <v>534</v>
      </c>
      <c r="B73" s="10">
        <v>3</v>
      </c>
      <c r="C73" s="2">
        <v>0.187</v>
      </c>
      <c r="D73" s="1">
        <v>0</v>
      </c>
      <c r="E73" s="1">
        <v>12</v>
      </c>
      <c r="F73" s="3">
        <v>2065</v>
      </c>
      <c r="G73" s="1">
        <v>129</v>
      </c>
      <c r="H73" s="2">
        <v>0.03</v>
      </c>
      <c r="I73" s="1">
        <v>1.71</v>
      </c>
      <c r="J73" s="1" t="s">
        <v>224</v>
      </c>
      <c r="K73" s="5" t="s">
        <v>225</v>
      </c>
      <c r="L73" s="2">
        <v>1.004</v>
      </c>
      <c r="M73" s="10">
        <v>0.71799999999999997</v>
      </c>
      <c r="N73" s="1">
        <v>1.5</v>
      </c>
      <c r="O73" s="10">
        <v>82.7</v>
      </c>
      <c r="P73" s="1">
        <v>4</v>
      </c>
      <c r="Q73" s="5" t="s">
        <v>461</v>
      </c>
      <c r="R73" s="1" t="s">
        <v>226</v>
      </c>
      <c r="S73" s="2">
        <v>0.17</v>
      </c>
      <c r="T73" s="1">
        <v>4.08</v>
      </c>
      <c r="U73" s="3">
        <v>361313</v>
      </c>
      <c r="V73" s="2">
        <v>0.75</v>
      </c>
      <c r="W73" s="2">
        <v>0.23300000000000001</v>
      </c>
      <c r="X73" s="2">
        <v>0.31900000000000001</v>
      </c>
      <c r="Y73" s="2">
        <v>2.8400000000000002E-2</v>
      </c>
      <c r="Z73" s="3">
        <v>339110</v>
      </c>
      <c r="AC73" s="15" t="s">
        <v>653</v>
      </c>
      <c r="AD73" s="27" t="s">
        <v>558</v>
      </c>
      <c r="AE73" s="27">
        <f>VLOOKUP(Regions_112[[#This Row],[Country2]],$A$1:$Z$190,21,FALSE)</f>
        <v>645397</v>
      </c>
      <c r="AF73" s="27">
        <f>VLOOKUP(Regions_112[[#This Row],[Country2]],$A$1:$Z$190,6,FALSE)</f>
        <v>8988</v>
      </c>
      <c r="AG73" s="11">
        <f>VLOOKUP(Regions_112[[#This Row],[Country2]],$A$2:$Z$190,2,FALSE)</f>
        <v>242</v>
      </c>
      <c r="AH73" s="11">
        <f>VALUE(Regions_112[[#This Row],[GDP ($)]])</f>
        <v>71104919108</v>
      </c>
      <c r="AI73" s="11" t="str">
        <f>SUBSTITUTE(Regions_112[[#This Row],[GDP]], "$", "")</f>
        <v xml:space="preserve">71,104,919,108 </v>
      </c>
      <c r="AJ73" s="11" t="str">
        <f>VLOOKUP(Regions_112[[#This Row],[Country2]],$A$2:$Z$190,11,FALSE)</f>
        <v xml:space="preserve">$71,104,919,108 </v>
      </c>
      <c r="AK73" s="11">
        <f>VLOOKUP(Regions_112[[#This Row],[Country2]],$A$1:$Z$190,20,FALSE)</f>
        <v>3.01</v>
      </c>
      <c r="AL73" s="7">
        <f>VLOOKUP(Regions_112[[#This Row],[Country2]],$A$2:$Z$190,15,FALSE)</f>
        <v>82.1</v>
      </c>
      <c r="AM73" s="11">
        <f>VALUE(Regions_112[[#This Row],[Minimum wage ($)]])</f>
        <v>13.05</v>
      </c>
      <c r="AN73" s="11" t="str">
        <f t="shared" si="3"/>
        <v xml:space="preserve">13.05 </v>
      </c>
      <c r="AO73" s="5" t="str">
        <f>VLOOKUP(Regions_112[[#This Row],[Country2]],$A$2:$Z$190,17,FALSE)</f>
        <v xml:space="preserve">$13.05 </v>
      </c>
      <c r="AP73" s="11">
        <f>VLOOKUP(Regions_112[[#This Row],[Country2]],$A$2:$Z$190,5,FALSE)</f>
        <v>10.3</v>
      </c>
      <c r="AQ73" s="16">
        <f>VLOOKUP(Regions_112[[#This Row],[Country2]],$A$1:$Z$190,13,FALSE)</f>
        <v>0.192</v>
      </c>
      <c r="AR73" s="16">
        <f>VLOOKUP(Regions_112[[#This Row],[Country2]],'[1]world-data-2023'!$A$1:$AI$196,15,FALSE)</f>
        <v>0.35699999999999998</v>
      </c>
      <c r="AS73" s="27">
        <f>VLOOKUP(Regions_112[[#This Row],[Country2]],'[1]world-data-2023'!$A$1:$AI$196,33,FALSE)</f>
        <v>565488</v>
      </c>
      <c r="AT73" s="16">
        <f>VLOOKUP(Regions_112[[#This Row],[Country2]],$A$1:$Z$190,3,FALSE)</f>
        <v>0.53700000000000003</v>
      </c>
      <c r="AU73" s="27">
        <f>VLOOKUP(Regions_112[[#This Row],[Country2]],'[1]world-data-2023'!$A$1:$AI$196,5,FALSE)</f>
        <v>2586</v>
      </c>
    </row>
    <row r="74" spans="1:47" x14ac:dyDescent="0.3">
      <c r="A74" t="s">
        <v>535</v>
      </c>
      <c r="B74" s="10">
        <v>464</v>
      </c>
      <c r="C74" s="2">
        <v>0.60399999999999998</v>
      </c>
      <c r="D74" s="3">
        <v>3031000</v>
      </c>
      <c r="E74" s="1">
        <v>17.86</v>
      </c>
      <c r="F74" s="3">
        <v>2407672</v>
      </c>
      <c r="G74" s="1">
        <v>180.44</v>
      </c>
      <c r="H74" s="2">
        <v>7.6999999999999999E-2</v>
      </c>
      <c r="I74" s="1">
        <v>2.2200000000000002</v>
      </c>
      <c r="J74" s="1" t="s">
        <v>41</v>
      </c>
      <c r="K74" s="5" t="s">
        <v>227</v>
      </c>
      <c r="L74" s="2">
        <v>1.1299999999999999</v>
      </c>
      <c r="M74" s="10">
        <v>0.28100000000000003</v>
      </c>
      <c r="N74" s="1">
        <v>29.9</v>
      </c>
      <c r="O74" s="10">
        <v>69.400000000000006</v>
      </c>
      <c r="P74" s="1">
        <v>145</v>
      </c>
      <c r="Q74" s="5" t="s">
        <v>228</v>
      </c>
      <c r="R74" s="1" t="s">
        <v>229</v>
      </c>
      <c r="S74" s="2">
        <v>0.65100000000000002</v>
      </c>
      <c r="T74" s="1">
        <v>0.86</v>
      </c>
      <c r="U74" s="3">
        <v>1366417754</v>
      </c>
      <c r="V74" s="2">
        <v>0.49299999999999999</v>
      </c>
      <c r="W74" s="2">
        <v>0.112</v>
      </c>
      <c r="X74" s="2">
        <v>0.497</v>
      </c>
      <c r="Y74" s="2">
        <v>5.3600000000000002E-2</v>
      </c>
      <c r="Z74" s="3">
        <v>471031528</v>
      </c>
      <c r="AC74" s="15" t="s">
        <v>652</v>
      </c>
      <c r="AD74" s="27" t="s">
        <v>559</v>
      </c>
      <c r="AE74" s="27">
        <f>VLOOKUP(Regions_112[[#This Row],[Country2]],$A$1:$Z$190,21,FALSE)</f>
        <v>26969307</v>
      </c>
      <c r="AF74" s="27">
        <f>VLOOKUP(Regions_112[[#This Row],[Country2]],$A$1:$Z$190,6,FALSE)</f>
        <v>3905</v>
      </c>
      <c r="AG74" s="11">
        <f>VLOOKUP(Regions_112[[#This Row],[Country2]],$A$2:$Z$190,2,FALSE)</f>
        <v>48</v>
      </c>
      <c r="AH74" s="11">
        <f>VALUE(Regions_112[[#This Row],[GDP ($)]])</f>
        <v>14083906357</v>
      </c>
      <c r="AI74" s="11" t="str">
        <f>SUBSTITUTE(Regions_112[[#This Row],[GDP]], "$", "")</f>
        <v xml:space="preserve">14,083,906,357 </v>
      </c>
      <c r="AJ74" s="11" t="str">
        <f>VLOOKUP(Regions_112[[#This Row],[Country2]],$A$2:$Z$190,11,FALSE)</f>
        <v xml:space="preserve">$14,083,906,357 </v>
      </c>
      <c r="AK74" s="11">
        <f>VLOOKUP(Regions_112[[#This Row],[Country2]],$A$1:$Z$190,20,FALSE)</f>
        <v>0.18</v>
      </c>
      <c r="AL74" s="7">
        <f>VLOOKUP(Regions_112[[#This Row],[Country2]],$A$2:$Z$190,15,FALSE)</f>
        <v>66.7</v>
      </c>
      <c r="AM74" s="11">
        <f>VALUE(Regions_112[[#This Row],[Minimum wage ($)]])</f>
        <v>0.21</v>
      </c>
      <c r="AN74" s="11" t="str">
        <f t="shared" si="3"/>
        <v xml:space="preserve">0.21 </v>
      </c>
      <c r="AO74" s="5" t="str">
        <f>VLOOKUP(Regions_112[[#This Row],[Country2]],$A$2:$Z$190,17,FALSE)</f>
        <v xml:space="preserve">$0.21 </v>
      </c>
      <c r="AP74" s="11">
        <f>VLOOKUP(Regions_112[[#This Row],[Country2]],$A$2:$Z$190,5,FALSE)</f>
        <v>32.659999999999997</v>
      </c>
      <c r="AQ74" s="16">
        <f>VLOOKUP(Regions_112[[#This Row],[Country2]],$A$1:$Z$190,13,FALSE)</f>
        <v>5.3999999999999999E-2</v>
      </c>
      <c r="AR74" s="16">
        <f>VLOOKUP(Regions_112[[#This Row],[Country2]],'[1]world-data-2023'!$A$1:$AI$196,15,FALSE)</f>
        <v>0.214</v>
      </c>
      <c r="AS74" s="27">
        <f>VLOOKUP(Regions_112[[#This Row],[Country2]],'[1]world-data-2023'!$A$1:$AI$196,33,FALSE)</f>
        <v>10210849</v>
      </c>
      <c r="AT74" s="16">
        <f>VLOOKUP(Regions_112[[#This Row],[Country2]],$A$1:$Z$190,3,FALSE)</f>
        <v>0.71199999999999997</v>
      </c>
      <c r="AU74" s="27">
        <f>VLOOKUP(Regions_112[[#This Row],[Country2]],'[1]world-data-2023'!$A$1:$AI$196,5,FALSE)</f>
        <v>587041</v>
      </c>
    </row>
    <row r="75" spans="1:47" x14ac:dyDescent="0.3">
      <c r="A75" t="s">
        <v>536</v>
      </c>
      <c r="B75" s="10">
        <v>151</v>
      </c>
      <c r="C75" s="2">
        <v>0.315</v>
      </c>
      <c r="D75" s="3">
        <v>676000</v>
      </c>
      <c r="E75" s="1">
        <v>18.07</v>
      </c>
      <c r="F75" s="3">
        <v>563325</v>
      </c>
      <c r="G75" s="1">
        <v>151.18</v>
      </c>
      <c r="H75" s="2">
        <v>0.03</v>
      </c>
      <c r="I75" s="1">
        <v>2.31</v>
      </c>
      <c r="J75" s="1" t="s">
        <v>230</v>
      </c>
      <c r="K75" s="5" t="s">
        <v>231</v>
      </c>
      <c r="L75" s="2">
        <v>1.0640000000000001</v>
      </c>
      <c r="M75" s="10">
        <v>0.36299999999999999</v>
      </c>
      <c r="N75" s="1">
        <v>21.1</v>
      </c>
      <c r="O75" s="10">
        <v>71.5</v>
      </c>
      <c r="P75" s="1">
        <v>177</v>
      </c>
      <c r="Q75" s="5" t="s">
        <v>232</v>
      </c>
      <c r="R75" s="1" t="s">
        <v>233</v>
      </c>
      <c r="S75" s="2">
        <v>0.48299999999999998</v>
      </c>
      <c r="T75" s="1">
        <v>0.43</v>
      </c>
      <c r="U75" s="3">
        <v>270203917</v>
      </c>
      <c r="V75" s="2">
        <v>0.67500000000000004</v>
      </c>
      <c r="W75" s="2">
        <v>0.10199999999999999</v>
      </c>
      <c r="X75" s="2">
        <v>0.30099999999999999</v>
      </c>
      <c r="Y75" s="2">
        <v>4.6899999999999997E-2</v>
      </c>
      <c r="Z75" s="3">
        <v>151509724</v>
      </c>
      <c r="AC75" s="15" t="s">
        <v>652</v>
      </c>
      <c r="AD75" s="27" t="s">
        <v>560</v>
      </c>
      <c r="AE75" s="27">
        <f>VLOOKUP(Regions_112[[#This Row],[Country2]],$A$1:$Z$190,21,FALSE)</f>
        <v>18628747</v>
      </c>
      <c r="AF75" s="27">
        <f>VLOOKUP(Regions_112[[#This Row],[Country2]],$A$1:$Z$190,6,FALSE)</f>
        <v>1298</v>
      </c>
      <c r="AG75" s="11">
        <f>VLOOKUP(Regions_112[[#This Row],[Country2]],$A$2:$Z$190,2,FALSE)</f>
        <v>203</v>
      </c>
      <c r="AH75" s="11">
        <f>VALUE(Regions_112[[#This Row],[GDP ($)]])</f>
        <v>7666704427</v>
      </c>
      <c r="AI75" s="11" t="str">
        <f>SUBSTITUTE(Regions_112[[#This Row],[GDP]], "$", "")</f>
        <v xml:space="preserve">7,666,704,427 </v>
      </c>
      <c r="AJ75" s="11" t="str">
        <f>VLOOKUP(Regions_112[[#This Row],[Country2]],$A$2:$Z$190,11,FALSE)</f>
        <v xml:space="preserve">$7,666,704,427 </v>
      </c>
      <c r="AK75" s="11">
        <f>VLOOKUP(Regions_112[[#This Row],[Country2]],$A$1:$Z$190,20,FALSE)</f>
        <v>0.04</v>
      </c>
      <c r="AL75" s="7">
        <f>VLOOKUP(Regions_112[[#This Row],[Country2]],$A$2:$Z$190,15,FALSE)</f>
        <v>63.8</v>
      </c>
      <c r="AM75" s="11">
        <f>VALUE(Regions_112[[#This Row],[Minimum wage ($)]])</f>
        <v>0.12</v>
      </c>
      <c r="AN75" s="11" t="str">
        <f t="shared" si="3"/>
        <v xml:space="preserve">0.12 </v>
      </c>
      <c r="AO75" s="5" t="str">
        <f>VLOOKUP(Regions_112[[#This Row],[Country2]],$A$2:$Z$190,17,FALSE)</f>
        <v xml:space="preserve">$0.12 </v>
      </c>
      <c r="AP75" s="11">
        <f>VLOOKUP(Regions_112[[#This Row],[Country2]],$A$2:$Z$190,5,FALSE)</f>
        <v>34.119999999999997</v>
      </c>
      <c r="AQ75" s="16">
        <f>VLOOKUP(Regions_112[[#This Row],[Country2]],$A$1:$Z$190,13,FALSE)</f>
        <v>8.0000000000000002E-3</v>
      </c>
      <c r="AR75" s="16">
        <f>VLOOKUP(Regions_112[[#This Row],[Country2]],'[1]world-data-2023'!$A$1:$AI$196,15,FALSE)</f>
        <v>0.33200000000000002</v>
      </c>
      <c r="AS75" s="27">
        <f>VLOOKUP(Regions_112[[#This Row],[Country2]],'[1]world-data-2023'!$A$1:$AI$196,33,FALSE)</f>
        <v>3199301</v>
      </c>
      <c r="AT75" s="16">
        <f>VLOOKUP(Regions_112[[#This Row],[Country2]],$A$1:$Z$190,3,FALSE)</f>
        <v>0.61399999999999999</v>
      </c>
      <c r="AU75" s="27">
        <f>VLOOKUP(Regions_112[[#This Row],[Country2]],'[1]world-data-2023'!$A$1:$AI$196,5,FALSE)</f>
        <v>118484</v>
      </c>
    </row>
    <row r="76" spans="1:47" x14ac:dyDescent="0.3">
      <c r="A76" t="s">
        <v>537</v>
      </c>
      <c r="B76" s="10">
        <v>52</v>
      </c>
      <c r="C76" s="2">
        <v>0.28199999999999997</v>
      </c>
      <c r="D76" s="3">
        <v>563000</v>
      </c>
      <c r="E76" s="1">
        <v>18.78</v>
      </c>
      <c r="F76" s="3">
        <v>661710</v>
      </c>
      <c r="G76" s="1">
        <v>550.92999999999995</v>
      </c>
      <c r="H76" s="2">
        <v>0.39900000000000002</v>
      </c>
      <c r="I76" s="1">
        <v>2.14</v>
      </c>
      <c r="J76" s="1" t="s">
        <v>168</v>
      </c>
      <c r="K76" s="5" t="s">
        <v>234</v>
      </c>
      <c r="L76" s="2">
        <v>1.107</v>
      </c>
      <c r="M76" s="10">
        <v>0.68100000000000005</v>
      </c>
      <c r="N76" s="1">
        <v>12.4</v>
      </c>
      <c r="O76" s="10">
        <v>76.5</v>
      </c>
      <c r="P76" s="1">
        <v>16</v>
      </c>
      <c r="Q76" s="5" t="s">
        <v>235</v>
      </c>
      <c r="R76" s="1" t="s">
        <v>236</v>
      </c>
      <c r="S76" s="2">
        <v>0.39700000000000002</v>
      </c>
      <c r="T76" s="1">
        <v>1.58</v>
      </c>
      <c r="U76" s="3">
        <v>82913906</v>
      </c>
      <c r="V76" s="2">
        <v>0.44700000000000001</v>
      </c>
      <c r="W76" s="2">
        <v>7.3999999999999996E-2</v>
      </c>
      <c r="X76" s="2">
        <v>0.44700000000000001</v>
      </c>
      <c r="Y76" s="2">
        <v>0.1138</v>
      </c>
      <c r="Z76" s="3">
        <v>62509623</v>
      </c>
      <c r="AC76" s="15" t="s">
        <v>650</v>
      </c>
      <c r="AD76" s="27" t="s">
        <v>561</v>
      </c>
      <c r="AE76" s="27">
        <f>VLOOKUP(Regions_112[[#This Row],[Country2]],$A$1:$Z$190,21,FALSE)</f>
        <v>32447385</v>
      </c>
      <c r="AF76" s="27">
        <f>VLOOKUP(Regions_112[[#This Row],[Country2]],$A$1:$Z$190,6,FALSE)</f>
        <v>248289</v>
      </c>
      <c r="AG76" s="11">
        <f>VLOOKUP(Regions_112[[#This Row],[Country2]],$A$2:$Z$190,2,FALSE)</f>
        <v>99</v>
      </c>
      <c r="AH76" s="11">
        <f>VALUE(Regions_112[[#This Row],[GDP ($)]])</f>
        <v>364701517788</v>
      </c>
      <c r="AI76" s="11" t="str">
        <f>SUBSTITUTE(Regions_112[[#This Row],[GDP]], "$", "")</f>
        <v xml:space="preserve">364,701,517,788 </v>
      </c>
      <c r="AJ76" s="11" t="str">
        <f>VLOOKUP(Regions_112[[#This Row],[Country2]],$A$2:$Z$190,11,FALSE)</f>
        <v xml:space="preserve">$364,701,517,788 </v>
      </c>
      <c r="AK76" s="11">
        <f>VLOOKUP(Regions_112[[#This Row],[Country2]],$A$1:$Z$190,20,FALSE)</f>
        <v>1.51</v>
      </c>
      <c r="AL76" s="7">
        <f>VLOOKUP(Regions_112[[#This Row],[Country2]],$A$2:$Z$190,15,FALSE)</f>
        <v>76</v>
      </c>
      <c r="AM76" s="11">
        <f>VALUE(Regions_112[[#This Row],[Minimum wage ($)]])</f>
        <v>0.93</v>
      </c>
      <c r="AN76" s="11" t="str">
        <f t="shared" si="3"/>
        <v xml:space="preserve">0.93 </v>
      </c>
      <c r="AO76" s="5" t="str">
        <f>VLOOKUP(Regions_112[[#This Row],[Country2]],$A$2:$Z$190,17,FALSE)</f>
        <v xml:space="preserve">$0.93 </v>
      </c>
      <c r="AP76" s="11">
        <f>VLOOKUP(Regions_112[[#This Row],[Country2]],$A$2:$Z$190,5,FALSE)</f>
        <v>16.75</v>
      </c>
      <c r="AQ76" s="16">
        <f>VLOOKUP(Regions_112[[#This Row],[Country2]],$A$1:$Z$190,13,FALSE)</f>
        <v>0.45100000000000001</v>
      </c>
      <c r="AR76" s="16">
        <f>VLOOKUP(Regions_112[[#This Row],[Country2]],'[1]world-data-2023'!$A$1:$AI$196,15,FALSE)</f>
        <v>0.67600000000000005</v>
      </c>
      <c r="AS76" s="27">
        <f>VLOOKUP(Regions_112[[#This Row],[Country2]],'[1]world-data-2023'!$A$1:$AI$196,33,FALSE)</f>
        <v>24475766</v>
      </c>
      <c r="AT76" s="16">
        <f>VLOOKUP(Regions_112[[#This Row],[Country2]],$A$1:$Z$190,3,FALSE)</f>
        <v>0.26300000000000001</v>
      </c>
      <c r="AU76" s="27">
        <f>VLOOKUP(Regions_112[[#This Row],[Country2]],'[1]world-data-2023'!$A$1:$AI$196,5,FALSE)</f>
        <v>329847</v>
      </c>
    </row>
    <row r="77" spans="1:47" x14ac:dyDescent="0.3">
      <c r="A77" t="s">
        <v>538</v>
      </c>
      <c r="B77" s="10">
        <v>93</v>
      </c>
      <c r="C77" s="2">
        <v>0.214</v>
      </c>
      <c r="D77" s="3">
        <v>209000</v>
      </c>
      <c r="E77" s="1">
        <v>29.08</v>
      </c>
      <c r="F77" s="3">
        <v>190061</v>
      </c>
      <c r="G77" s="1">
        <v>119.86</v>
      </c>
      <c r="H77" s="2">
        <v>4.0000000000000001E-3</v>
      </c>
      <c r="I77" s="1">
        <v>3.67</v>
      </c>
      <c r="J77" s="1" t="s">
        <v>169</v>
      </c>
      <c r="K77" s="5" t="s">
        <v>237</v>
      </c>
      <c r="L77" s="2">
        <v>1.087</v>
      </c>
      <c r="M77" s="10">
        <v>0.16200000000000001</v>
      </c>
      <c r="N77" s="1">
        <v>22.5</v>
      </c>
      <c r="O77" s="10">
        <v>70.5</v>
      </c>
      <c r="P77" s="1">
        <v>79</v>
      </c>
      <c r="Q77" s="5" t="s">
        <v>238</v>
      </c>
      <c r="R77" s="1" t="s">
        <v>36</v>
      </c>
      <c r="S77" s="2">
        <v>0.76500000000000001</v>
      </c>
      <c r="T77" s="1">
        <v>0.71</v>
      </c>
      <c r="U77" s="3">
        <v>39309783</v>
      </c>
      <c r="V77" s="2">
        <v>0.43</v>
      </c>
      <c r="W77" s="2">
        <v>0.02</v>
      </c>
      <c r="X77" s="2">
        <v>0.308</v>
      </c>
      <c r="Y77" s="2">
        <v>0.12820000000000001</v>
      </c>
      <c r="Z77" s="3">
        <v>27783368</v>
      </c>
      <c r="AC77" s="15" t="s">
        <v>652</v>
      </c>
      <c r="AD77" s="27" t="s">
        <v>563</v>
      </c>
      <c r="AE77" s="27">
        <f>VLOOKUP(Regions_112[[#This Row],[Country2]],$A$1:$Z$190,21,FALSE)</f>
        <v>19658031</v>
      </c>
      <c r="AF77" s="27">
        <f>VLOOKUP(Regions_112[[#This Row],[Country2]],$A$1:$Z$190,6,FALSE)</f>
        <v>3179</v>
      </c>
      <c r="AG77" s="11">
        <f>VLOOKUP(Regions_112[[#This Row],[Country2]],$A$2:$Z$190,2,FALSE)</f>
        <v>17</v>
      </c>
      <c r="AH77" s="11">
        <f>VALUE(Regions_112[[#This Row],[GDP ($)]])</f>
        <v>17510141171</v>
      </c>
      <c r="AI77" s="11" t="str">
        <f>SUBSTITUTE(Regions_112[[#This Row],[GDP]], "$", "")</f>
        <v xml:space="preserve">17,510,141,171 </v>
      </c>
      <c r="AJ77" s="11" t="str">
        <f>VLOOKUP(Regions_112[[#This Row],[Country2]],$A$2:$Z$190,11,FALSE)</f>
        <v xml:space="preserve">$17,510,141,171 </v>
      </c>
      <c r="AK77" s="11">
        <f>VLOOKUP(Regions_112[[#This Row],[Country2]],$A$1:$Z$190,20,FALSE)</f>
        <v>0.13</v>
      </c>
      <c r="AL77" s="7">
        <f>VLOOKUP(Regions_112[[#This Row],[Country2]],$A$2:$Z$190,15,FALSE)</f>
        <v>58.9</v>
      </c>
      <c r="AM77" s="11">
        <f>VALUE(Regions_112[[#This Row],[Minimum wage ($)]])</f>
        <v>0.23</v>
      </c>
      <c r="AN77" s="11" t="str">
        <f t="shared" si="3"/>
        <v xml:space="preserve">0.23 </v>
      </c>
      <c r="AO77" s="5" t="str">
        <f>VLOOKUP(Regions_112[[#This Row],[Country2]],$A$2:$Z$190,17,FALSE)</f>
        <v xml:space="preserve">$0.23 </v>
      </c>
      <c r="AP77" s="11">
        <f>VLOOKUP(Regions_112[[#This Row],[Country2]],$A$2:$Z$190,5,FALSE)</f>
        <v>41.54</v>
      </c>
      <c r="AQ77" s="16">
        <f>VLOOKUP(Regions_112[[#This Row],[Country2]],$A$1:$Z$190,13,FALSE)</f>
        <v>4.4999999999999998E-2</v>
      </c>
      <c r="AR77" s="16">
        <f>VLOOKUP(Regions_112[[#This Row],[Country2]],'[1]world-data-2023'!$A$1:$AI$196,15,FALSE)</f>
        <v>3.7999999999999999E-2</v>
      </c>
      <c r="AS77" s="27">
        <f>VLOOKUP(Regions_112[[#This Row],[Country2]],'[1]world-data-2023'!$A$1:$AI$196,33,FALSE)</f>
        <v>8479688</v>
      </c>
      <c r="AT77" s="16">
        <f>VLOOKUP(Regions_112[[#This Row],[Country2]],$A$1:$Z$190,3,FALSE)</f>
        <v>0.33800000000000002</v>
      </c>
      <c r="AU77" s="27">
        <f>VLOOKUP(Regions_112[[#This Row],[Country2]],'[1]world-data-2023'!$A$1:$AI$196,5,FALSE)</f>
        <v>1240192</v>
      </c>
    </row>
    <row r="78" spans="1:47" x14ac:dyDescent="0.3">
      <c r="A78" t="s">
        <v>539</v>
      </c>
      <c r="B78" s="10">
        <v>400</v>
      </c>
      <c r="C78" s="2">
        <v>0.246</v>
      </c>
      <c r="D78" s="3">
        <v>178000</v>
      </c>
      <c r="E78" s="1">
        <v>20.8</v>
      </c>
      <c r="F78" s="3">
        <v>65166</v>
      </c>
      <c r="G78" s="1">
        <v>108.15</v>
      </c>
      <c r="H78" s="2">
        <v>8.0000000000000002E-3</v>
      </c>
      <c r="I78" s="1">
        <v>3.09</v>
      </c>
      <c r="J78" s="1" t="s">
        <v>108</v>
      </c>
      <c r="K78" s="5" t="s">
        <v>243</v>
      </c>
      <c r="L78" s="2">
        <v>1.0489999999999999</v>
      </c>
      <c r="M78" s="10">
        <v>0.63400000000000001</v>
      </c>
      <c r="N78" s="1">
        <v>3</v>
      </c>
      <c r="O78" s="10">
        <v>82.8</v>
      </c>
      <c r="P78" s="1">
        <v>3</v>
      </c>
      <c r="Q78" s="5" t="s">
        <v>244</v>
      </c>
      <c r="R78" s="1" t="s">
        <v>245</v>
      </c>
      <c r="S78" s="2">
        <v>0.24399999999999999</v>
      </c>
      <c r="T78" s="1">
        <v>4.62</v>
      </c>
      <c r="U78" s="3">
        <v>9053300</v>
      </c>
      <c r="V78" s="2">
        <v>0.64</v>
      </c>
      <c r="W78" s="2">
        <v>0.23100000000000001</v>
      </c>
      <c r="X78" s="2">
        <v>0.253</v>
      </c>
      <c r="Y78" s="2">
        <v>3.8600000000000002E-2</v>
      </c>
      <c r="Z78" s="3">
        <v>8374393</v>
      </c>
      <c r="AC78" s="15" t="s">
        <v>653</v>
      </c>
      <c r="AD78" s="27" t="s">
        <v>564</v>
      </c>
      <c r="AE78" s="27">
        <f>VLOOKUP(Regions_112[[#This Row],[Country2]],$A$1:$Z$190,21,FALSE)</f>
        <v>502653</v>
      </c>
      <c r="AF78" s="27">
        <f>VLOOKUP(Regions_112[[#This Row],[Country2]],$A$1:$Z$190,6,FALSE)</f>
        <v>1342</v>
      </c>
      <c r="AG78" s="11">
        <f>VLOOKUP(Regions_112[[#This Row],[Country2]],$A$2:$Z$190,2,FALSE)</f>
        <v>1380</v>
      </c>
      <c r="AH78" s="11">
        <f>VALUE(Regions_112[[#This Row],[GDP ($)]])</f>
        <v>14786156563</v>
      </c>
      <c r="AI78" s="11" t="str">
        <f>SUBSTITUTE(Regions_112[[#This Row],[GDP]], "$", "")</f>
        <v xml:space="preserve">14,786,156,563 </v>
      </c>
      <c r="AJ78" s="11" t="str">
        <f>VLOOKUP(Regions_112[[#This Row],[Country2]],$A$2:$Z$190,11,FALSE)</f>
        <v xml:space="preserve">$14,786,156,563 </v>
      </c>
      <c r="AK78" s="11">
        <f>VLOOKUP(Regions_112[[#This Row],[Country2]],$A$1:$Z$190,20,FALSE)</f>
        <v>2.86</v>
      </c>
      <c r="AL78" s="7">
        <f>VLOOKUP(Regions_112[[#This Row],[Country2]],$A$2:$Z$190,15,FALSE)</f>
        <v>82.3</v>
      </c>
      <c r="AM78" s="11">
        <f>VALUE(Regions_112[[#This Row],[Minimum wage ($)]])</f>
        <v>5.07</v>
      </c>
      <c r="AN78" s="11" t="str">
        <f t="shared" si="3"/>
        <v xml:space="preserve">5.07 </v>
      </c>
      <c r="AO78" s="5" t="str">
        <f>VLOOKUP(Regions_112[[#This Row],[Country2]],$A$2:$Z$190,17,FALSE)</f>
        <v xml:space="preserve">$5.07 </v>
      </c>
      <c r="AP78" s="11">
        <f>VLOOKUP(Regions_112[[#This Row],[Country2]],$A$2:$Z$190,5,FALSE)</f>
        <v>9.1999999999999993</v>
      </c>
      <c r="AQ78" s="16">
        <f>VLOOKUP(Regions_112[[#This Row],[Country2]],$A$1:$Z$190,13,FALSE)</f>
        <v>0.54300000000000004</v>
      </c>
      <c r="AR78" s="16">
        <f>VLOOKUP(Regions_112[[#This Row],[Country2]],'[1]world-data-2023'!$A$1:$AI$196,15,FALSE)</f>
        <v>1.0999999999999999E-2</v>
      </c>
      <c r="AS78" s="27">
        <f>VLOOKUP(Regions_112[[#This Row],[Country2]],'[1]world-data-2023'!$A$1:$AI$196,33,FALSE)</f>
        <v>475902</v>
      </c>
      <c r="AT78" s="16">
        <f>VLOOKUP(Regions_112[[#This Row],[Country2]],$A$1:$Z$190,3,FALSE)</f>
        <v>0.32400000000000001</v>
      </c>
      <c r="AU78" s="27">
        <f>VLOOKUP(Regions_112[[#This Row],[Country2]],'[1]world-data-2023'!$A$1:$AI$196,5,FALSE)</f>
        <v>316</v>
      </c>
    </row>
    <row r="79" spans="1:47" x14ac:dyDescent="0.3">
      <c r="A79" t="s">
        <v>540</v>
      </c>
      <c r="B79" s="10">
        <v>206</v>
      </c>
      <c r="C79" s="2">
        <v>0.432</v>
      </c>
      <c r="D79" s="3">
        <v>347000</v>
      </c>
      <c r="E79" s="1">
        <v>7.3</v>
      </c>
      <c r="F79" s="3">
        <v>320411</v>
      </c>
      <c r="G79" s="1">
        <v>110.62</v>
      </c>
      <c r="H79" s="2">
        <v>6.0000000000000001E-3</v>
      </c>
      <c r="I79" s="1">
        <v>1.29</v>
      </c>
      <c r="J79" s="1" t="s">
        <v>246</v>
      </c>
      <c r="K79" s="5" t="s">
        <v>247</v>
      </c>
      <c r="L79" s="2">
        <v>1.0189999999999999</v>
      </c>
      <c r="M79" s="10">
        <v>0.61899999999999999</v>
      </c>
      <c r="N79" s="1">
        <v>2.6</v>
      </c>
      <c r="O79" s="10">
        <v>82.9</v>
      </c>
      <c r="P79" s="1">
        <v>2</v>
      </c>
      <c r="Q79" s="5" t="s">
        <v>461</v>
      </c>
      <c r="R79" s="1" t="s">
        <v>218</v>
      </c>
      <c r="S79" s="2">
        <v>0.22800000000000001</v>
      </c>
      <c r="T79" s="1">
        <v>3.98</v>
      </c>
      <c r="U79" s="3">
        <v>60297396</v>
      </c>
      <c r="V79" s="2">
        <v>0.496</v>
      </c>
      <c r="W79" s="2">
        <v>0.24299999999999999</v>
      </c>
      <c r="X79" s="2">
        <v>0.59099999999999997</v>
      </c>
      <c r="Y79" s="2">
        <v>9.8900000000000002E-2</v>
      </c>
      <c r="Z79" s="3">
        <v>42651966</v>
      </c>
      <c r="AC79" s="15" t="s">
        <v>650</v>
      </c>
      <c r="AD79" s="27" t="s">
        <v>565</v>
      </c>
      <c r="AE79" s="27">
        <f>VLOOKUP(Regions_112[[#This Row],[Country2]],$A$1:$Z$190,21,FALSE)</f>
        <v>58791</v>
      </c>
      <c r="AF79" s="27">
        <f>VLOOKUP(Regions_112[[#This Row],[Country2]],$A$1:$Z$190,6,FALSE)</f>
        <v>143</v>
      </c>
      <c r="AG79" s="11">
        <f>VLOOKUP(Regions_112[[#This Row],[Country2]],$A$2:$Z$190,2,FALSE)</f>
        <v>329</v>
      </c>
      <c r="AH79" s="11">
        <f>VALUE(Regions_112[[#This Row],[GDP ($)]])</f>
        <v>221278000</v>
      </c>
      <c r="AI79" s="11" t="str">
        <f>SUBSTITUTE(Regions_112[[#This Row],[GDP]], "$", "")</f>
        <v xml:space="preserve">221,278,000 </v>
      </c>
      <c r="AJ79" s="11" t="str">
        <f>VLOOKUP(Regions_112[[#This Row],[Country2]],$A$2:$Z$190,11,FALSE)</f>
        <v xml:space="preserve">$221,278,000 </v>
      </c>
      <c r="AK79" s="11">
        <f>VLOOKUP(Regions_112[[#This Row],[Country2]],$A$1:$Z$190,20,FALSE)</f>
        <v>0.42</v>
      </c>
      <c r="AL79" s="7">
        <f>VLOOKUP(Regions_112[[#This Row],[Country2]],$A$2:$Z$190,15,FALSE)</f>
        <v>65.2</v>
      </c>
      <c r="AM79" s="11">
        <f>VALUE(Regions_112[[#This Row],[Minimum wage ($)]])</f>
        <v>2</v>
      </c>
      <c r="AN79" s="11" t="str">
        <f t="shared" si="3"/>
        <v xml:space="preserve">2.00 </v>
      </c>
      <c r="AO79" s="5" t="str">
        <f>VLOOKUP(Regions_112[[#This Row],[Country2]],$A$2:$Z$190,17,FALSE)</f>
        <v xml:space="preserve">$2.00 </v>
      </c>
      <c r="AP79" s="11">
        <f>VLOOKUP(Regions_112[[#This Row],[Country2]],$A$2:$Z$190,5,FALSE)</f>
        <v>29.03</v>
      </c>
      <c r="AQ79" s="16">
        <f>VLOOKUP(Regions_112[[#This Row],[Country2]],$A$1:$Z$190,13,FALSE)</f>
        <v>0.23699999999999999</v>
      </c>
      <c r="AR79" s="16">
        <f>VLOOKUP(Regions_112[[#This Row],[Country2]],'[1]world-data-2023'!$A$1:$AI$196,15,FALSE)</f>
        <v>0.70199999999999996</v>
      </c>
      <c r="AS79" s="27">
        <f>VLOOKUP(Regions_112[[#This Row],[Country2]],'[1]world-data-2023'!$A$1:$AI$196,33,FALSE)</f>
        <v>45514</v>
      </c>
      <c r="AT79" s="16">
        <f>VLOOKUP(Regions_112[[#This Row],[Country2]],$A$1:$Z$190,3,FALSE)</f>
        <v>0.63900000000000001</v>
      </c>
      <c r="AU79" s="27">
        <f>VLOOKUP(Regions_112[[#This Row],[Country2]],'[1]world-data-2023'!$A$1:$AI$196,5,FALSE)</f>
        <v>181</v>
      </c>
    </row>
    <row r="80" spans="1:47" x14ac:dyDescent="0.3">
      <c r="A80" t="s">
        <v>541</v>
      </c>
      <c r="B80" s="10">
        <v>83</v>
      </c>
      <c r="C80" s="2">
        <v>0.64800000000000002</v>
      </c>
      <c r="D80" s="3">
        <v>27000</v>
      </c>
      <c r="E80" s="1">
        <v>35.74</v>
      </c>
      <c r="F80" s="3">
        <v>9674</v>
      </c>
      <c r="G80" s="1">
        <v>111.61</v>
      </c>
      <c r="H80" s="2">
        <v>-8.9999999999999993E-3</v>
      </c>
      <c r="I80" s="1">
        <v>4.6500000000000004</v>
      </c>
      <c r="J80" s="1" t="s">
        <v>57</v>
      </c>
      <c r="K80" s="5" t="s">
        <v>115</v>
      </c>
      <c r="L80" s="2">
        <v>0.998</v>
      </c>
      <c r="M80" s="10">
        <v>9.2999999999999999E-2</v>
      </c>
      <c r="N80" s="1">
        <v>59.4</v>
      </c>
      <c r="O80" s="10">
        <v>57.4</v>
      </c>
      <c r="P80" s="1">
        <v>617</v>
      </c>
      <c r="Q80" s="5" t="s">
        <v>116</v>
      </c>
      <c r="R80" s="1" t="s">
        <v>84</v>
      </c>
      <c r="S80" s="2">
        <v>0.36</v>
      </c>
      <c r="T80" s="1">
        <v>0.23</v>
      </c>
      <c r="U80" s="3">
        <v>25716544</v>
      </c>
      <c r="V80" s="2">
        <v>0.56999999999999995</v>
      </c>
      <c r="W80" s="2">
        <v>0.11799999999999999</v>
      </c>
      <c r="X80" s="2">
        <v>0.501</v>
      </c>
      <c r="Y80" s="2">
        <v>3.32E-2</v>
      </c>
      <c r="Z80" s="3">
        <v>13176900</v>
      </c>
      <c r="AC80" s="15" t="s">
        <v>652</v>
      </c>
      <c r="AD80" s="27" t="s">
        <v>567</v>
      </c>
      <c r="AE80" s="27">
        <f>VLOOKUP(Regions_112[[#This Row],[Country2]],$A$1:$Z$190,21,FALSE)</f>
        <v>1265711</v>
      </c>
      <c r="AF80" s="27">
        <f>VLOOKUP(Regions_112[[#This Row],[Country2]],$A$1:$Z$190,6,FALSE)</f>
        <v>4349</v>
      </c>
      <c r="AG80" s="11">
        <f>VLOOKUP(Regions_112[[#This Row],[Country2]],$A$2:$Z$190,2,FALSE)</f>
        <v>626</v>
      </c>
      <c r="AH80" s="11">
        <f>VALUE(Regions_112[[#This Row],[GDP ($)]])</f>
        <v>14180444557</v>
      </c>
      <c r="AI80" s="11" t="str">
        <f>SUBSTITUTE(Regions_112[[#This Row],[GDP]], "$", "")</f>
        <v xml:space="preserve">14,180,444,557 </v>
      </c>
      <c r="AJ80" s="11" t="str">
        <f>VLOOKUP(Regions_112[[#This Row],[Country2]],$A$2:$Z$190,11,FALSE)</f>
        <v xml:space="preserve">$14,180,444,557 </v>
      </c>
      <c r="AK80" s="11">
        <f>VLOOKUP(Regions_112[[#This Row],[Country2]],$A$1:$Z$190,20,FALSE)</f>
        <v>2.5299999999999998</v>
      </c>
      <c r="AL80" s="7">
        <f>VLOOKUP(Regions_112[[#This Row],[Country2]],$A$2:$Z$190,15,FALSE)</f>
        <v>74.400000000000006</v>
      </c>
      <c r="AM80" s="11">
        <f>VALUE(Regions_112[[#This Row],[Minimum wage ($)]])</f>
        <v>0.38</v>
      </c>
      <c r="AN80" s="11" t="str">
        <f t="shared" si="3"/>
        <v xml:space="preserve">0.38 </v>
      </c>
      <c r="AO80" s="5" t="str">
        <f>VLOOKUP(Regions_112[[#This Row],[Country2]],$A$2:$Z$190,17,FALSE)</f>
        <v xml:space="preserve">$0.38 </v>
      </c>
      <c r="AP80" s="11">
        <f>VLOOKUP(Regions_112[[#This Row],[Country2]],$A$2:$Z$190,5,FALSE)</f>
        <v>10.199999999999999</v>
      </c>
      <c r="AQ80" s="16">
        <f>VLOOKUP(Regions_112[[#This Row],[Country2]],$A$1:$Z$190,13,FALSE)</f>
        <v>0.40600000000000003</v>
      </c>
      <c r="AR80" s="16">
        <f>VLOOKUP(Regions_112[[#This Row],[Country2]],'[1]world-data-2023'!$A$1:$AI$196,15,FALSE)</f>
        <v>0.19</v>
      </c>
      <c r="AS80" s="27">
        <f>VLOOKUP(Regions_112[[#This Row],[Country2]],'[1]world-data-2023'!$A$1:$AI$196,33,FALSE)</f>
        <v>515980</v>
      </c>
      <c r="AT80" s="16">
        <f>VLOOKUP(Regions_112[[#This Row],[Country2]],$A$1:$Z$190,3,FALSE)</f>
        <v>0.42399999999999999</v>
      </c>
      <c r="AU80" s="27">
        <f>VLOOKUP(Regions_112[[#This Row],[Country2]],'[1]world-data-2023'!$A$1:$AI$196,5,FALSE)</f>
        <v>2040</v>
      </c>
    </row>
    <row r="81" spans="1:47" x14ac:dyDescent="0.3">
      <c r="A81" t="s">
        <v>542</v>
      </c>
      <c r="B81" s="10">
        <v>273</v>
      </c>
      <c r="C81" s="2">
        <v>0.41</v>
      </c>
      <c r="D81" s="3">
        <v>4000</v>
      </c>
      <c r="E81" s="1">
        <v>16.100000000000001</v>
      </c>
      <c r="F81" s="3">
        <v>8225</v>
      </c>
      <c r="G81" s="1">
        <v>162.47</v>
      </c>
      <c r="H81" s="2">
        <v>3.9E-2</v>
      </c>
      <c r="I81" s="1">
        <v>1.98</v>
      </c>
      <c r="J81" s="1" t="s">
        <v>106</v>
      </c>
      <c r="K81" s="5" t="s">
        <v>248</v>
      </c>
      <c r="L81" s="2">
        <v>0.91</v>
      </c>
      <c r="M81" s="10">
        <v>0.27100000000000002</v>
      </c>
      <c r="N81" s="1">
        <v>12.4</v>
      </c>
      <c r="O81" s="10">
        <v>74.400000000000006</v>
      </c>
      <c r="P81" s="1">
        <v>80</v>
      </c>
      <c r="Q81" s="5" t="s">
        <v>249</v>
      </c>
      <c r="R81" s="1" t="s">
        <v>250</v>
      </c>
      <c r="S81" s="2">
        <v>0.23699999999999999</v>
      </c>
      <c r="T81" s="1">
        <v>1.31</v>
      </c>
      <c r="U81" s="3">
        <v>2948279</v>
      </c>
      <c r="V81" s="2">
        <v>0.66</v>
      </c>
      <c r="W81" s="2">
        <v>0.26800000000000002</v>
      </c>
      <c r="X81" s="2">
        <v>0.35099999999999998</v>
      </c>
      <c r="Y81" s="2">
        <v>0.08</v>
      </c>
      <c r="Z81" s="3">
        <v>1650594</v>
      </c>
      <c r="AC81" s="15" t="s">
        <v>655</v>
      </c>
      <c r="AD81" s="27" t="s">
        <v>568</v>
      </c>
      <c r="AE81" s="27">
        <f>VLOOKUP(Regions_112[[#This Row],[Country2]],$A$1:$Z$190,21,FALSE)</f>
        <v>126014024</v>
      </c>
      <c r="AF81" s="27">
        <f>VLOOKUP(Regions_112[[#This Row],[Country2]],$A$1:$Z$190,6,FALSE)</f>
        <v>486406</v>
      </c>
      <c r="AG81" s="11">
        <f>VLOOKUP(Regions_112[[#This Row],[Country2]],$A$2:$Z$190,2,FALSE)</f>
        <v>66</v>
      </c>
      <c r="AH81" s="11">
        <f>VALUE(Regions_112[[#This Row],[GDP ($)]])</f>
        <v>1258286717125</v>
      </c>
      <c r="AI81" s="11" t="str">
        <f>SUBSTITUTE(Regions_112[[#This Row],[GDP]], "$", "")</f>
        <v xml:space="preserve">1,258,286,717,125 </v>
      </c>
      <c r="AJ81" s="11" t="str">
        <f>VLOOKUP(Regions_112[[#This Row],[Country2]],$A$2:$Z$190,11,FALSE)</f>
        <v xml:space="preserve">$1,258,286,717,125 </v>
      </c>
      <c r="AK81" s="11">
        <f>VLOOKUP(Regions_112[[#This Row],[Country2]],$A$1:$Z$190,20,FALSE)</f>
        <v>2.38</v>
      </c>
      <c r="AL81" s="7">
        <f>VLOOKUP(Regions_112[[#This Row],[Country2]],$A$2:$Z$190,15,FALSE)</f>
        <v>75</v>
      </c>
      <c r="AM81" s="11">
        <f>VALUE(Regions_112[[#This Row],[Minimum wage ($)]])</f>
        <v>0.49</v>
      </c>
      <c r="AN81" s="11" t="str">
        <f t="shared" si="3"/>
        <v xml:space="preserve">0.49 </v>
      </c>
      <c r="AO81" s="5" t="str">
        <f>VLOOKUP(Regions_112[[#This Row],[Country2]],$A$2:$Z$190,17,FALSE)</f>
        <v xml:space="preserve">$0.49 </v>
      </c>
      <c r="AP81" s="11">
        <f>VLOOKUP(Regions_112[[#This Row],[Country2]],$A$2:$Z$190,5,FALSE)</f>
        <v>17.600000000000001</v>
      </c>
      <c r="AQ81" s="16">
        <f>VLOOKUP(Regions_112[[#This Row],[Country2]],$A$1:$Z$190,13,FALSE)</f>
        <v>0.40200000000000002</v>
      </c>
      <c r="AR81" s="16">
        <f>VLOOKUP(Regions_112[[#This Row],[Country2]],'[1]world-data-2023'!$A$1:$AI$196,15,FALSE)</f>
        <v>0.33900000000000002</v>
      </c>
      <c r="AS81" s="27">
        <f>VLOOKUP(Regions_112[[#This Row],[Country2]],'[1]world-data-2023'!$A$1:$AI$196,33,FALSE)</f>
        <v>102626859</v>
      </c>
      <c r="AT81" s="16">
        <f>VLOOKUP(Regions_112[[#This Row],[Country2]],$A$1:$Z$190,3,FALSE)</f>
        <v>0.54600000000000004</v>
      </c>
      <c r="AU81" s="27">
        <f>VLOOKUP(Regions_112[[#This Row],[Country2]],'[1]world-data-2023'!$A$1:$AI$196,5,FALSE)</f>
        <v>1964375</v>
      </c>
    </row>
    <row r="82" spans="1:47" x14ac:dyDescent="0.3">
      <c r="A82" t="s">
        <v>543</v>
      </c>
      <c r="B82" s="10">
        <v>347</v>
      </c>
      <c r="C82" s="2">
        <v>0.123</v>
      </c>
      <c r="D82" s="3">
        <v>261000</v>
      </c>
      <c r="E82" s="1">
        <v>7.4</v>
      </c>
      <c r="F82" s="3">
        <v>1135886</v>
      </c>
      <c r="G82" s="1">
        <v>105.48</v>
      </c>
      <c r="H82" s="2">
        <v>5.0000000000000001E-3</v>
      </c>
      <c r="I82" s="1">
        <v>1.42</v>
      </c>
      <c r="J82" s="1" t="s">
        <v>251</v>
      </c>
      <c r="K82" s="5" t="s">
        <v>252</v>
      </c>
      <c r="L82" s="2">
        <v>0.98799999999999999</v>
      </c>
      <c r="M82" s="10">
        <v>0.63200000000000001</v>
      </c>
      <c r="N82" s="1">
        <v>1.8</v>
      </c>
      <c r="O82" s="10">
        <v>84.2</v>
      </c>
      <c r="P82" s="1">
        <v>5</v>
      </c>
      <c r="Q82" s="5" t="s">
        <v>253</v>
      </c>
      <c r="R82" s="1" t="s">
        <v>60</v>
      </c>
      <c r="S82" s="2">
        <v>0.13100000000000001</v>
      </c>
      <c r="T82" s="1">
        <v>2.41</v>
      </c>
      <c r="U82" s="3">
        <v>126226568</v>
      </c>
      <c r="V82" s="2">
        <v>0.61699999999999999</v>
      </c>
      <c r="W82" s="2">
        <v>0.11899999999999999</v>
      </c>
      <c r="X82" s="2">
        <v>0.46700000000000003</v>
      </c>
      <c r="Y82" s="2">
        <v>2.29E-2</v>
      </c>
      <c r="Z82" s="3">
        <v>115782416</v>
      </c>
      <c r="AC82" s="15" t="s">
        <v>653</v>
      </c>
      <c r="AD82" s="27" t="s">
        <v>569</v>
      </c>
      <c r="AE82" s="27">
        <f>VLOOKUP(Regions_112[[#This Row],[Country2]],$A$1:$Z$190,21,FALSE)</f>
        <v>2657637</v>
      </c>
      <c r="AF82" s="27">
        <f>VLOOKUP(Regions_112[[#This Row],[Country2]],$A$1:$Z$190,6,FALSE)</f>
        <v>5115</v>
      </c>
      <c r="AG82" s="11">
        <f>VLOOKUP(Regions_112[[#This Row],[Country2]],$A$2:$Z$190,2,FALSE)</f>
        <v>123</v>
      </c>
      <c r="AH82" s="11">
        <f>VALUE(Regions_112[[#This Row],[GDP ($)]])</f>
        <v>11955435457</v>
      </c>
      <c r="AI82" s="11" t="str">
        <f>SUBSTITUTE(Regions_112[[#This Row],[GDP]], "$", "")</f>
        <v xml:space="preserve">11,955,435,457 </v>
      </c>
      <c r="AJ82" s="11" t="str">
        <f>VLOOKUP(Regions_112[[#This Row],[Country2]],$A$2:$Z$190,11,FALSE)</f>
        <v xml:space="preserve">$11,955,435,457 </v>
      </c>
      <c r="AK82" s="11">
        <f>VLOOKUP(Regions_112[[#This Row],[Country2]],$A$1:$Z$190,20,FALSE)</f>
        <v>3.21</v>
      </c>
      <c r="AL82" s="7">
        <f>VLOOKUP(Regions_112[[#This Row],[Country2]],$A$2:$Z$190,15,FALSE)</f>
        <v>71.8</v>
      </c>
      <c r="AM82" s="11">
        <f>VALUE(Regions_112[[#This Row],[Minimum wage ($)]])</f>
        <v>0.31</v>
      </c>
      <c r="AN82" s="11" t="str">
        <f t="shared" si="3"/>
        <v xml:space="preserve">0.31 </v>
      </c>
      <c r="AO82" s="5" t="str">
        <f>VLOOKUP(Regions_112[[#This Row],[Country2]],$A$2:$Z$190,17,FALSE)</f>
        <v xml:space="preserve">$0.31 </v>
      </c>
      <c r="AP82" s="11">
        <f>VLOOKUP(Regions_112[[#This Row],[Country2]],$A$2:$Z$190,5,FALSE)</f>
        <v>10.1</v>
      </c>
      <c r="AQ82" s="16">
        <f>VLOOKUP(Regions_112[[#This Row],[Country2]],$A$1:$Z$190,13,FALSE)</f>
        <v>0.39800000000000002</v>
      </c>
      <c r="AR82" s="16">
        <f>VLOOKUP(Regions_112[[#This Row],[Country2]],'[1]world-data-2023'!$A$1:$AI$196,15,FALSE)</f>
        <v>0.126</v>
      </c>
      <c r="AS82" s="27">
        <f>VLOOKUP(Regions_112[[#This Row],[Country2]],'[1]world-data-2023'!$A$1:$AI$196,33,FALSE)</f>
        <v>1135502</v>
      </c>
      <c r="AT82" s="16">
        <f>VLOOKUP(Regions_112[[#This Row],[Country2]],$A$1:$Z$190,3,FALSE)</f>
        <v>0.74199999999999999</v>
      </c>
      <c r="AU82" s="27">
        <f>VLOOKUP(Regions_112[[#This Row],[Country2]],'[1]world-data-2023'!$A$1:$AI$196,5,FALSE)</f>
        <v>33851</v>
      </c>
    </row>
    <row r="83" spans="1:47" x14ac:dyDescent="0.3">
      <c r="A83" t="s">
        <v>544</v>
      </c>
      <c r="B83" s="10">
        <v>115</v>
      </c>
      <c r="C83" s="2">
        <v>0.12</v>
      </c>
      <c r="D83" s="3">
        <v>116000</v>
      </c>
      <c r="E83" s="1">
        <v>21.98</v>
      </c>
      <c r="F83" s="3">
        <v>25108</v>
      </c>
      <c r="G83" s="1">
        <v>125.6</v>
      </c>
      <c r="H83" s="2">
        <v>8.0000000000000002E-3</v>
      </c>
      <c r="I83" s="1">
        <v>2.76</v>
      </c>
      <c r="J83" s="1" t="s">
        <v>49</v>
      </c>
      <c r="K83" s="5" t="s">
        <v>254</v>
      </c>
      <c r="L83" s="2">
        <v>0.81499999999999995</v>
      </c>
      <c r="M83" s="10">
        <v>0.34399999999999997</v>
      </c>
      <c r="N83" s="1">
        <v>13.9</v>
      </c>
      <c r="O83" s="10">
        <v>74.400000000000006</v>
      </c>
      <c r="P83" s="1">
        <v>46</v>
      </c>
      <c r="Q83" s="5" t="s">
        <v>79</v>
      </c>
      <c r="R83" s="1" t="s">
        <v>36</v>
      </c>
      <c r="S83" s="2">
        <v>0.251</v>
      </c>
      <c r="T83" s="1">
        <v>2.3199999999999998</v>
      </c>
      <c r="U83" s="3">
        <v>10101694</v>
      </c>
      <c r="V83" s="2">
        <v>0.39300000000000002</v>
      </c>
      <c r="W83" s="2">
        <v>0.151</v>
      </c>
      <c r="X83" s="2">
        <v>0.28599999999999998</v>
      </c>
      <c r="Y83" s="2">
        <v>0.1472</v>
      </c>
      <c r="Z83" s="3">
        <v>9213048</v>
      </c>
      <c r="AC83" s="15" t="s">
        <v>650</v>
      </c>
      <c r="AD83" s="27" t="s">
        <v>571</v>
      </c>
      <c r="AE83" s="27">
        <f>VLOOKUP(Regions_112[[#This Row],[Country2]],$A$1:$Z$190,21,FALSE)</f>
        <v>3225167</v>
      </c>
      <c r="AF83" s="27">
        <f>VLOOKUP(Regions_112[[#This Row],[Country2]],$A$1:$Z$190,6,FALSE)</f>
        <v>25368</v>
      </c>
      <c r="AG83" s="11">
        <f>VLOOKUP(Regions_112[[#This Row],[Country2]],$A$2:$Z$190,2,FALSE)</f>
        <v>2</v>
      </c>
      <c r="AH83" s="11">
        <f>VALUE(Regions_112[[#This Row],[GDP ($)]])</f>
        <v>13852850259</v>
      </c>
      <c r="AI83" s="11" t="str">
        <f>SUBSTITUTE(Regions_112[[#This Row],[GDP]], "$", "")</f>
        <v xml:space="preserve">13,852,850,259 </v>
      </c>
      <c r="AJ83" s="11" t="str">
        <f>VLOOKUP(Regions_112[[#This Row],[Country2]],$A$2:$Z$190,11,FALSE)</f>
        <v xml:space="preserve">$13,852,850,259 </v>
      </c>
      <c r="AK83" s="11">
        <f>VLOOKUP(Regions_112[[#This Row],[Country2]],$A$1:$Z$190,20,FALSE)</f>
        <v>2.86</v>
      </c>
      <c r="AL83" s="7">
        <f>VLOOKUP(Regions_112[[#This Row],[Country2]],$A$2:$Z$190,15,FALSE)</f>
        <v>69.7</v>
      </c>
      <c r="AM83" s="11">
        <f>VALUE(Regions_112[[#This Row],[Minimum wage ($)]])</f>
        <v>0.65</v>
      </c>
      <c r="AN83" s="11" t="str">
        <f t="shared" si="3"/>
        <v xml:space="preserve">0.65 </v>
      </c>
      <c r="AO83" s="5" t="str">
        <f>VLOOKUP(Regions_112[[#This Row],[Country2]],$A$2:$Z$190,17,FALSE)</f>
        <v xml:space="preserve">$0.65 </v>
      </c>
      <c r="AP83" s="11">
        <f>VLOOKUP(Regions_112[[#This Row],[Country2]],$A$2:$Z$190,5,FALSE)</f>
        <v>24.13</v>
      </c>
      <c r="AQ83" s="16">
        <f>VLOOKUP(Regions_112[[#This Row],[Country2]],$A$1:$Z$190,13,FALSE)</f>
        <v>0.65600000000000003</v>
      </c>
      <c r="AR83" s="16">
        <f>VLOOKUP(Regions_112[[#This Row],[Country2]],'[1]world-data-2023'!$A$1:$AI$196,15,FALSE)</f>
        <v>0.08</v>
      </c>
      <c r="AS83" s="27">
        <f>VLOOKUP(Regions_112[[#This Row],[Country2]],'[1]world-data-2023'!$A$1:$AI$196,33,FALSE)</f>
        <v>2210626</v>
      </c>
      <c r="AT83" s="16">
        <f>VLOOKUP(Regions_112[[#This Row],[Country2]],$A$1:$Z$190,3,FALSE)</f>
        <v>0.71499999999999997</v>
      </c>
      <c r="AU83" s="27">
        <f>VLOOKUP(Regions_112[[#This Row],[Country2]],'[1]world-data-2023'!$A$1:$AI$196,5,FALSE)</f>
        <v>1564116</v>
      </c>
    </row>
    <row r="84" spans="1:47" x14ac:dyDescent="0.3">
      <c r="A84" t="s">
        <v>545</v>
      </c>
      <c r="B84" s="10">
        <v>7</v>
      </c>
      <c r="C84" s="2">
        <v>0.80400000000000005</v>
      </c>
      <c r="D84" s="3">
        <v>71000</v>
      </c>
      <c r="E84" s="1">
        <v>21.77</v>
      </c>
      <c r="F84" s="3">
        <v>247207</v>
      </c>
      <c r="G84" s="1">
        <v>182.75</v>
      </c>
      <c r="H84" s="2">
        <v>5.1999999999999998E-2</v>
      </c>
      <c r="I84" s="1">
        <v>2.84</v>
      </c>
      <c r="J84" s="1" t="s">
        <v>255</v>
      </c>
      <c r="K84" s="5" t="s">
        <v>256</v>
      </c>
      <c r="L84" s="2">
        <v>1.044</v>
      </c>
      <c r="M84" s="10">
        <v>0.61699999999999999</v>
      </c>
      <c r="N84" s="1">
        <v>8.8000000000000007</v>
      </c>
      <c r="O84" s="10">
        <v>73.2</v>
      </c>
      <c r="P84" s="1">
        <v>10</v>
      </c>
      <c r="Q84" s="5" t="s">
        <v>257</v>
      </c>
      <c r="R84" s="1" t="s">
        <v>80</v>
      </c>
      <c r="S84" s="2">
        <v>0.38800000000000001</v>
      </c>
      <c r="T84" s="1">
        <v>3.25</v>
      </c>
      <c r="U84" s="3">
        <v>18513930</v>
      </c>
      <c r="V84" s="2">
        <v>0.68799999999999994</v>
      </c>
      <c r="W84" s="2">
        <v>0.11700000000000001</v>
      </c>
      <c r="X84" s="2">
        <v>0.28399999999999997</v>
      </c>
      <c r="Y84" s="2">
        <v>4.5900000000000003E-2</v>
      </c>
      <c r="Z84" s="3">
        <v>10652915</v>
      </c>
      <c r="AC84" s="15" t="s">
        <v>653</v>
      </c>
      <c r="AD84" s="27" t="s">
        <v>572</v>
      </c>
      <c r="AE84" s="27">
        <f>VLOOKUP(Regions_112[[#This Row],[Country2]],$A$1:$Z$190,21,FALSE)</f>
        <v>622137</v>
      </c>
      <c r="AF84" s="27">
        <f>VLOOKUP(Regions_112[[#This Row],[Country2]],$A$1:$Z$190,6,FALSE)</f>
        <v>2017</v>
      </c>
      <c r="AG84" s="11">
        <f>VLOOKUP(Regions_112[[#This Row],[Country2]],$A$2:$Z$190,2,FALSE)</f>
        <v>47</v>
      </c>
      <c r="AH84" s="11">
        <f>VALUE(Regions_112[[#This Row],[GDP ($)]])</f>
        <v>5494736901</v>
      </c>
      <c r="AI84" s="11" t="str">
        <f>SUBSTITUTE(Regions_112[[#This Row],[GDP]], "$", "")</f>
        <v xml:space="preserve">5,494,736,901 </v>
      </c>
      <c r="AJ84" s="11" t="str">
        <f>VLOOKUP(Regions_112[[#This Row],[Country2]],$A$2:$Z$190,11,FALSE)</f>
        <v xml:space="preserve">$5,494,736,901 </v>
      </c>
      <c r="AK84" s="11">
        <f>VLOOKUP(Regions_112[[#This Row],[Country2]],$A$1:$Z$190,20,FALSE)</f>
        <v>2.76</v>
      </c>
      <c r="AL84" s="7">
        <f>VLOOKUP(Regions_112[[#This Row],[Country2]],$A$2:$Z$190,15,FALSE)</f>
        <v>76.8</v>
      </c>
      <c r="AM84" s="11">
        <f>VALUE(Regions_112[[#This Row],[Minimum wage ($)]])</f>
        <v>1.23</v>
      </c>
      <c r="AN84" s="11" t="str">
        <f t="shared" si="3"/>
        <v xml:space="preserve">1.23 </v>
      </c>
      <c r="AO84" s="5" t="str">
        <f>VLOOKUP(Regions_112[[#This Row],[Country2]],$A$2:$Z$190,17,FALSE)</f>
        <v xml:space="preserve">$1.23 </v>
      </c>
      <c r="AP84" s="11">
        <f>VLOOKUP(Regions_112[[#This Row],[Country2]],$A$2:$Z$190,5,FALSE)</f>
        <v>11.73</v>
      </c>
      <c r="AQ84" s="16">
        <f>VLOOKUP(Regions_112[[#This Row],[Country2]],$A$1:$Z$190,13,FALSE)</f>
        <v>0.56100000000000005</v>
      </c>
      <c r="AR84" s="16">
        <f>VLOOKUP(Regions_112[[#This Row],[Country2]],'[1]world-data-2023'!$A$1:$AI$196,15,FALSE)</f>
        <v>0.61499999999999999</v>
      </c>
      <c r="AS84" s="27">
        <f>VLOOKUP(Regions_112[[#This Row],[Country2]],'[1]world-data-2023'!$A$1:$AI$196,33,FALSE)</f>
        <v>417765</v>
      </c>
      <c r="AT84" s="16">
        <f>VLOOKUP(Regions_112[[#This Row],[Country2]],$A$1:$Z$190,3,FALSE)</f>
        <v>0.19</v>
      </c>
      <c r="AU84" s="27">
        <f>VLOOKUP(Regions_112[[#This Row],[Country2]],'[1]world-data-2023'!$A$1:$AI$196,5,FALSE)</f>
        <v>13812</v>
      </c>
    </row>
    <row r="85" spans="1:47" x14ac:dyDescent="0.3">
      <c r="A85" t="s">
        <v>546</v>
      </c>
      <c r="B85" s="10">
        <v>94</v>
      </c>
      <c r="C85" s="2">
        <v>0.48499999999999999</v>
      </c>
      <c r="D85" s="3">
        <v>29000</v>
      </c>
      <c r="E85" s="1">
        <v>28.75</v>
      </c>
      <c r="F85" s="3">
        <v>17910</v>
      </c>
      <c r="G85" s="1">
        <v>180.51</v>
      </c>
      <c r="H85" s="2">
        <v>4.7E-2</v>
      </c>
      <c r="I85" s="1">
        <v>3.49</v>
      </c>
      <c r="J85" s="1" t="s">
        <v>35</v>
      </c>
      <c r="K85" s="5" t="s">
        <v>258</v>
      </c>
      <c r="L85" s="2">
        <v>1.032</v>
      </c>
      <c r="M85" s="10">
        <v>0.115</v>
      </c>
      <c r="N85" s="1">
        <v>30.6</v>
      </c>
      <c r="O85" s="10">
        <v>66.3</v>
      </c>
      <c r="P85" s="1">
        <v>342</v>
      </c>
      <c r="Q85" s="5" t="s">
        <v>217</v>
      </c>
      <c r="R85" s="1" t="s">
        <v>259</v>
      </c>
      <c r="S85" s="2">
        <v>0.33400000000000002</v>
      </c>
      <c r="T85" s="1">
        <v>0.16</v>
      </c>
      <c r="U85" s="3">
        <v>52573973</v>
      </c>
      <c r="V85" s="2">
        <v>0.747</v>
      </c>
      <c r="W85" s="2">
        <v>0.151</v>
      </c>
      <c r="X85" s="2">
        <v>0.372</v>
      </c>
      <c r="Y85" s="2">
        <v>2.64E-2</v>
      </c>
      <c r="Z85" s="3">
        <v>14461523</v>
      </c>
      <c r="AC85" s="15" t="s">
        <v>654</v>
      </c>
      <c r="AD85" s="27" t="s">
        <v>573</v>
      </c>
      <c r="AE85" s="27">
        <f>VLOOKUP(Regions_112[[#This Row],[Country2]],$A$1:$Z$190,21,FALSE)</f>
        <v>36910560</v>
      </c>
      <c r="AF85" s="27">
        <f>VLOOKUP(Regions_112[[#This Row],[Country2]],$A$1:$Z$190,6,FALSE)</f>
        <v>61276</v>
      </c>
      <c r="AG85" s="11">
        <f>VLOOKUP(Regions_112[[#This Row],[Country2]],$A$2:$Z$190,2,FALSE)</f>
        <v>83</v>
      </c>
      <c r="AH85" s="11">
        <f>VALUE(Regions_112[[#This Row],[GDP ($)]])</f>
        <v>118725279596</v>
      </c>
      <c r="AI85" s="11" t="str">
        <f>SUBSTITUTE(Regions_112[[#This Row],[GDP]], "$", "")</f>
        <v xml:space="preserve">118,725,279,596 </v>
      </c>
      <c r="AJ85" s="11" t="str">
        <f>VLOOKUP(Regions_112[[#This Row],[Country2]],$A$2:$Z$190,11,FALSE)</f>
        <v xml:space="preserve">$118,725,279,596 </v>
      </c>
      <c r="AK85" s="11">
        <f>VLOOKUP(Regions_112[[#This Row],[Country2]],$A$1:$Z$190,20,FALSE)</f>
        <v>0.73</v>
      </c>
      <c r="AL85" s="7">
        <f>VLOOKUP(Regions_112[[#This Row],[Country2]],$A$2:$Z$190,15,FALSE)</f>
        <v>76.5</v>
      </c>
      <c r="AM85" s="11">
        <f>VALUE(Regions_112[[#This Row],[Minimum wage ($)]])</f>
        <v>1.6</v>
      </c>
      <c r="AN85" s="11" t="str">
        <f t="shared" si="3"/>
        <v xml:space="preserve">1.60 </v>
      </c>
      <c r="AO85" s="5" t="str">
        <f>VLOOKUP(Regions_112[[#This Row],[Country2]],$A$2:$Z$190,17,FALSE)</f>
        <v xml:space="preserve">$1.60 </v>
      </c>
      <c r="AP85" s="11">
        <f>VLOOKUP(Regions_112[[#This Row],[Country2]],$A$2:$Z$190,5,FALSE)</f>
        <v>18.940000000000001</v>
      </c>
      <c r="AQ85" s="16">
        <f>VLOOKUP(Regions_112[[#This Row],[Country2]],$A$1:$Z$190,13,FALSE)</f>
        <v>0.35899999999999999</v>
      </c>
      <c r="AR85" s="16">
        <f>VLOOKUP(Regions_112[[#This Row],[Country2]],'[1]world-data-2023'!$A$1:$AI$196,15,FALSE)</f>
        <v>0.126</v>
      </c>
      <c r="AS85" s="27">
        <f>VLOOKUP(Regions_112[[#This Row],[Country2]],'[1]world-data-2023'!$A$1:$AI$196,33,FALSE)</f>
        <v>22975026</v>
      </c>
      <c r="AT85" s="16">
        <f>VLOOKUP(Regions_112[[#This Row],[Country2]],$A$1:$Z$190,3,FALSE)</f>
        <v>0.68500000000000005</v>
      </c>
      <c r="AU85" s="27">
        <f>VLOOKUP(Regions_112[[#This Row],[Country2]],'[1]world-data-2023'!$A$1:$AI$196,5,FALSE)</f>
        <v>446550</v>
      </c>
    </row>
    <row r="86" spans="1:47" x14ac:dyDescent="0.3">
      <c r="A86" t="s">
        <v>547</v>
      </c>
      <c r="B86" s="10">
        <v>147</v>
      </c>
      <c r="C86" s="2">
        <v>0.42</v>
      </c>
      <c r="D86" s="1" t="s">
        <v>461</v>
      </c>
      <c r="E86" s="1">
        <v>27.89</v>
      </c>
      <c r="F86" s="1">
        <v>66</v>
      </c>
      <c r="G86" s="1">
        <v>99.55</v>
      </c>
      <c r="H86" s="2">
        <v>6.0000000000000001E-3</v>
      </c>
      <c r="I86" s="1">
        <v>3.57</v>
      </c>
      <c r="J86" s="1" t="s">
        <v>461</v>
      </c>
      <c r="K86" s="5" t="s">
        <v>260</v>
      </c>
      <c r="L86" s="2">
        <v>1.0129999999999999</v>
      </c>
      <c r="M86" s="10" t="s">
        <v>461</v>
      </c>
      <c r="N86" s="1">
        <v>41.2</v>
      </c>
      <c r="O86" s="10">
        <v>68.099999999999994</v>
      </c>
      <c r="P86" s="1">
        <v>92</v>
      </c>
      <c r="Q86" s="5" t="s">
        <v>461</v>
      </c>
      <c r="R86" s="1" t="s">
        <v>48</v>
      </c>
      <c r="S86" s="2">
        <v>2E-3</v>
      </c>
      <c r="T86" s="1">
        <v>0.2</v>
      </c>
      <c r="U86" s="3">
        <v>117606</v>
      </c>
      <c r="V86" s="1" t="s">
        <v>461</v>
      </c>
      <c r="W86" s="2">
        <v>0.22</v>
      </c>
      <c r="X86" s="2">
        <v>0.32700000000000001</v>
      </c>
      <c r="Y86" s="1" t="s">
        <v>461</v>
      </c>
      <c r="Z86" s="3">
        <v>64489</v>
      </c>
      <c r="AC86" s="15" t="s">
        <v>652</v>
      </c>
      <c r="AD86" s="27" t="s">
        <v>574</v>
      </c>
      <c r="AE86" s="27">
        <f>VLOOKUP(Regions_112[[#This Row],[Country2]],$A$1:$Z$190,21,FALSE)</f>
        <v>30366036</v>
      </c>
      <c r="AF86" s="27">
        <f>VLOOKUP(Regions_112[[#This Row],[Country2]],$A$1:$Z$190,6,FALSE)</f>
        <v>7943</v>
      </c>
      <c r="AG86" s="11">
        <f>VLOOKUP(Regions_112[[#This Row],[Country2]],$A$2:$Z$190,2,FALSE)</f>
        <v>40</v>
      </c>
      <c r="AH86" s="11">
        <f>VALUE(Regions_112[[#This Row],[GDP ($)]])</f>
        <v>14934159926</v>
      </c>
      <c r="AI86" s="11" t="str">
        <f>SUBSTITUTE(Regions_112[[#This Row],[GDP]], "$", "")</f>
        <v xml:space="preserve">14,934,159,926 </v>
      </c>
      <c r="AJ86" s="11" t="str">
        <f>VLOOKUP(Regions_112[[#This Row],[Country2]],$A$2:$Z$190,11,FALSE)</f>
        <v xml:space="preserve">$14,934,159,926 </v>
      </c>
      <c r="AK86" s="11">
        <f>VLOOKUP(Regions_112[[#This Row],[Country2]],$A$1:$Z$190,20,FALSE)</f>
        <v>0.08</v>
      </c>
      <c r="AL86" s="7">
        <f>VLOOKUP(Regions_112[[#This Row],[Country2]],$A$2:$Z$190,15,FALSE)</f>
        <v>60.2</v>
      </c>
      <c r="AM86" s="11">
        <f>VALUE(Regions_112[[#This Row],[Minimum wage ($)]])</f>
        <v>0.27</v>
      </c>
      <c r="AN86" s="11" t="str">
        <f t="shared" si="3"/>
        <v xml:space="preserve">0.27 </v>
      </c>
      <c r="AO86" s="5" t="str">
        <f>VLOOKUP(Regions_112[[#This Row],[Country2]],$A$2:$Z$190,17,FALSE)</f>
        <v xml:space="preserve">$0.27 </v>
      </c>
      <c r="AP86" s="11">
        <f>VLOOKUP(Regions_112[[#This Row],[Country2]],$A$2:$Z$190,5,FALSE)</f>
        <v>37.520000000000003</v>
      </c>
      <c r="AQ86" s="16">
        <f>VLOOKUP(Regions_112[[#This Row],[Country2]],$A$1:$Z$190,13,FALSE)</f>
        <v>7.2999999999999995E-2</v>
      </c>
      <c r="AR86" s="16">
        <f>VLOOKUP(Regions_112[[#This Row],[Country2]],'[1]world-data-2023'!$A$1:$AI$196,15,FALSE)</f>
        <v>0.48</v>
      </c>
      <c r="AS86" s="27">
        <f>VLOOKUP(Regions_112[[#This Row],[Country2]],'[1]world-data-2023'!$A$1:$AI$196,33,FALSE)</f>
        <v>11092106</v>
      </c>
      <c r="AT86" s="16">
        <f>VLOOKUP(Regions_112[[#This Row],[Country2]],$A$1:$Z$190,3,FALSE)</f>
        <v>0.63500000000000001</v>
      </c>
      <c r="AU86" s="27">
        <f>VLOOKUP(Regions_112[[#This Row],[Country2]],'[1]world-data-2023'!$A$1:$AI$196,5,FALSE)</f>
        <v>799380</v>
      </c>
    </row>
    <row r="87" spans="1:47" x14ac:dyDescent="0.3">
      <c r="A87" t="s">
        <v>548</v>
      </c>
      <c r="B87" s="10">
        <v>240</v>
      </c>
      <c r="C87" s="2">
        <v>8.4000000000000005E-2</v>
      </c>
      <c r="D87" s="3">
        <v>25000</v>
      </c>
      <c r="E87" s="1">
        <v>13.94</v>
      </c>
      <c r="F87" s="3">
        <v>98734</v>
      </c>
      <c r="G87" s="1">
        <v>126.6</v>
      </c>
      <c r="H87" s="2">
        <v>1.0999999999999999E-2</v>
      </c>
      <c r="I87" s="1">
        <v>2.08</v>
      </c>
      <c r="J87" s="1" t="s">
        <v>123</v>
      </c>
      <c r="K87" s="5" t="s">
        <v>261</v>
      </c>
      <c r="L87" s="2">
        <v>0.92400000000000004</v>
      </c>
      <c r="M87" s="10">
        <v>0.54400000000000004</v>
      </c>
      <c r="N87" s="1">
        <v>6.7</v>
      </c>
      <c r="O87" s="10">
        <v>75.400000000000006</v>
      </c>
      <c r="P87" s="1">
        <v>12</v>
      </c>
      <c r="Q87" s="5" t="s">
        <v>35</v>
      </c>
      <c r="R87" s="1" t="s">
        <v>170</v>
      </c>
      <c r="S87" s="2">
        <v>0.14399999999999999</v>
      </c>
      <c r="T87" s="1">
        <v>2.58</v>
      </c>
      <c r="U87" s="3">
        <v>4207083</v>
      </c>
      <c r="V87" s="2">
        <v>0.73499999999999999</v>
      </c>
      <c r="W87" s="2">
        <v>1.4E-2</v>
      </c>
      <c r="X87" s="2">
        <v>0.13</v>
      </c>
      <c r="Y87" s="2">
        <v>2.18E-2</v>
      </c>
      <c r="Z87" s="3">
        <v>4207083</v>
      </c>
      <c r="AC87" s="15" t="s">
        <v>650</v>
      </c>
      <c r="AD87" s="27" t="s">
        <v>676</v>
      </c>
      <c r="AE87" s="27">
        <f>VLOOKUP(Regions_112[[#This Row],[Country2]],$A$1:$Z$190,21,FALSE)</f>
        <v>54045420</v>
      </c>
      <c r="AF87" s="27">
        <f>VLOOKUP(Regions_112[[#This Row],[Country2]],$A$1:$Z$190,6,FALSE)</f>
        <v>25280</v>
      </c>
      <c r="AG87" s="11">
        <f>VLOOKUP(Regions_112[[#This Row],[Country2]],$A$2:$Z$190,2,FALSE)</f>
        <v>83</v>
      </c>
      <c r="AH87" s="11">
        <f>VALUE(Regions_112[[#This Row],[GDP ($)]])</f>
        <v>76085852617</v>
      </c>
      <c r="AI87" s="11" t="str">
        <f>SUBSTITUTE(Regions_112[[#This Row],[GDP]], "$", "")</f>
        <v xml:space="preserve">76,085,852,617 </v>
      </c>
      <c r="AJ87" s="11" t="str">
        <f>VLOOKUP(Regions_112[[#This Row],[Country2]],$A$2:$Z$190,11,FALSE)</f>
        <v xml:space="preserve">$76,085,852,617 </v>
      </c>
      <c r="AK87" s="11">
        <f>VLOOKUP(Regions_112[[#This Row],[Country2]],$A$1:$Z$190,20,FALSE)</f>
        <v>0.68</v>
      </c>
      <c r="AL87" s="7">
        <f>VLOOKUP(Regions_112[[#This Row],[Country2]],$A$2:$Z$190,15,FALSE)</f>
        <v>66.900000000000006</v>
      </c>
      <c r="AM87" s="11">
        <f>VALUE(Regions_112[[#This Row],[Minimum wage ($)]])</f>
        <v>0.39</v>
      </c>
      <c r="AN87" s="11" t="str">
        <f t="shared" si="3"/>
        <v xml:space="preserve">0.39 </v>
      </c>
      <c r="AO87" s="5" t="str">
        <f>VLOOKUP(Regions_112[[#This Row],[Country2]],$A$2:$Z$190,17,FALSE)</f>
        <v xml:space="preserve">$0.39 </v>
      </c>
      <c r="AP87" s="11">
        <f>VLOOKUP(Regions_112[[#This Row],[Country2]],$A$2:$Z$190,5,FALSE)</f>
        <v>17.55</v>
      </c>
      <c r="AQ87" s="16">
        <f>VLOOKUP(Regions_112[[#This Row],[Country2]],$A$1:$Z$190,13,FALSE)</f>
        <v>0.188</v>
      </c>
      <c r="AR87" s="16">
        <f>VLOOKUP(Regions_112[[#This Row],[Country2]],'[1]world-data-2023'!$A$1:$AI$196,15,FALSE)</f>
        <v>0.436</v>
      </c>
      <c r="AS87" s="27">
        <f>VLOOKUP(Regions_112[[#This Row],[Country2]],'[1]world-data-2023'!$A$1:$AI$196,33,FALSE)</f>
        <v>16674093</v>
      </c>
      <c r="AT87" s="16">
        <f>VLOOKUP(Regions_112[[#This Row],[Country2]],$A$1:$Z$190,3,FALSE)</f>
        <v>0.19500000000000001</v>
      </c>
      <c r="AU87" s="27">
        <f>VLOOKUP(Regions_112[[#This Row],[Country2]],'[1]world-data-2023'!$A$1:$AI$196,5,FALSE)</f>
        <v>676578</v>
      </c>
    </row>
    <row r="88" spans="1:47" x14ac:dyDescent="0.3">
      <c r="A88" t="s">
        <v>549</v>
      </c>
      <c r="B88" s="10">
        <v>34</v>
      </c>
      <c r="C88" s="2">
        <v>0.55000000000000004</v>
      </c>
      <c r="D88" s="3">
        <v>21000</v>
      </c>
      <c r="E88" s="1">
        <v>27.1</v>
      </c>
      <c r="F88" s="3">
        <v>9787</v>
      </c>
      <c r="G88" s="1">
        <v>155.68</v>
      </c>
      <c r="H88" s="2">
        <v>1.0999999999999999E-2</v>
      </c>
      <c r="I88" s="1">
        <v>3.3</v>
      </c>
      <c r="J88" s="1" t="s">
        <v>64</v>
      </c>
      <c r="K88" s="5" t="s">
        <v>262</v>
      </c>
      <c r="L88" s="2">
        <v>1.0760000000000001</v>
      </c>
      <c r="M88" s="10">
        <v>0.41299999999999998</v>
      </c>
      <c r="N88" s="1">
        <v>16.899999999999999</v>
      </c>
      <c r="O88" s="10">
        <v>71.400000000000006</v>
      </c>
      <c r="P88" s="1">
        <v>60</v>
      </c>
      <c r="Q88" s="5" t="s">
        <v>263</v>
      </c>
      <c r="R88" s="1" t="s">
        <v>80</v>
      </c>
      <c r="S88" s="2">
        <v>0.48199999999999998</v>
      </c>
      <c r="T88" s="1">
        <v>1.88</v>
      </c>
      <c r="U88" s="3">
        <v>6456900</v>
      </c>
      <c r="V88" s="2">
        <v>0.59799999999999998</v>
      </c>
      <c r="W88" s="2">
        <v>0.18</v>
      </c>
      <c r="X88" s="2">
        <v>0.28999999999999998</v>
      </c>
      <c r="Y88" s="2">
        <v>6.3299999999999995E-2</v>
      </c>
      <c r="Z88" s="3">
        <v>2362644</v>
      </c>
      <c r="AC88" s="15" t="s">
        <v>650</v>
      </c>
      <c r="AD88" s="27" t="s">
        <v>577</v>
      </c>
      <c r="AE88" s="27">
        <f>VLOOKUP(Regions_112[[#This Row],[Country2]],$A$1:$Z$190,21,FALSE)</f>
        <v>28608710</v>
      </c>
      <c r="AF88" s="27">
        <f>VLOOKUP(Regions_112[[#This Row],[Country2]],$A$1:$Z$190,6,FALSE)</f>
        <v>9105</v>
      </c>
      <c r="AG88" s="11">
        <f>VLOOKUP(Regions_112[[#This Row],[Country2]],$A$2:$Z$190,2,FALSE)</f>
        <v>203</v>
      </c>
      <c r="AH88" s="11">
        <f>VALUE(Regions_112[[#This Row],[GDP ($)]])</f>
        <v>30641380604</v>
      </c>
      <c r="AI88" s="11" t="str">
        <f>SUBSTITUTE(Regions_112[[#This Row],[GDP]], "$", "")</f>
        <v xml:space="preserve">30,641,380,604 </v>
      </c>
      <c r="AJ88" s="11" t="str">
        <f>VLOOKUP(Regions_112[[#This Row],[Country2]],$A$2:$Z$190,11,FALSE)</f>
        <v xml:space="preserve">$30,641,380,604 </v>
      </c>
      <c r="AK88" s="11">
        <f>VLOOKUP(Regions_112[[#This Row],[Country2]],$A$1:$Z$190,20,FALSE)</f>
        <v>0.75</v>
      </c>
      <c r="AL88" s="7">
        <f>VLOOKUP(Regions_112[[#This Row],[Country2]],$A$2:$Z$190,15,FALSE)</f>
        <v>70.5</v>
      </c>
      <c r="AM88" s="11">
        <f>VALUE(Regions_112[[#This Row],[Minimum wage ($)]])</f>
        <v>0.36</v>
      </c>
      <c r="AN88" s="11" t="str">
        <f t="shared" si="3"/>
        <v xml:space="preserve">0.36 </v>
      </c>
      <c r="AO88" s="5" t="str">
        <f>VLOOKUP(Regions_112[[#This Row],[Country2]],$A$2:$Z$190,17,FALSE)</f>
        <v xml:space="preserve">$0.36 </v>
      </c>
      <c r="AP88" s="11">
        <f>VLOOKUP(Regions_112[[#This Row],[Country2]],$A$2:$Z$190,5,FALSE)</f>
        <v>19.89</v>
      </c>
      <c r="AQ88" s="16">
        <f>VLOOKUP(Regions_112[[#This Row],[Country2]],$A$1:$Z$190,13,FALSE)</f>
        <v>0.124</v>
      </c>
      <c r="AR88" s="16">
        <f>VLOOKUP(Regions_112[[#This Row],[Country2]],'[1]world-data-2023'!$A$1:$AI$196,15,FALSE)</f>
        <v>0.254</v>
      </c>
      <c r="AS88" s="27">
        <f>VLOOKUP(Regions_112[[#This Row],[Country2]],'[1]world-data-2023'!$A$1:$AI$196,33,FALSE)</f>
        <v>5765513</v>
      </c>
      <c r="AT88" s="16">
        <f>VLOOKUP(Regions_112[[#This Row],[Country2]],$A$1:$Z$190,3,FALSE)</f>
        <v>0.28699999999999998</v>
      </c>
      <c r="AU88" s="27">
        <f>VLOOKUP(Regions_112[[#This Row],[Country2]],'[1]world-data-2023'!$A$1:$AI$196,5,FALSE)</f>
        <v>147181</v>
      </c>
    </row>
    <row r="89" spans="1:47" x14ac:dyDescent="0.3">
      <c r="A89" t="s">
        <v>550</v>
      </c>
      <c r="B89" s="10">
        <v>32</v>
      </c>
      <c r="C89" s="2">
        <v>0.10299999999999999</v>
      </c>
      <c r="D89" s="3">
        <v>129000</v>
      </c>
      <c r="E89" s="1">
        <v>23.55</v>
      </c>
      <c r="F89" s="3">
        <v>17763</v>
      </c>
      <c r="G89" s="1">
        <v>135.87</v>
      </c>
      <c r="H89" s="2">
        <v>3.3000000000000002E-2</v>
      </c>
      <c r="I89" s="1">
        <v>2.67</v>
      </c>
      <c r="J89" s="1" t="s">
        <v>57</v>
      </c>
      <c r="K89" s="5" t="s">
        <v>264</v>
      </c>
      <c r="L89" s="2">
        <v>1.024</v>
      </c>
      <c r="M89" s="10">
        <v>0.15</v>
      </c>
      <c r="N89" s="1">
        <v>37.6</v>
      </c>
      <c r="O89" s="10">
        <v>67.599999999999994</v>
      </c>
      <c r="P89" s="1">
        <v>185</v>
      </c>
      <c r="Q89" s="5" t="s">
        <v>171</v>
      </c>
      <c r="R89" s="1" t="s">
        <v>265</v>
      </c>
      <c r="S89" s="2">
        <v>0.45400000000000001</v>
      </c>
      <c r="T89" s="1">
        <v>0.37</v>
      </c>
      <c r="U89" s="3">
        <v>7169455</v>
      </c>
      <c r="V89" s="2">
        <v>0.78500000000000003</v>
      </c>
      <c r="W89" s="2">
        <v>0.129</v>
      </c>
      <c r="X89" s="2">
        <v>0.24099999999999999</v>
      </c>
      <c r="Y89" s="2">
        <v>6.3E-3</v>
      </c>
      <c r="Z89" s="3">
        <v>2555552</v>
      </c>
      <c r="AC89" s="15" t="s">
        <v>653</v>
      </c>
      <c r="AD89" s="27" t="s">
        <v>578</v>
      </c>
      <c r="AE89" s="27">
        <f>VLOOKUP(Regions_112[[#This Row],[Country2]],$A$1:$Z$190,21,FALSE)</f>
        <v>17332850</v>
      </c>
      <c r="AF89" s="27">
        <f>VLOOKUP(Regions_112[[#This Row],[Country2]],$A$1:$Z$190,6,FALSE)</f>
        <v>170780</v>
      </c>
      <c r="AG89" s="11">
        <f>VLOOKUP(Regions_112[[#This Row],[Country2]],$A$2:$Z$190,2,FALSE)</f>
        <v>508</v>
      </c>
      <c r="AH89" s="11">
        <f>VALUE(Regions_112[[#This Row],[GDP ($)]])</f>
        <v>909070395161</v>
      </c>
      <c r="AI89" s="11" t="str">
        <f>SUBSTITUTE(Regions_112[[#This Row],[GDP]], "$", "")</f>
        <v xml:space="preserve">909,070,395,161 </v>
      </c>
      <c r="AJ89" s="11" t="str">
        <f>VLOOKUP(Regions_112[[#This Row],[Country2]],$A$2:$Z$190,11,FALSE)</f>
        <v xml:space="preserve">$909,070,395,161 </v>
      </c>
      <c r="AK89" s="11">
        <f>VLOOKUP(Regions_112[[#This Row],[Country2]],$A$1:$Z$190,20,FALSE)</f>
        <v>3.61</v>
      </c>
      <c r="AL89" s="7">
        <f>VLOOKUP(Regions_112[[#This Row],[Country2]],$A$2:$Z$190,15,FALSE)</f>
        <v>81.8</v>
      </c>
      <c r="AM89" s="11">
        <f>VALUE(Regions_112[[#This Row],[Minimum wage ($)]])</f>
        <v>10.29</v>
      </c>
      <c r="AN89" s="11" t="str">
        <f t="shared" si="3"/>
        <v xml:space="preserve">10.29 </v>
      </c>
      <c r="AO89" s="5" t="str">
        <f>VLOOKUP(Regions_112[[#This Row],[Country2]],$A$2:$Z$190,17,FALSE)</f>
        <v xml:space="preserve">$10.29 </v>
      </c>
      <c r="AP89" s="11">
        <f>VLOOKUP(Regions_112[[#This Row],[Country2]],$A$2:$Z$190,5,FALSE)</f>
        <v>9.6999999999999993</v>
      </c>
      <c r="AQ89" s="16">
        <f>VLOOKUP(Regions_112[[#This Row],[Country2]],$A$1:$Z$190,13,FALSE)</f>
        <v>0.85</v>
      </c>
      <c r="AR89" s="16">
        <f>VLOOKUP(Regions_112[[#This Row],[Country2]],'[1]world-data-2023'!$A$1:$AI$196,15,FALSE)</f>
        <v>0.112</v>
      </c>
      <c r="AS89" s="27">
        <f>VLOOKUP(Regions_112[[#This Row],[Country2]],'[1]world-data-2023'!$A$1:$AI$196,33,FALSE)</f>
        <v>15924729</v>
      </c>
      <c r="AT89" s="16">
        <f>VLOOKUP(Regions_112[[#This Row],[Country2]],$A$1:$Z$190,3,FALSE)</f>
        <v>0.53300000000000003</v>
      </c>
      <c r="AU89" s="27">
        <f>VLOOKUP(Regions_112[[#This Row],[Country2]],'[1]world-data-2023'!$A$1:$AI$196,5,FALSE)</f>
        <v>41543</v>
      </c>
    </row>
    <row r="90" spans="1:47" x14ac:dyDescent="0.3">
      <c r="A90" t="s">
        <v>551</v>
      </c>
      <c r="B90" s="10">
        <v>30</v>
      </c>
      <c r="C90" s="2">
        <v>0.311</v>
      </c>
      <c r="D90" s="3">
        <v>6000</v>
      </c>
      <c r="E90" s="1">
        <v>10</v>
      </c>
      <c r="F90" s="3">
        <v>7004</v>
      </c>
      <c r="G90" s="1">
        <v>116.86</v>
      </c>
      <c r="H90" s="2">
        <v>2.8000000000000001E-2</v>
      </c>
      <c r="I90" s="1">
        <v>1.6</v>
      </c>
      <c r="J90" s="1" t="s">
        <v>266</v>
      </c>
      <c r="K90" s="5" t="s">
        <v>267</v>
      </c>
      <c r="L90" s="2">
        <v>0.99399999999999999</v>
      </c>
      <c r="M90" s="10">
        <v>0.88100000000000001</v>
      </c>
      <c r="N90" s="1">
        <v>3.3</v>
      </c>
      <c r="O90" s="10">
        <v>74.7</v>
      </c>
      <c r="P90" s="1">
        <v>19</v>
      </c>
      <c r="Q90" s="5" t="s">
        <v>268</v>
      </c>
      <c r="R90" s="1" t="s">
        <v>269</v>
      </c>
      <c r="S90" s="2">
        <v>0.41599999999999998</v>
      </c>
      <c r="T90" s="1">
        <v>3.19</v>
      </c>
      <c r="U90" s="3">
        <v>1912789</v>
      </c>
      <c r="V90" s="2">
        <v>0.61399999999999999</v>
      </c>
      <c r="W90" s="2">
        <v>0.22900000000000001</v>
      </c>
      <c r="X90" s="2">
        <v>0.38100000000000001</v>
      </c>
      <c r="Y90" s="2">
        <v>6.5199999999999994E-2</v>
      </c>
      <c r="Z90" s="3">
        <v>1304943</v>
      </c>
      <c r="AC90" s="15" t="s">
        <v>650</v>
      </c>
      <c r="AD90" s="27" t="s">
        <v>579</v>
      </c>
      <c r="AE90" s="27">
        <f>VLOOKUP(Regions_112[[#This Row],[Country2]],$A$1:$Z$190,21,FALSE)</f>
        <v>4841000</v>
      </c>
      <c r="AF90" s="27">
        <f>VLOOKUP(Regions_112[[#This Row],[Country2]],$A$1:$Z$190,6,FALSE)</f>
        <v>34382</v>
      </c>
      <c r="AG90" s="11">
        <f>VLOOKUP(Regions_112[[#This Row],[Country2]],$A$2:$Z$190,2,FALSE)</f>
        <v>18</v>
      </c>
      <c r="AH90" s="11">
        <f>VALUE(Regions_112[[#This Row],[GDP ($)]])</f>
        <v>206928765544</v>
      </c>
      <c r="AI90" s="11" t="str">
        <f>SUBSTITUTE(Regions_112[[#This Row],[GDP]], "$", "")</f>
        <v xml:space="preserve">206,928,765,544 </v>
      </c>
      <c r="AJ90" s="11" t="str">
        <f>VLOOKUP(Regions_112[[#This Row],[Country2]],$A$2:$Z$190,11,FALSE)</f>
        <v xml:space="preserve">$206,928,765,544 </v>
      </c>
      <c r="AK90" s="11">
        <f>VLOOKUP(Regions_112[[#This Row],[Country2]],$A$1:$Z$190,20,FALSE)</f>
        <v>3.59</v>
      </c>
      <c r="AL90" s="7">
        <f>VLOOKUP(Regions_112[[#This Row],[Country2]],$A$2:$Z$190,15,FALSE)</f>
        <v>81.900000000000006</v>
      </c>
      <c r="AM90" s="11">
        <f>VALUE(Regions_112[[#This Row],[Minimum wage ($)]])</f>
        <v>11.49</v>
      </c>
      <c r="AN90" s="11" t="str">
        <f t="shared" si="3"/>
        <v xml:space="preserve">11.49 </v>
      </c>
      <c r="AO90" s="5" t="str">
        <f>VLOOKUP(Regions_112[[#This Row],[Country2]],$A$2:$Z$190,17,FALSE)</f>
        <v xml:space="preserve">$11.49 </v>
      </c>
      <c r="AP90" s="11">
        <f>VLOOKUP(Regions_112[[#This Row],[Country2]],$A$2:$Z$190,5,FALSE)</f>
        <v>11.98</v>
      </c>
      <c r="AQ90" s="16">
        <f>VLOOKUP(Regions_112[[#This Row],[Country2]],$A$1:$Z$190,13,FALSE)</f>
        <v>0.82</v>
      </c>
      <c r="AR90" s="16">
        <f>VLOOKUP(Regions_112[[#This Row],[Country2]],'[1]world-data-2023'!$A$1:$AI$196,15,FALSE)</f>
        <v>0.38600000000000001</v>
      </c>
      <c r="AS90" s="27">
        <f>VLOOKUP(Regions_112[[#This Row],[Country2]],'[1]world-data-2023'!$A$1:$AI$196,33,FALSE)</f>
        <v>4258860</v>
      </c>
      <c r="AT90" s="16">
        <f>VLOOKUP(Regions_112[[#This Row],[Country2]],$A$1:$Z$190,3,FALSE)</f>
        <v>0.40500000000000003</v>
      </c>
      <c r="AU90" s="27">
        <f>VLOOKUP(Regions_112[[#This Row],[Country2]],'[1]world-data-2023'!$A$1:$AI$196,5,FALSE)</f>
        <v>268838</v>
      </c>
    </row>
    <row r="91" spans="1:47" x14ac:dyDescent="0.3">
      <c r="A91" t="s">
        <v>552</v>
      </c>
      <c r="B91" s="10">
        <v>667</v>
      </c>
      <c r="C91" s="2">
        <v>0.64300000000000002</v>
      </c>
      <c r="D91" s="3">
        <v>80000</v>
      </c>
      <c r="E91" s="1">
        <v>17.55</v>
      </c>
      <c r="F91" s="3">
        <v>24796</v>
      </c>
      <c r="G91" s="1">
        <v>130.02000000000001</v>
      </c>
      <c r="H91" s="2">
        <v>0.03</v>
      </c>
      <c r="I91" s="1">
        <v>2.09</v>
      </c>
      <c r="J91" s="1" t="s">
        <v>270</v>
      </c>
      <c r="K91" s="5" t="s">
        <v>271</v>
      </c>
      <c r="L91" s="2">
        <v>0.95099999999999996</v>
      </c>
      <c r="M91" s="10">
        <v>0.26300000000000001</v>
      </c>
      <c r="N91" s="1">
        <v>6.4</v>
      </c>
      <c r="O91" s="10">
        <v>78.900000000000006</v>
      </c>
      <c r="P91" s="1">
        <v>29</v>
      </c>
      <c r="Q91" s="5" t="s">
        <v>272</v>
      </c>
      <c r="R91" s="1" t="s">
        <v>36</v>
      </c>
      <c r="S91" s="2">
        <v>0.32100000000000001</v>
      </c>
      <c r="T91" s="1">
        <v>2.1</v>
      </c>
      <c r="U91" s="3">
        <v>6855713</v>
      </c>
      <c r="V91" s="2">
        <v>0.47</v>
      </c>
      <c r="W91" s="2">
        <v>0.153</v>
      </c>
      <c r="X91" s="2">
        <v>0.32200000000000001</v>
      </c>
      <c r="Y91" s="2">
        <v>6.2300000000000001E-2</v>
      </c>
      <c r="Z91" s="3">
        <v>6084994</v>
      </c>
      <c r="AC91" s="15" t="s">
        <v>655</v>
      </c>
      <c r="AD91" s="27" t="s">
        <v>580</v>
      </c>
      <c r="AE91" s="27">
        <f>VLOOKUP(Regions_112[[#This Row],[Country2]],$A$1:$Z$190,21,FALSE)</f>
        <v>6545502</v>
      </c>
      <c r="AF91" s="27">
        <f>VLOOKUP(Regions_112[[#This Row],[Country2]],$A$1:$Z$190,6,FALSE)</f>
        <v>5592</v>
      </c>
      <c r="AG91" s="11">
        <f>VLOOKUP(Regions_112[[#This Row],[Country2]],$A$2:$Z$190,2,FALSE)</f>
        <v>55</v>
      </c>
      <c r="AH91" s="11">
        <f>VALUE(Regions_112[[#This Row],[GDP ($)]])</f>
        <v>12520915291</v>
      </c>
      <c r="AI91" s="11" t="str">
        <f>SUBSTITUTE(Regions_112[[#This Row],[GDP]], "$", "")</f>
        <v xml:space="preserve">12,520,915,291 </v>
      </c>
      <c r="AJ91" s="11" t="str">
        <f>VLOOKUP(Regions_112[[#This Row],[Country2]],$A$2:$Z$190,11,FALSE)</f>
        <v xml:space="preserve">$12,520,915,291 </v>
      </c>
      <c r="AK91" s="11">
        <f>VLOOKUP(Regions_112[[#This Row],[Country2]],$A$1:$Z$190,20,FALSE)</f>
        <v>0.98</v>
      </c>
      <c r="AL91" s="7">
        <f>VLOOKUP(Regions_112[[#This Row],[Country2]],$A$2:$Z$190,15,FALSE)</f>
        <v>74.3</v>
      </c>
      <c r="AM91" s="11">
        <f>VALUE(Regions_112[[#This Row],[Minimum wage ($)]])</f>
        <v>0.54</v>
      </c>
      <c r="AN91" s="11" t="str">
        <f t="shared" si="3"/>
        <v xml:space="preserve">0.54 </v>
      </c>
      <c r="AO91" s="5" t="str">
        <f>VLOOKUP(Regions_112[[#This Row],[Country2]],$A$2:$Z$190,17,FALSE)</f>
        <v xml:space="preserve">$0.54 </v>
      </c>
      <c r="AP91" s="11">
        <f>VLOOKUP(Regions_112[[#This Row],[Country2]],$A$2:$Z$190,5,FALSE)</f>
        <v>20.64</v>
      </c>
      <c r="AQ91" s="16">
        <f>VLOOKUP(Regions_112[[#This Row],[Country2]],$A$1:$Z$190,13,FALSE)</f>
        <v>0.17399999999999999</v>
      </c>
      <c r="AR91" s="16">
        <f>VLOOKUP(Regions_112[[#This Row],[Country2]],'[1]world-data-2023'!$A$1:$AI$196,15,FALSE)</f>
        <v>0.25900000000000001</v>
      </c>
      <c r="AS91" s="27">
        <f>VLOOKUP(Regions_112[[#This Row],[Country2]],'[1]world-data-2023'!$A$1:$AI$196,33,FALSE)</f>
        <v>3846137</v>
      </c>
      <c r="AT91" s="16">
        <f>VLOOKUP(Regions_112[[#This Row],[Country2]],$A$1:$Z$190,3,FALSE)</f>
        <v>0.42099999999999999</v>
      </c>
      <c r="AU91" s="27">
        <f>VLOOKUP(Regions_112[[#This Row],[Country2]],'[1]world-data-2023'!$A$1:$AI$196,5,FALSE)</f>
        <v>130370</v>
      </c>
    </row>
    <row r="92" spans="1:47" x14ac:dyDescent="0.3">
      <c r="A92" t="s">
        <v>553</v>
      </c>
      <c r="B92" s="10">
        <v>71</v>
      </c>
      <c r="C92" s="2">
        <v>0.77600000000000002</v>
      </c>
      <c r="D92" s="3">
        <v>2000</v>
      </c>
      <c r="E92" s="1">
        <v>26.81</v>
      </c>
      <c r="F92" s="3">
        <v>2512</v>
      </c>
      <c r="G92" s="1">
        <v>155.86000000000001</v>
      </c>
      <c r="H92" s="2">
        <v>5.1999999999999998E-2</v>
      </c>
      <c r="I92" s="1">
        <v>3.14</v>
      </c>
      <c r="J92" s="1" t="s">
        <v>25</v>
      </c>
      <c r="K92" s="5" t="s">
        <v>273</v>
      </c>
      <c r="L92" s="2">
        <v>1.2090000000000001</v>
      </c>
      <c r="M92" s="10">
        <v>0.10199999999999999</v>
      </c>
      <c r="N92" s="1">
        <v>65.7</v>
      </c>
      <c r="O92" s="10">
        <v>53.7</v>
      </c>
      <c r="P92" s="1">
        <v>544</v>
      </c>
      <c r="Q92" s="5" t="s">
        <v>257</v>
      </c>
      <c r="R92" s="1" t="s">
        <v>48</v>
      </c>
      <c r="S92" s="2">
        <v>0.16900000000000001</v>
      </c>
      <c r="T92" s="1">
        <v>7.0000000000000007E-2</v>
      </c>
      <c r="U92" s="3">
        <v>2125268</v>
      </c>
      <c r="V92" s="2">
        <v>0.67900000000000005</v>
      </c>
      <c r="W92" s="2">
        <v>0.316</v>
      </c>
      <c r="X92" s="2">
        <v>0.13600000000000001</v>
      </c>
      <c r="Y92" s="2">
        <v>0.2341</v>
      </c>
      <c r="Z92" s="3">
        <v>607508</v>
      </c>
      <c r="AC92" s="15" t="s">
        <v>652</v>
      </c>
      <c r="AD92" s="27" t="s">
        <v>582</v>
      </c>
      <c r="AE92" s="27">
        <f>VLOOKUP(Regions_112[[#This Row],[Country2]],$A$1:$Z$190,21,FALSE)</f>
        <v>200963599</v>
      </c>
      <c r="AF92" s="27">
        <f>VLOOKUP(Regions_112[[#This Row],[Country2]],$A$1:$Z$190,6,FALSE)</f>
        <v>120369</v>
      </c>
      <c r="AG92" s="11">
        <f>VLOOKUP(Regions_112[[#This Row],[Country2]],$A$2:$Z$190,2,FALSE)</f>
        <v>226</v>
      </c>
      <c r="AH92" s="11">
        <f>VALUE(Regions_112[[#This Row],[GDP ($)]])</f>
        <v>448120428859</v>
      </c>
      <c r="AI92" s="11" t="str">
        <f>SUBSTITUTE(Regions_112[[#This Row],[GDP]], "$", "")</f>
        <v xml:space="preserve">448,120,428,859 </v>
      </c>
      <c r="AJ92" s="11" t="str">
        <f>VLOOKUP(Regions_112[[#This Row],[Country2]],$A$2:$Z$190,11,FALSE)</f>
        <v xml:space="preserve">$448,120,428,859 </v>
      </c>
      <c r="AK92" s="11">
        <f>VLOOKUP(Regions_112[[#This Row],[Country2]],$A$1:$Z$190,20,FALSE)</f>
        <v>0.38</v>
      </c>
      <c r="AL92" s="7">
        <f>VLOOKUP(Regions_112[[#This Row],[Country2]],$A$2:$Z$190,15,FALSE)</f>
        <v>54.3</v>
      </c>
      <c r="AM92" s="11">
        <f>VALUE(Regions_112[[#This Row],[Minimum wage ($)]])</f>
        <v>0.54</v>
      </c>
      <c r="AN92" s="11" t="str">
        <f t="shared" si="3"/>
        <v xml:space="preserve">0.54 </v>
      </c>
      <c r="AO92" s="5" t="str">
        <f>VLOOKUP(Regions_112[[#This Row],[Country2]],$A$2:$Z$190,17,FALSE)</f>
        <v xml:space="preserve">$0.54 </v>
      </c>
      <c r="AP92" s="11">
        <f>VLOOKUP(Regions_112[[#This Row],[Country2]],$A$2:$Z$190,5,FALSE)</f>
        <v>37.909999999999997</v>
      </c>
      <c r="AQ92" s="16">
        <f>VLOOKUP(Regions_112[[#This Row],[Country2]],$A$1:$Z$190,13,FALSE)</f>
        <v>0.10199999999999999</v>
      </c>
      <c r="AR92" s="16">
        <f>VLOOKUP(Regions_112[[#This Row],[Country2]],'[1]world-data-2023'!$A$1:$AI$196,15,FALSE)</f>
        <v>7.1999999999999995E-2</v>
      </c>
      <c r="AS92" s="27">
        <f>VLOOKUP(Regions_112[[#This Row],[Country2]],'[1]world-data-2023'!$A$1:$AI$196,33,FALSE)</f>
        <v>102806948</v>
      </c>
      <c r="AT92" s="16">
        <f>VLOOKUP(Regions_112[[#This Row],[Country2]],$A$1:$Z$190,3,FALSE)</f>
        <v>0.77700000000000002</v>
      </c>
      <c r="AU92" s="27">
        <f>VLOOKUP(Regions_112[[#This Row],[Country2]],'[1]world-data-2023'!$A$1:$AI$196,5,FALSE)</f>
        <v>923768</v>
      </c>
    </row>
    <row r="93" spans="1:47" x14ac:dyDescent="0.3">
      <c r="A93" t="s">
        <v>554</v>
      </c>
      <c r="B93" s="10">
        <v>53</v>
      </c>
      <c r="C93" s="2">
        <v>0.28000000000000003</v>
      </c>
      <c r="D93" s="3">
        <v>2000</v>
      </c>
      <c r="E93" s="1">
        <v>33.04</v>
      </c>
      <c r="F93" s="3">
        <v>1386</v>
      </c>
      <c r="G93" s="1">
        <v>223.13</v>
      </c>
      <c r="H93" s="2">
        <v>0.23599999999999999</v>
      </c>
      <c r="I93" s="1">
        <v>4.32</v>
      </c>
      <c r="J93" s="1" t="s">
        <v>274</v>
      </c>
      <c r="K93" s="5" t="s">
        <v>275</v>
      </c>
      <c r="L93" s="2">
        <v>0.85099999999999998</v>
      </c>
      <c r="M93" s="10">
        <v>0.11899999999999999</v>
      </c>
      <c r="N93" s="1">
        <v>53.5</v>
      </c>
      <c r="O93" s="10">
        <v>63.7</v>
      </c>
      <c r="P93" s="1">
        <v>661</v>
      </c>
      <c r="Q93" s="5" t="s">
        <v>276</v>
      </c>
      <c r="R93" s="1" t="s">
        <v>48</v>
      </c>
      <c r="S93" s="2">
        <v>0.19600000000000001</v>
      </c>
      <c r="T93" s="1">
        <v>0.04</v>
      </c>
      <c r="U93" s="3">
        <v>4937374</v>
      </c>
      <c r="V93" s="2">
        <v>0.76300000000000001</v>
      </c>
      <c r="W93" s="2">
        <v>0.129</v>
      </c>
      <c r="X93" s="2">
        <v>0.46200000000000002</v>
      </c>
      <c r="Y93" s="2">
        <v>2.81E-2</v>
      </c>
      <c r="Z93" s="3">
        <v>2548426</v>
      </c>
      <c r="AC93" s="15" t="s">
        <v>654</v>
      </c>
      <c r="AD93" s="27" t="s">
        <v>586</v>
      </c>
      <c r="AE93" s="27">
        <f>VLOOKUP(Regions_112[[#This Row],[Country2]],$A$1:$Z$190,21,FALSE)</f>
        <v>5266535</v>
      </c>
      <c r="AF93" s="27">
        <f>VLOOKUP(Regions_112[[#This Row],[Country2]],$A$1:$Z$190,6,FALSE)</f>
        <v>63457</v>
      </c>
      <c r="AG93" s="11">
        <f>VLOOKUP(Regions_112[[#This Row],[Country2]],$A$2:$Z$190,2,FALSE)</f>
        <v>16</v>
      </c>
      <c r="AH93" s="11">
        <f>VALUE(Regions_112[[#This Row],[GDP ($)]])</f>
        <v>76983094928</v>
      </c>
      <c r="AI93" s="11" t="str">
        <f>SUBSTITUTE(Regions_112[[#This Row],[GDP]], "$", "")</f>
        <v xml:space="preserve">76,983,094,928 </v>
      </c>
      <c r="AJ93" s="11" t="str">
        <f>VLOOKUP(Regions_112[[#This Row],[Country2]],$A$2:$Z$190,11,FALSE)</f>
        <v xml:space="preserve">$76,983,094,928 </v>
      </c>
      <c r="AK93" s="11">
        <f>VLOOKUP(Regions_112[[#This Row],[Country2]],$A$1:$Z$190,20,FALSE)</f>
        <v>2</v>
      </c>
      <c r="AL93" s="7">
        <f>VLOOKUP(Regions_112[[#This Row],[Country2]],$A$2:$Z$190,15,FALSE)</f>
        <v>77.599999999999994</v>
      </c>
      <c r="AM93" s="11">
        <f>VALUE(Regions_112[[#This Row],[Minimum wage ($)]])</f>
        <v>4.33</v>
      </c>
      <c r="AN93" s="11" t="str">
        <f t="shared" si="3"/>
        <v xml:space="preserve">4.33 </v>
      </c>
      <c r="AO93" s="5" t="str">
        <f>VLOOKUP(Regions_112[[#This Row],[Country2]],$A$2:$Z$190,17,FALSE)</f>
        <v xml:space="preserve">$4.33 </v>
      </c>
      <c r="AP93" s="11">
        <f>VLOOKUP(Regions_112[[#This Row],[Country2]],$A$2:$Z$190,5,FALSE)</f>
        <v>19.190000000000001</v>
      </c>
      <c r="AQ93" s="16">
        <f>VLOOKUP(Regions_112[[#This Row],[Country2]],$A$1:$Z$190,13,FALSE)</f>
        <v>0.38</v>
      </c>
      <c r="AR93" s="16">
        <f>VLOOKUP(Regions_112[[#This Row],[Country2]],'[1]world-data-2023'!$A$1:$AI$196,15,FALSE)</f>
        <v>0</v>
      </c>
      <c r="AS93" s="27">
        <f>VLOOKUP(Regions_112[[#This Row],[Country2]],'[1]world-data-2023'!$A$1:$AI$196,33,FALSE)</f>
        <v>4250777</v>
      </c>
      <c r="AT93" s="16">
        <f>VLOOKUP(Regions_112[[#This Row],[Country2]],$A$1:$Z$190,3,FALSE)</f>
        <v>4.5999999999999999E-2</v>
      </c>
      <c r="AU93" s="27">
        <f>VLOOKUP(Regions_112[[#This Row],[Country2]],'[1]world-data-2023'!$A$1:$AI$196,5,FALSE)</f>
        <v>309500</v>
      </c>
    </row>
    <row r="94" spans="1:47" x14ac:dyDescent="0.3">
      <c r="A94" t="s">
        <v>555</v>
      </c>
      <c r="B94" s="10">
        <v>4</v>
      </c>
      <c r="C94" s="2">
        <v>8.6999999999999994E-2</v>
      </c>
      <c r="D94" s="1">
        <v>0</v>
      </c>
      <c r="E94" s="1">
        <v>18.829999999999998</v>
      </c>
      <c r="F94" s="3">
        <v>50564</v>
      </c>
      <c r="G94" s="1">
        <v>125.71</v>
      </c>
      <c r="H94" s="2">
        <v>2.5999999999999999E-2</v>
      </c>
      <c r="I94" s="1">
        <v>2.2400000000000002</v>
      </c>
      <c r="J94" s="1" t="s">
        <v>277</v>
      </c>
      <c r="K94" s="5" t="s">
        <v>278</v>
      </c>
      <c r="L94" s="2">
        <v>1.0900000000000001</v>
      </c>
      <c r="M94" s="10">
        <v>0.60499999999999998</v>
      </c>
      <c r="N94" s="1">
        <v>10.199999999999999</v>
      </c>
      <c r="O94" s="10">
        <v>72.7</v>
      </c>
      <c r="P94" s="1">
        <v>72</v>
      </c>
      <c r="Q94" s="5" t="s">
        <v>279</v>
      </c>
      <c r="R94" s="1" t="s">
        <v>36</v>
      </c>
      <c r="S94" s="2">
        <v>0.36699999999999999</v>
      </c>
      <c r="T94" s="1">
        <v>2.09</v>
      </c>
      <c r="U94" s="3">
        <v>6777452</v>
      </c>
      <c r="V94" s="2">
        <v>0.497</v>
      </c>
      <c r="W94" s="1" t="s">
        <v>461</v>
      </c>
      <c r="X94" s="2">
        <v>0.32600000000000001</v>
      </c>
      <c r="Y94" s="2">
        <v>0.18559999999999999</v>
      </c>
      <c r="Z94" s="3">
        <v>5448597</v>
      </c>
      <c r="AC94" s="15" t="s">
        <v>650</v>
      </c>
      <c r="AD94" s="27" t="s">
        <v>587</v>
      </c>
      <c r="AE94" s="27">
        <f>VLOOKUP(Regions_112[[#This Row],[Country2]],$A$1:$Z$190,21,FALSE)</f>
        <v>216565318</v>
      </c>
      <c r="AF94" s="27">
        <f>VLOOKUP(Regions_112[[#This Row],[Country2]],$A$1:$Z$190,6,FALSE)</f>
        <v>201150</v>
      </c>
      <c r="AG94" s="11">
        <f>VLOOKUP(Regions_112[[#This Row],[Country2]],$A$2:$Z$190,2,FALSE)</f>
        <v>287</v>
      </c>
      <c r="AH94" s="11">
        <f>VALUE(Regions_112[[#This Row],[GDP ($)]])</f>
        <v>304400000000</v>
      </c>
      <c r="AI94" s="11" t="str">
        <f>SUBSTITUTE(Regions_112[[#This Row],[GDP]], "$", "")</f>
        <v xml:space="preserve">304,400,000,000 </v>
      </c>
      <c r="AJ94" s="11" t="str">
        <f>VLOOKUP(Regions_112[[#This Row],[Country2]],$A$2:$Z$190,11,FALSE)</f>
        <v xml:space="preserve">$304,400,000,000 </v>
      </c>
      <c r="AK94" s="11">
        <f>VLOOKUP(Regions_112[[#This Row],[Country2]],$A$1:$Z$190,20,FALSE)</f>
        <v>0.98</v>
      </c>
      <c r="AL94" s="7">
        <f>VLOOKUP(Regions_112[[#This Row],[Country2]],$A$2:$Z$190,15,FALSE)</f>
        <v>67.099999999999994</v>
      </c>
      <c r="AM94" s="11">
        <f>VALUE(Regions_112[[#This Row],[Minimum wage ($)]])</f>
        <v>0.69</v>
      </c>
      <c r="AN94" s="11" t="str">
        <f t="shared" ref="AN94:AN116" si="4">SUBSTITUTE(AO94, "$", "")</f>
        <v xml:space="preserve">0.69 </v>
      </c>
      <c r="AO94" s="5" t="str">
        <f>VLOOKUP(Regions_112[[#This Row],[Country2]],$A$2:$Z$190,17,FALSE)</f>
        <v xml:space="preserve">$0.69 </v>
      </c>
      <c r="AP94" s="11">
        <f>VLOOKUP(Regions_112[[#This Row],[Country2]],$A$2:$Z$190,5,FALSE)</f>
        <v>28.25</v>
      </c>
      <c r="AQ94" s="16">
        <f>VLOOKUP(Regions_112[[#This Row],[Country2]],$A$1:$Z$190,13,FALSE)</f>
        <v>0.09</v>
      </c>
      <c r="AR94" s="16">
        <f>VLOOKUP(Regions_112[[#This Row],[Country2]],'[1]world-data-2023'!$A$1:$AI$196,15,FALSE)</f>
        <v>1.9E-2</v>
      </c>
      <c r="AS94" s="27">
        <f>VLOOKUP(Regions_112[[#This Row],[Country2]],'[1]world-data-2023'!$A$1:$AI$196,33,FALSE)</f>
        <v>79927762</v>
      </c>
      <c r="AT94" s="16">
        <f>VLOOKUP(Regions_112[[#This Row],[Country2]],$A$1:$Z$190,3,FALSE)</f>
        <v>0.47799999999999998</v>
      </c>
      <c r="AU94" s="27">
        <f>VLOOKUP(Regions_112[[#This Row],[Country2]],'[1]world-data-2023'!$A$1:$AI$196,5,FALSE)</f>
        <v>796095</v>
      </c>
    </row>
    <row r="95" spans="1:47" x14ac:dyDescent="0.3">
      <c r="A95" t="s">
        <v>556</v>
      </c>
      <c r="B95" s="10">
        <v>238</v>
      </c>
      <c r="C95" s="2">
        <v>0.32200000000000001</v>
      </c>
      <c r="D95" s="1" t="s">
        <v>461</v>
      </c>
      <c r="E95" s="1">
        <v>9.9</v>
      </c>
      <c r="F95" s="1">
        <v>51</v>
      </c>
      <c r="G95" s="1" t="s">
        <v>461</v>
      </c>
      <c r="H95" s="1" t="s">
        <v>461</v>
      </c>
      <c r="I95" s="1">
        <v>1.44</v>
      </c>
      <c r="J95" s="1" t="s">
        <v>280</v>
      </c>
      <c r="K95" s="5" t="s">
        <v>281</v>
      </c>
      <c r="L95" s="2">
        <v>1.0469999999999999</v>
      </c>
      <c r="M95" s="10">
        <v>0.35599999999999998</v>
      </c>
      <c r="N95" s="1" t="s">
        <v>461</v>
      </c>
      <c r="O95" s="10">
        <v>83</v>
      </c>
      <c r="P95" s="1" t="s">
        <v>461</v>
      </c>
      <c r="Q95" s="5" t="s">
        <v>461</v>
      </c>
      <c r="R95" s="1" t="s">
        <v>63</v>
      </c>
      <c r="S95" s="1" t="s">
        <v>461</v>
      </c>
      <c r="T95" s="1" t="s">
        <v>461</v>
      </c>
      <c r="U95" s="3">
        <v>38019</v>
      </c>
      <c r="V95" s="1" t="s">
        <v>461</v>
      </c>
      <c r="W95" s="1" t="s">
        <v>461</v>
      </c>
      <c r="X95" s="2">
        <v>0.216</v>
      </c>
      <c r="Y95" s="1" t="s">
        <v>461</v>
      </c>
      <c r="Z95" s="3">
        <v>5464</v>
      </c>
      <c r="AC95" s="15" t="s">
        <v>650</v>
      </c>
      <c r="AD95" s="27" t="s">
        <v>588</v>
      </c>
      <c r="AE95" s="27">
        <f>VLOOKUP(Regions_112[[#This Row],[Country2]],$A$1:$Z$190,21,FALSE)</f>
        <v>18233</v>
      </c>
      <c r="AF95" s="27">
        <f>VLOOKUP(Regions_112[[#This Row],[Country2]],$A$1:$Z$190,6,FALSE)</f>
        <v>224</v>
      </c>
      <c r="AG95" s="11">
        <f>VLOOKUP(Regions_112[[#This Row],[Country2]],$A$2:$Z$190,2,FALSE)</f>
        <v>39</v>
      </c>
      <c r="AH95" s="11">
        <f>VALUE(Regions_112[[#This Row],[GDP ($)]])</f>
        <v>283994900</v>
      </c>
      <c r="AI95" s="11" t="str">
        <f>SUBSTITUTE(Regions_112[[#This Row],[GDP]], "$", "")</f>
        <v xml:space="preserve">283,994,900 </v>
      </c>
      <c r="AJ95" s="11" t="str">
        <f>VLOOKUP(Regions_112[[#This Row],[Country2]],$A$2:$Z$190,11,FALSE)</f>
        <v xml:space="preserve">$283,994,900 </v>
      </c>
      <c r="AK95" s="11">
        <f>VLOOKUP(Regions_112[[#This Row],[Country2]],$A$1:$Z$190,20,FALSE)</f>
        <v>1.18</v>
      </c>
      <c r="AL95" s="7">
        <f>VLOOKUP(Regions_112[[#This Row],[Country2]],$A$2:$Z$190,15,FALSE)</f>
        <v>69.099999999999994</v>
      </c>
      <c r="AM95" s="11">
        <f>VALUE(Regions_112[[#This Row],[Minimum wage ($)]])</f>
        <v>3</v>
      </c>
      <c r="AN95" s="11" t="str">
        <f t="shared" si="4"/>
        <v xml:space="preserve">3.00 </v>
      </c>
      <c r="AO95" s="5" t="str">
        <f>VLOOKUP(Regions_112[[#This Row],[Country2]],$A$2:$Z$190,17,FALSE)</f>
        <v xml:space="preserve">$3.00 </v>
      </c>
      <c r="AP95" s="11">
        <f>VLOOKUP(Regions_112[[#This Row],[Country2]],$A$2:$Z$190,5,FALSE)</f>
        <v>14</v>
      </c>
      <c r="AQ95" s="16">
        <f>VLOOKUP(Regions_112[[#This Row],[Country2]],$A$1:$Z$190,13,FALSE)</f>
        <v>0.54700000000000004</v>
      </c>
      <c r="AR95" s="16">
        <f>VLOOKUP(Regions_112[[#This Row],[Country2]],'[1]world-data-2023'!$A$1:$AI$196,15,FALSE)</f>
        <v>0.876</v>
      </c>
      <c r="AS95" s="27">
        <f>VLOOKUP(Regions_112[[#This Row],[Country2]],'[1]world-data-2023'!$A$1:$AI$196,33,FALSE)</f>
        <v>14491</v>
      </c>
      <c r="AT95" s="16">
        <f>VLOOKUP(Regions_112[[#This Row],[Country2]],$A$1:$Z$190,3,FALSE)</f>
        <v>0.109</v>
      </c>
      <c r="AU95" s="27">
        <f>VLOOKUP(Regions_112[[#This Row],[Country2]],'[1]world-data-2023'!$A$1:$AI$196,5,FALSE)</f>
        <v>459</v>
      </c>
    </row>
    <row r="96" spans="1:47" x14ac:dyDescent="0.3">
      <c r="A96" t="s">
        <v>557</v>
      </c>
      <c r="B96" s="10">
        <v>43</v>
      </c>
      <c r="C96" s="2">
        <v>0.47199999999999998</v>
      </c>
      <c r="D96" s="3">
        <v>34000</v>
      </c>
      <c r="E96" s="1">
        <v>10</v>
      </c>
      <c r="F96" s="3">
        <v>12963</v>
      </c>
      <c r="G96" s="1">
        <v>118.38</v>
      </c>
      <c r="H96" s="2">
        <v>2.3E-2</v>
      </c>
      <c r="I96" s="1">
        <v>1.63</v>
      </c>
      <c r="J96" s="1" t="s">
        <v>266</v>
      </c>
      <c r="K96" s="5" t="s">
        <v>282</v>
      </c>
      <c r="L96" s="2">
        <v>1.0389999999999999</v>
      </c>
      <c r="M96" s="10">
        <v>0.72399999999999998</v>
      </c>
      <c r="N96" s="1">
        <v>3.3</v>
      </c>
      <c r="O96" s="10">
        <v>75.7</v>
      </c>
      <c r="P96" s="1">
        <v>8</v>
      </c>
      <c r="Q96" s="5" t="s">
        <v>283</v>
      </c>
      <c r="R96" s="1" t="s">
        <v>284</v>
      </c>
      <c r="S96" s="2">
        <v>0.32100000000000001</v>
      </c>
      <c r="T96" s="1">
        <v>6.35</v>
      </c>
      <c r="U96" s="3">
        <v>2786844</v>
      </c>
      <c r="V96" s="2">
        <v>0.61599999999999999</v>
      </c>
      <c r="W96" s="2">
        <v>0.16900000000000001</v>
      </c>
      <c r="X96" s="2">
        <v>0.42599999999999999</v>
      </c>
      <c r="Y96" s="2">
        <v>6.3500000000000001E-2</v>
      </c>
      <c r="Z96" s="3">
        <v>1891013</v>
      </c>
      <c r="AC96" s="15" t="s">
        <v>655</v>
      </c>
      <c r="AD96" s="27" t="s">
        <v>589</v>
      </c>
      <c r="AE96" s="27">
        <f>VLOOKUP(Regions_112[[#This Row],[Country2]],$A$1:$Z$190,21,FALSE)</f>
        <v>4246439</v>
      </c>
      <c r="AF96" s="27">
        <f>VLOOKUP(Regions_112[[#This Row],[Country2]],$A$1:$Z$190,6,FALSE)</f>
        <v>10715</v>
      </c>
      <c r="AG96" s="11">
        <f>VLOOKUP(Regions_112[[#This Row],[Country2]],$A$2:$Z$190,2,FALSE)</f>
        <v>58</v>
      </c>
      <c r="AH96" s="11">
        <f>VALUE(Regions_112[[#This Row],[GDP ($)]])</f>
        <v>66800800000</v>
      </c>
      <c r="AI96" s="11" t="str">
        <f>SUBSTITUTE(Regions_112[[#This Row],[GDP]], "$", "")</f>
        <v xml:space="preserve">66,800,800,000 </v>
      </c>
      <c r="AJ96" s="11" t="str">
        <f>VLOOKUP(Regions_112[[#This Row],[Country2]],$A$2:$Z$190,11,FALSE)</f>
        <v xml:space="preserve">$66,800,800,000 </v>
      </c>
      <c r="AK96" s="11">
        <f>VLOOKUP(Regions_112[[#This Row],[Country2]],$A$1:$Z$190,20,FALSE)</f>
        <v>1.57</v>
      </c>
      <c r="AL96" s="7">
        <f>VLOOKUP(Regions_112[[#This Row],[Country2]],$A$2:$Z$190,15,FALSE)</f>
        <v>78.3</v>
      </c>
      <c r="AM96" s="11">
        <f>VALUE(Regions_112[[#This Row],[Minimum wage ($)]])</f>
        <v>1.53</v>
      </c>
      <c r="AN96" s="11" t="str">
        <f t="shared" si="4"/>
        <v xml:space="preserve">1.53 </v>
      </c>
      <c r="AO96" s="5" t="str">
        <f>VLOOKUP(Regions_112[[#This Row],[Country2]],$A$2:$Z$190,17,FALSE)</f>
        <v xml:space="preserve">$1.53 </v>
      </c>
      <c r="AP96" s="11">
        <f>VLOOKUP(Regions_112[[#This Row],[Country2]],$A$2:$Z$190,5,FALSE)</f>
        <v>18.98</v>
      </c>
      <c r="AQ96" s="16">
        <f>VLOOKUP(Regions_112[[#This Row],[Country2]],$A$1:$Z$190,13,FALSE)</f>
        <v>0.47799999999999998</v>
      </c>
      <c r="AR96" s="16">
        <f>VLOOKUP(Regions_112[[#This Row],[Country2]],'[1]world-data-2023'!$A$1:$AI$196,15,FALSE)</f>
        <v>0.61899999999999999</v>
      </c>
      <c r="AS96" s="27">
        <f>VLOOKUP(Regions_112[[#This Row],[Country2]],'[1]world-data-2023'!$A$1:$AI$196,33,FALSE)</f>
        <v>2890084</v>
      </c>
      <c r="AT96" s="16">
        <f>VLOOKUP(Regions_112[[#This Row],[Country2]],$A$1:$Z$190,3,FALSE)</f>
        <v>0.30399999999999999</v>
      </c>
      <c r="AU96" s="27">
        <f>VLOOKUP(Regions_112[[#This Row],[Country2]],'[1]world-data-2023'!$A$1:$AI$196,5,FALSE)</f>
        <v>75420</v>
      </c>
    </row>
    <row r="97" spans="1:47" x14ac:dyDescent="0.3">
      <c r="A97" t="s">
        <v>558</v>
      </c>
      <c r="B97" s="10">
        <v>242</v>
      </c>
      <c r="C97" s="2">
        <v>0.53700000000000003</v>
      </c>
      <c r="D97" s="3">
        <v>2000</v>
      </c>
      <c r="E97" s="1">
        <v>10.3</v>
      </c>
      <c r="F97" s="3">
        <v>8988</v>
      </c>
      <c r="G97" s="1">
        <v>115.09</v>
      </c>
      <c r="H97" s="2">
        <v>1.7000000000000001E-2</v>
      </c>
      <c r="I97" s="1">
        <v>1.37</v>
      </c>
      <c r="J97" s="1" t="s">
        <v>285</v>
      </c>
      <c r="K97" s="5" t="s">
        <v>286</v>
      </c>
      <c r="L97" s="2">
        <v>1.0229999999999999</v>
      </c>
      <c r="M97" s="10">
        <v>0.192</v>
      </c>
      <c r="N97" s="1">
        <v>1.9</v>
      </c>
      <c r="O97" s="10">
        <v>82.1</v>
      </c>
      <c r="P97" s="1">
        <v>5</v>
      </c>
      <c r="Q97" s="5" t="s">
        <v>287</v>
      </c>
      <c r="R97" s="1" t="s">
        <v>288</v>
      </c>
      <c r="S97" s="2">
        <v>0.106</v>
      </c>
      <c r="T97" s="1">
        <v>3.01</v>
      </c>
      <c r="U97" s="3">
        <v>645397</v>
      </c>
      <c r="V97" s="2">
        <v>0.59299999999999997</v>
      </c>
      <c r="W97" s="2">
        <v>0.26500000000000001</v>
      </c>
      <c r="X97" s="2">
        <v>0.20399999999999999</v>
      </c>
      <c r="Y97" s="2">
        <v>5.3600000000000002E-2</v>
      </c>
      <c r="Z97" s="3">
        <v>565488</v>
      </c>
      <c r="AC97" s="15" t="s">
        <v>650</v>
      </c>
      <c r="AD97" s="27" t="s">
        <v>590</v>
      </c>
      <c r="AE97" s="27">
        <f>VLOOKUP(Regions_112[[#This Row],[Country2]],$A$1:$Z$190,21,FALSE)</f>
        <v>8776109</v>
      </c>
      <c r="AF97" s="27">
        <f>VLOOKUP(Regions_112[[#This Row],[Country2]],$A$1:$Z$190,6,FALSE)</f>
        <v>7536</v>
      </c>
      <c r="AG97" s="11">
        <f>VLOOKUP(Regions_112[[#This Row],[Country2]],$A$2:$Z$190,2,FALSE)</f>
        <v>20</v>
      </c>
      <c r="AH97" s="11">
        <f>VALUE(Regions_112[[#This Row],[GDP ($)]])</f>
        <v>24969611435</v>
      </c>
      <c r="AI97" s="11" t="str">
        <f>SUBSTITUTE(Regions_112[[#This Row],[GDP]], "$", "")</f>
        <v xml:space="preserve">24,969,611,435 </v>
      </c>
      <c r="AJ97" s="11" t="str">
        <f>VLOOKUP(Regions_112[[#This Row],[Country2]],$A$2:$Z$190,11,FALSE)</f>
        <v xml:space="preserve">$24,969,611,435 </v>
      </c>
      <c r="AK97" s="11">
        <f>VLOOKUP(Regions_112[[#This Row],[Country2]],$A$1:$Z$190,20,FALSE)</f>
        <v>7.0000000000000007E-2</v>
      </c>
      <c r="AL97" s="7">
        <f>VLOOKUP(Regions_112[[#This Row],[Country2]],$A$2:$Z$190,15,FALSE)</f>
        <v>64.3</v>
      </c>
      <c r="AM97" s="11">
        <f>VALUE(Regions_112[[#This Row],[Minimum wage ($)]])</f>
        <v>1.1599999999999999</v>
      </c>
      <c r="AN97" s="11" t="str">
        <f t="shared" si="4"/>
        <v xml:space="preserve">1.16 </v>
      </c>
      <c r="AO97" s="5" t="str">
        <f>VLOOKUP(Regions_112[[#This Row],[Country2]],$A$2:$Z$190,17,FALSE)</f>
        <v xml:space="preserve">$1.16 </v>
      </c>
      <c r="AP97" s="11">
        <f>VLOOKUP(Regions_112[[#This Row],[Country2]],$A$2:$Z$190,5,FALSE)</f>
        <v>27.07</v>
      </c>
      <c r="AQ97" s="16">
        <f>VLOOKUP(Regions_112[[#This Row],[Country2]],$A$1:$Z$190,13,FALSE)</f>
        <v>1.7999999999999999E-2</v>
      </c>
      <c r="AR97" s="16">
        <f>VLOOKUP(Regions_112[[#This Row],[Country2]],'[1]world-data-2023'!$A$1:$AI$196,15,FALSE)</f>
        <v>0.74099999999999999</v>
      </c>
      <c r="AS97" s="27">
        <f>VLOOKUP(Regions_112[[#This Row],[Country2]],'[1]world-data-2023'!$A$1:$AI$196,33,FALSE)</f>
        <v>1162834</v>
      </c>
      <c r="AT97" s="16">
        <f>VLOOKUP(Regions_112[[#This Row],[Country2]],$A$1:$Z$190,3,FALSE)</f>
        <v>2.5999999999999999E-2</v>
      </c>
      <c r="AU97" s="27">
        <f>VLOOKUP(Regions_112[[#This Row],[Country2]],'[1]world-data-2023'!$A$1:$AI$196,5,FALSE)</f>
        <v>462840</v>
      </c>
    </row>
    <row r="98" spans="1:47" x14ac:dyDescent="0.3">
      <c r="A98" t="s">
        <v>559</v>
      </c>
      <c r="B98" s="10">
        <v>48</v>
      </c>
      <c r="C98" s="2">
        <v>0.71199999999999997</v>
      </c>
      <c r="D98" s="3">
        <v>22000</v>
      </c>
      <c r="E98" s="1">
        <v>32.659999999999997</v>
      </c>
      <c r="F98" s="3">
        <v>3905</v>
      </c>
      <c r="G98" s="1">
        <v>184.33</v>
      </c>
      <c r="H98" s="2">
        <v>5.6000000000000001E-2</v>
      </c>
      <c r="I98" s="1">
        <v>4.08</v>
      </c>
      <c r="J98" s="1" t="s">
        <v>106</v>
      </c>
      <c r="K98" s="5" t="s">
        <v>289</v>
      </c>
      <c r="L98" s="2">
        <v>1.425</v>
      </c>
      <c r="M98" s="10">
        <v>5.3999999999999999E-2</v>
      </c>
      <c r="N98" s="1">
        <v>38.200000000000003</v>
      </c>
      <c r="O98" s="10">
        <v>66.7</v>
      </c>
      <c r="P98" s="1">
        <v>335</v>
      </c>
      <c r="Q98" s="5" t="s">
        <v>290</v>
      </c>
      <c r="R98" s="1" t="s">
        <v>84</v>
      </c>
      <c r="S98" s="2">
        <v>0.217</v>
      </c>
      <c r="T98" s="1">
        <v>0.18</v>
      </c>
      <c r="U98" s="3">
        <v>26969307</v>
      </c>
      <c r="V98" s="2">
        <v>0.86099999999999999</v>
      </c>
      <c r="W98" s="2">
        <v>0.10199999999999999</v>
      </c>
      <c r="X98" s="2">
        <v>0.38300000000000001</v>
      </c>
      <c r="Y98" s="2">
        <v>1.7600000000000001E-2</v>
      </c>
      <c r="Z98" s="3">
        <v>10210849</v>
      </c>
      <c r="AC98" s="15" t="s">
        <v>655</v>
      </c>
      <c r="AD98" s="27" t="s">
        <v>591</v>
      </c>
      <c r="AE98" s="27">
        <f>VLOOKUP(Regions_112[[#This Row],[Country2]],$A$1:$Z$190,21,FALSE)</f>
        <v>7044636</v>
      </c>
      <c r="AF98" s="27">
        <f>VLOOKUP(Regions_112[[#This Row],[Country2]],$A$1:$Z$190,6,FALSE)</f>
        <v>7407</v>
      </c>
      <c r="AG98" s="11">
        <f>VLOOKUP(Regions_112[[#This Row],[Country2]],$A$2:$Z$190,2,FALSE)</f>
        <v>18</v>
      </c>
      <c r="AH98" s="11">
        <f>VALUE(Regions_112[[#This Row],[GDP ($)]])</f>
        <v>38145288940</v>
      </c>
      <c r="AI98" s="11" t="str">
        <f>SUBSTITUTE(Regions_112[[#This Row],[GDP]], "$", "")</f>
        <v xml:space="preserve">38,145,288,940 </v>
      </c>
      <c r="AJ98" s="11" t="str">
        <f>VLOOKUP(Regions_112[[#This Row],[Country2]],$A$2:$Z$190,11,FALSE)</f>
        <v xml:space="preserve">$38,145,288,940 </v>
      </c>
      <c r="AK98" s="11">
        <f>VLOOKUP(Regions_112[[#This Row],[Country2]],$A$1:$Z$190,20,FALSE)</f>
        <v>1.35</v>
      </c>
      <c r="AL98" s="7">
        <f>VLOOKUP(Regions_112[[#This Row],[Country2]],$A$2:$Z$190,15,FALSE)</f>
        <v>74.099999999999994</v>
      </c>
      <c r="AM98" s="11">
        <f>VALUE(Regions_112[[#This Row],[Minimum wage ($)]])</f>
        <v>1.55</v>
      </c>
      <c r="AN98" s="11" t="str">
        <f t="shared" si="4"/>
        <v xml:space="preserve">1.55 </v>
      </c>
      <c r="AO98" s="5" t="str">
        <f>VLOOKUP(Regions_112[[#This Row],[Country2]],$A$2:$Z$190,17,FALSE)</f>
        <v xml:space="preserve">$1.55 </v>
      </c>
      <c r="AP98" s="11">
        <f>VLOOKUP(Regions_112[[#This Row],[Country2]],$A$2:$Z$190,5,FALSE)</f>
        <v>20.57</v>
      </c>
      <c r="AQ98" s="16">
        <f>VLOOKUP(Regions_112[[#This Row],[Country2]],$A$1:$Z$190,13,FALSE)</f>
        <v>0.34599999999999997</v>
      </c>
      <c r="AR98" s="16">
        <f>VLOOKUP(Regions_112[[#This Row],[Country2]],'[1]world-data-2023'!$A$1:$AI$196,15,FALSE)</f>
        <v>0.377</v>
      </c>
      <c r="AS98" s="27">
        <f>VLOOKUP(Regions_112[[#This Row],[Country2]],'[1]world-data-2023'!$A$1:$AI$196,33,FALSE)</f>
        <v>4359150</v>
      </c>
      <c r="AT98" s="16">
        <f>VLOOKUP(Regions_112[[#This Row],[Country2]],$A$1:$Z$190,3,FALSE)</f>
        <v>0.55100000000000005</v>
      </c>
      <c r="AU98" s="27">
        <f>VLOOKUP(Regions_112[[#This Row],[Country2]],'[1]world-data-2023'!$A$1:$AI$196,5,FALSE)</f>
        <v>406752</v>
      </c>
    </row>
    <row r="99" spans="1:47" x14ac:dyDescent="0.3">
      <c r="A99" t="s">
        <v>560</v>
      </c>
      <c r="B99" s="10">
        <v>203</v>
      </c>
      <c r="C99" s="2">
        <v>0.61399999999999999</v>
      </c>
      <c r="D99" s="3">
        <v>15000</v>
      </c>
      <c r="E99" s="1">
        <v>34.119999999999997</v>
      </c>
      <c r="F99" s="3">
        <v>1298</v>
      </c>
      <c r="G99" s="1">
        <v>418.34</v>
      </c>
      <c r="H99" s="2">
        <v>9.4E-2</v>
      </c>
      <c r="I99" s="1">
        <v>4.21</v>
      </c>
      <c r="J99" s="1" t="s">
        <v>291</v>
      </c>
      <c r="K99" s="5" t="s">
        <v>292</v>
      </c>
      <c r="L99" s="2">
        <v>1.425</v>
      </c>
      <c r="M99" s="10">
        <v>8.0000000000000002E-3</v>
      </c>
      <c r="N99" s="1">
        <v>35.299999999999997</v>
      </c>
      <c r="O99" s="10">
        <v>63.8</v>
      </c>
      <c r="P99" s="1">
        <v>349</v>
      </c>
      <c r="Q99" s="5" t="s">
        <v>293</v>
      </c>
      <c r="R99" s="1" t="s">
        <v>48</v>
      </c>
      <c r="S99" s="2">
        <v>0.11</v>
      </c>
      <c r="T99" s="1">
        <v>0.04</v>
      </c>
      <c r="U99" s="3">
        <v>18628747</v>
      </c>
      <c r="V99" s="2">
        <v>0.76700000000000002</v>
      </c>
      <c r="W99" s="2">
        <v>0.17299999999999999</v>
      </c>
      <c r="X99" s="2">
        <v>0.34499999999999997</v>
      </c>
      <c r="Y99" s="2">
        <v>5.6500000000000002E-2</v>
      </c>
      <c r="Z99" s="3">
        <v>3199301</v>
      </c>
      <c r="AC99" s="15" t="s">
        <v>655</v>
      </c>
      <c r="AD99" s="27" t="s">
        <v>592</v>
      </c>
      <c r="AE99" s="27">
        <f>VLOOKUP(Regions_112[[#This Row],[Country2]],$A$1:$Z$190,21,FALSE)</f>
        <v>32510453</v>
      </c>
      <c r="AF99" s="27">
        <f>VLOOKUP(Regions_112[[#This Row],[Country2]],$A$1:$Z$190,6,FALSE)</f>
        <v>57414</v>
      </c>
      <c r="AG99" s="11">
        <f>VLOOKUP(Regions_112[[#This Row],[Country2]],$A$2:$Z$190,2,FALSE)</f>
        <v>26</v>
      </c>
      <c r="AH99" s="11">
        <f>VALUE(Regions_112[[#This Row],[GDP ($)]])</f>
        <v>226848050820</v>
      </c>
      <c r="AI99" s="11" t="str">
        <f>SUBSTITUTE(Regions_112[[#This Row],[GDP]], "$", "")</f>
        <v xml:space="preserve">226,848,050,820 </v>
      </c>
      <c r="AJ99" s="11" t="str">
        <f>VLOOKUP(Regions_112[[#This Row],[Country2]],$A$2:$Z$190,11,FALSE)</f>
        <v xml:space="preserve">$226,848,050,820 </v>
      </c>
      <c r="AK99" s="11">
        <f>VLOOKUP(Regions_112[[#This Row],[Country2]],$A$1:$Z$190,20,FALSE)</f>
        <v>1.27</v>
      </c>
      <c r="AL99" s="7">
        <f>VLOOKUP(Regions_112[[#This Row],[Country2]],$A$2:$Z$190,15,FALSE)</f>
        <v>76.5</v>
      </c>
      <c r="AM99" s="11">
        <f>VALUE(Regions_112[[#This Row],[Minimum wage ($)]])</f>
        <v>1.28</v>
      </c>
      <c r="AN99" s="11" t="str">
        <f t="shared" si="4"/>
        <v xml:space="preserve">1.28 </v>
      </c>
      <c r="AO99" s="5" t="str">
        <f>VLOOKUP(Regions_112[[#This Row],[Country2]],$A$2:$Z$190,17,FALSE)</f>
        <v xml:space="preserve">$1.28 </v>
      </c>
      <c r="AP99" s="11">
        <f>VLOOKUP(Regions_112[[#This Row],[Country2]],$A$2:$Z$190,5,FALSE)</f>
        <v>17.95</v>
      </c>
      <c r="AQ99" s="16">
        <f>VLOOKUP(Regions_112[[#This Row],[Country2]],$A$1:$Z$190,13,FALSE)</f>
        <v>0.70699999999999996</v>
      </c>
      <c r="AR99" s="16">
        <f>VLOOKUP(Regions_112[[#This Row],[Country2]],'[1]world-data-2023'!$A$1:$AI$196,15,FALSE)</f>
        <v>0.57699999999999996</v>
      </c>
      <c r="AS99" s="27">
        <f>VLOOKUP(Regions_112[[#This Row],[Country2]],'[1]world-data-2023'!$A$1:$AI$196,33,FALSE)</f>
        <v>25390339</v>
      </c>
      <c r="AT99" s="16">
        <f>VLOOKUP(Regions_112[[#This Row],[Country2]],$A$1:$Z$190,3,FALSE)</f>
        <v>0.185</v>
      </c>
      <c r="AU99" s="27">
        <f>VLOOKUP(Regions_112[[#This Row],[Country2]],'[1]world-data-2023'!$A$1:$AI$196,5,FALSE)</f>
        <v>1285216</v>
      </c>
    </row>
    <row r="100" spans="1:47" x14ac:dyDescent="0.3">
      <c r="A100" t="s">
        <v>561</v>
      </c>
      <c r="B100" s="10">
        <v>99</v>
      </c>
      <c r="C100" s="2">
        <v>0.26300000000000001</v>
      </c>
      <c r="D100" s="3">
        <v>136000</v>
      </c>
      <c r="E100" s="1">
        <v>16.75</v>
      </c>
      <c r="F100" s="3">
        <v>248289</v>
      </c>
      <c r="G100" s="1">
        <v>121.46</v>
      </c>
      <c r="H100" s="2">
        <v>7.0000000000000001E-3</v>
      </c>
      <c r="I100" s="1">
        <v>2</v>
      </c>
      <c r="J100" s="1" t="s">
        <v>294</v>
      </c>
      <c r="K100" s="5" t="s">
        <v>295</v>
      </c>
      <c r="L100" s="2">
        <v>1.0529999999999999</v>
      </c>
      <c r="M100" s="10">
        <v>0.45100000000000001</v>
      </c>
      <c r="N100" s="1">
        <v>6.7</v>
      </c>
      <c r="O100" s="10">
        <v>76</v>
      </c>
      <c r="P100" s="1">
        <v>29</v>
      </c>
      <c r="Q100" s="5" t="s">
        <v>57</v>
      </c>
      <c r="R100" s="1" t="s">
        <v>663</v>
      </c>
      <c r="S100" s="2">
        <v>0.36699999999999999</v>
      </c>
      <c r="T100" s="1">
        <v>1.51</v>
      </c>
      <c r="U100" s="3">
        <v>32447385</v>
      </c>
      <c r="V100" s="2">
        <v>0.64300000000000002</v>
      </c>
      <c r="W100" s="2">
        <v>0.12</v>
      </c>
      <c r="X100" s="2">
        <v>0.38700000000000001</v>
      </c>
      <c r="Y100" s="2">
        <v>3.32E-2</v>
      </c>
      <c r="Z100" s="3">
        <v>24475766</v>
      </c>
      <c r="AC100" s="15" t="s">
        <v>650</v>
      </c>
      <c r="AD100" s="27" t="s">
        <v>593</v>
      </c>
      <c r="AE100" s="27">
        <f>VLOOKUP(Regions_112[[#This Row],[Country2]],$A$1:$Z$190,21,FALSE)</f>
        <v>108116615</v>
      </c>
      <c r="AF100" s="27">
        <f>VLOOKUP(Regions_112[[#This Row],[Country2]],$A$1:$Z$190,6,FALSE)</f>
        <v>122287</v>
      </c>
      <c r="AG100" s="11">
        <f>VLOOKUP(Regions_112[[#This Row],[Country2]],$A$2:$Z$190,2,FALSE)</f>
        <v>368</v>
      </c>
      <c r="AH100" s="11">
        <f>VALUE(Regions_112[[#This Row],[GDP ($)]])</f>
        <v>376795508680</v>
      </c>
      <c r="AI100" s="11" t="str">
        <f>SUBSTITUTE(Regions_112[[#This Row],[GDP]], "$", "")</f>
        <v xml:space="preserve">376,795,508,680 </v>
      </c>
      <c r="AJ100" s="11" t="str">
        <f>VLOOKUP(Regions_112[[#This Row],[Country2]],$A$2:$Z$190,11,FALSE)</f>
        <v xml:space="preserve">$376,795,508,680 </v>
      </c>
      <c r="AK100" s="11">
        <f>VLOOKUP(Regions_112[[#This Row],[Country2]],$A$1:$Z$190,20,FALSE)</f>
        <v>0.6</v>
      </c>
      <c r="AL100" s="7">
        <f>VLOOKUP(Regions_112[[#This Row],[Country2]],$A$2:$Z$190,15,FALSE)</f>
        <v>71.099999999999994</v>
      </c>
      <c r="AM100" s="11">
        <f>VALUE(Regions_112[[#This Row],[Minimum wage ($)]])</f>
        <v>1.1200000000000001</v>
      </c>
      <c r="AN100" s="11" t="str">
        <f t="shared" si="4"/>
        <v xml:space="preserve">1.12 </v>
      </c>
      <c r="AO100" s="5" t="str">
        <f>VLOOKUP(Regions_112[[#This Row],[Country2]],$A$2:$Z$190,17,FALSE)</f>
        <v xml:space="preserve">$1.12 </v>
      </c>
      <c r="AP100" s="11">
        <f>VLOOKUP(Regions_112[[#This Row],[Country2]],$A$2:$Z$190,5,FALSE)</f>
        <v>20.55</v>
      </c>
      <c r="AQ100" s="16">
        <f>VLOOKUP(Regions_112[[#This Row],[Country2]],$A$1:$Z$190,13,FALSE)</f>
        <v>0.35499999999999998</v>
      </c>
      <c r="AR100" s="16">
        <f>VLOOKUP(Regions_112[[#This Row],[Country2]],'[1]world-data-2023'!$A$1:$AI$196,15,FALSE)</f>
        <v>0.27800000000000002</v>
      </c>
      <c r="AS100" s="27">
        <f>VLOOKUP(Regions_112[[#This Row],[Country2]],'[1]world-data-2023'!$A$1:$AI$196,33,FALSE)</f>
        <v>50975903</v>
      </c>
      <c r="AT100" s="16">
        <f>VLOOKUP(Regions_112[[#This Row],[Country2]],$A$1:$Z$190,3,FALSE)</f>
        <v>0.41699999999999998</v>
      </c>
      <c r="AU100" s="27">
        <f>VLOOKUP(Regions_112[[#This Row],[Country2]],'[1]world-data-2023'!$A$1:$AI$196,5,FALSE)</f>
        <v>300000</v>
      </c>
    </row>
    <row r="101" spans="1:47" x14ac:dyDescent="0.3">
      <c r="A101" t="s">
        <v>562</v>
      </c>
      <c r="B101" s="10">
        <v>1802</v>
      </c>
      <c r="C101" s="2">
        <v>0.26300000000000001</v>
      </c>
      <c r="D101" s="3">
        <v>5000</v>
      </c>
      <c r="E101" s="1">
        <v>14.2</v>
      </c>
      <c r="F101" s="3">
        <v>1445</v>
      </c>
      <c r="G101" s="1">
        <v>99.7</v>
      </c>
      <c r="H101" s="2">
        <v>2E-3</v>
      </c>
      <c r="I101" s="1">
        <v>1.87</v>
      </c>
      <c r="J101" s="1" t="s">
        <v>296</v>
      </c>
      <c r="K101" s="5" t="s">
        <v>297</v>
      </c>
      <c r="L101" s="2">
        <v>0.97099999999999997</v>
      </c>
      <c r="M101" s="10">
        <v>0.312</v>
      </c>
      <c r="N101" s="1">
        <v>7.4</v>
      </c>
      <c r="O101" s="10">
        <v>78.599999999999994</v>
      </c>
      <c r="P101" s="1">
        <v>53</v>
      </c>
      <c r="Q101" s="5" t="s">
        <v>461</v>
      </c>
      <c r="R101" s="1" t="s">
        <v>298</v>
      </c>
      <c r="S101" s="2">
        <v>0.16400000000000001</v>
      </c>
      <c r="T101" s="1">
        <v>4.5599999999999996</v>
      </c>
      <c r="U101" s="3">
        <v>530953</v>
      </c>
      <c r="V101" s="2">
        <v>0.69799999999999995</v>
      </c>
      <c r="W101" s="2">
        <v>0.19500000000000001</v>
      </c>
      <c r="X101" s="2">
        <v>0.30199999999999999</v>
      </c>
      <c r="Y101" s="2">
        <v>6.1400000000000003E-2</v>
      </c>
      <c r="Z101" s="3">
        <v>213645</v>
      </c>
      <c r="AC101" s="15" t="s">
        <v>653</v>
      </c>
      <c r="AD101" s="27" t="s">
        <v>594</v>
      </c>
      <c r="AE101" s="27">
        <f>VLOOKUP(Regions_112[[#This Row],[Country2]],$A$1:$Z$190,21,FALSE)</f>
        <v>37970874</v>
      </c>
      <c r="AF101" s="27">
        <f>VLOOKUP(Regions_112[[#This Row],[Country2]],$A$1:$Z$190,6,FALSE)</f>
        <v>299037</v>
      </c>
      <c r="AG101" s="11">
        <f>VLOOKUP(Regions_112[[#This Row],[Country2]],$A$2:$Z$190,2,FALSE)</f>
        <v>124</v>
      </c>
      <c r="AH101" s="11">
        <f>VALUE(Regions_112[[#This Row],[GDP ($)]])</f>
        <v>592164400688</v>
      </c>
      <c r="AI101" s="11" t="str">
        <f>SUBSTITUTE(Regions_112[[#This Row],[GDP]], "$", "")</f>
        <v xml:space="preserve">592,164,400,688 </v>
      </c>
      <c r="AJ101" s="11" t="str">
        <f>VLOOKUP(Regions_112[[#This Row],[Country2]],$A$2:$Z$190,11,FALSE)</f>
        <v xml:space="preserve">$592,164,400,688 </v>
      </c>
      <c r="AK101" s="11">
        <f>VLOOKUP(Regions_112[[#This Row],[Country2]],$A$1:$Z$190,20,FALSE)</f>
        <v>2.38</v>
      </c>
      <c r="AL101" s="7">
        <f>VLOOKUP(Regions_112[[#This Row],[Country2]],$A$2:$Z$190,15,FALSE)</f>
        <v>77.599999999999994</v>
      </c>
      <c r="AM101" s="11">
        <f>VALUE(Regions_112[[#This Row],[Minimum wage ($)]])</f>
        <v>2.93</v>
      </c>
      <c r="AN101" s="11" t="str">
        <f t="shared" si="4"/>
        <v xml:space="preserve">2.93 </v>
      </c>
      <c r="AO101" s="5" t="str">
        <f>VLOOKUP(Regions_112[[#This Row],[Country2]],$A$2:$Z$190,17,FALSE)</f>
        <v xml:space="preserve">$2.93 </v>
      </c>
      <c r="AP101" s="11">
        <f>VLOOKUP(Regions_112[[#This Row],[Country2]],$A$2:$Z$190,5,FALSE)</f>
        <v>10.199999999999999</v>
      </c>
      <c r="AQ101" s="16">
        <f>VLOOKUP(Regions_112[[#This Row],[Country2]],$A$1:$Z$190,13,FALSE)</f>
        <v>0.67800000000000005</v>
      </c>
      <c r="AR101" s="16">
        <f>VLOOKUP(Regions_112[[#This Row],[Country2]],'[1]world-data-2023'!$A$1:$AI$196,15,FALSE)</f>
        <v>0.309</v>
      </c>
      <c r="AS101" s="27">
        <f>VLOOKUP(Regions_112[[#This Row],[Country2]],'[1]world-data-2023'!$A$1:$AI$196,33,FALSE)</f>
        <v>22796574</v>
      </c>
      <c r="AT101" s="16">
        <f>VLOOKUP(Regions_112[[#This Row],[Country2]],$A$1:$Z$190,3,FALSE)</f>
        <v>0.46899999999999997</v>
      </c>
      <c r="AU101" s="27">
        <f>VLOOKUP(Regions_112[[#This Row],[Country2]],'[1]world-data-2023'!$A$1:$AI$196,5,FALSE)</f>
        <v>312685</v>
      </c>
    </row>
    <row r="102" spans="1:47" x14ac:dyDescent="0.3">
      <c r="A102" t="s">
        <v>563</v>
      </c>
      <c r="B102" s="10">
        <v>17</v>
      </c>
      <c r="C102" s="2">
        <v>0.33800000000000002</v>
      </c>
      <c r="D102" s="3">
        <v>18000</v>
      </c>
      <c r="E102" s="1">
        <v>41.54</v>
      </c>
      <c r="F102" s="3">
        <v>3179</v>
      </c>
      <c r="G102" s="1">
        <v>108.73</v>
      </c>
      <c r="H102" s="2">
        <v>-1.7000000000000001E-2</v>
      </c>
      <c r="I102" s="1">
        <v>5.88</v>
      </c>
      <c r="J102" s="1" t="s">
        <v>31</v>
      </c>
      <c r="K102" s="5" t="s">
        <v>299</v>
      </c>
      <c r="L102" s="2">
        <v>0.75600000000000001</v>
      </c>
      <c r="M102" s="10">
        <v>4.4999999999999998E-2</v>
      </c>
      <c r="N102" s="1">
        <v>62</v>
      </c>
      <c r="O102" s="10">
        <v>58.9</v>
      </c>
      <c r="P102" s="1">
        <v>562</v>
      </c>
      <c r="Q102" s="5" t="s">
        <v>300</v>
      </c>
      <c r="R102" s="1" t="s">
        <v>84</v>
      </c>
      <c r="S102" s="2">
        <v>0.46300000000000002</v>
      </c>
      <c r="T102" s="1">
        <v>0.13</v>
      </c>
      <c r="U102" s="3">
        <v>19658031</v>
      </c>
      <c r="V102" s="2">
        <v>0.70799999999999996</v>
      </c>
      <c r="W102" s="2">
        <v>0.11600000000000001</v>
      </c>
      <c r="X102" s="2">
        <v>0.54500000000000004</v>
      </c>
      <c r="Y102" s="2">
        <v>7.22E-2</v>
      </c>
      <c r="Z102" s="3">
        <v>8479688</v>
      </c>
      <c r="AC102" s="15" t="s">
        <v>653</v>
      </c>
      <c r="AD102" s="27" t="s">
        <v>595</v>
      </c>
      <c r="AE102" s="27">
        <f>VLOOKUP(Regions_112[[#This Row],[Country2]],$A$1:$Z$190,21,FALSE)</f>
        <v>10269417</v>
      </c>
      <c r="AF102" s="27">
        <f>VLOOKUP(Regions_112[[#This Row],[Country2]],$A$1:$Z$190,6,FALSE)</f>
        <v>48742</v>
      </c>
      <c r="AG102" s="11">
        <f>VLOOKUP(Regions_112[[#This Row],[Country2]],$A$2:$Z$190,2,FALSE)</f>
        <v>111</v>
      </c>
      <c r="AH102" s="11">
        <f>VALUE(Regions_112[[#This Row],[GDP ($)]])</f>
        <v>237686075635</v>
      </c>
      <c r="AI102" s="11" t="str">
        <f>SUBSTITUTE(Regions_112[[#This Row],[GDP]], "$", "")</f>
        <v xml:space="preserve">237,686,075,635 </v>
      </c>
      <c r="AJ102" s="11" t="str">
        <f>VLOOKUP(Regions_112[[#This Row],[Country2]],$A$2:$Z$190,11,FALSE)</f>
        <v xml:space="preserve">$237,686,075,635 </v>
      </c>
      <c r="AK102" s="11">
        <f>VLOOKUP(Regions_112[[#This Row],[Country2]],$A$1:$Z$190,20,FALSE)</f>
        <v>5.12</v>
      </c>
      <c r="AL102" s="7">
        <f>VLOOKUP(Regions_112[[#This Row],[Country2]],$A$2:$Z$190,15,FALSE)</f>
        <v>81.3</v>
      </c>
      <c r="AM102" s="11">
        <f>VALUE(Regions_112[[#This Row],[Minimum wage ($)]])</f>
        <v>3.78</v>
      </c>
      <c r="AN102" s="11" t="str">
        <f t="shared" si="4"/>
        <v xml:space="preserve">3.78 </v>
      </c>
      <c r="AO102" s="5" t="str">
        <f>VLOOKUP(Regions_112[[#This Row],[Country2]],$A$2:$Z$190,17,FALSE)</f>
        <v xml:space="preserve">$3.78 </v>
      </c>
      <c r="AP102" s="11">
        <f>VLOOKUP(Regions_112[[#This Row],[Country2]],$A$2:$Z$190,5,FALSE)</f>
        <v>8.5</v>
      </c>
      <c r="AQ102" s="16">
        <f>VLOOKUP(Regions_112[[#This Row],[Country2]],$A$1:$Z$190,13,FALSE)</f>
        <v>0.63900000000000001</v>
      </c>
      <c r="AR102" s="16">
        <f>VLOOKUP(Regions_112[[#This Row],[Country2]],'[1]world-data-2023'!$A$1:$AI$196,15,FALSE)</f>
        <v>0.34599999999999997</v>
      </c>
      <c r="AS102" s="27">
        <f>VLOOKUP(Regions_112[[#This Row],[Country2]],'[1]world-data-2023'!$A$1:$AI$196,33,FALSE)</f>
        <v>6753579</v>
      </c>
      <c r="AT102" s="16">
        <f>VLOOKUP(Regions_112[[#This Row],[Country2]],$A$1:$Z$190,3,FALSE)</f>
        <v>0.39500000000000002</v>
      </c>
      <c r="AU102" s="27">
        <f>VLOOKUP(Regions_112[[#This Row],[Country2]],'[1]world-data-2023'!$A$1:$AI$196,5,FALSE)</f>
        <v>92212</v>
      </c>
    </row>
    <row r="103" spans="1:47" x14ac:dyDescent="0.3">
      <c r="A103" t="s">
        <v>564</v>
      </c>
      <c r="B103" s="10">
        <v>1380</v>
      </c>
      <c r="C103" s="2">
        <v>0.32400000000000001</v>
      </c>
      <c r="D103" s="3">
        <v>2000</v>
      </c>
      <c r="E103" s="1">
        <v>9.1999999999999993</v>
      </c>
      <c r="F103" s="3">
        <v>1342</v>
      </c>
      <c r="G103" s="1">
        <v>113.45</v>
      </c>
      <c r="H103" s="2">
        <v>1.6E-2</v>
      </c>
      <c r="I103" s="1">
        <v>1.23</v>
      </c>
      <c r="J103" s="1" t="s">
        <v>29</v>
      </c>
      <c r="K103" s="5" t="s">
        <v>301</v>
      </c>
      <c r="L103" s="2">
        <v>1.05</v>
      </c>
      <c r="M103" s="10">
        <v>0.54300000000000004</v>
      </c>
      <c r="N103" s="1">
        <v>6.1</v>
      </c>
      <c r="O103" s="10">
        <v>82.3</v>
      </c>
      <c r="P103" s="1">
        <v>6</v>
      </c>
      <c r="Q103" s="5" t="s">
        <v>302</v>
      </c>
      <c r="R103" s="1" t="s">
        <v>303</v>
      </c>
      <c r="S103" s="2">
        <v>0.371</v>
      </c>
      <c r="T103" s="1">
        <v>2.86</v>
      </c>
      <c r="U103" s="3">
        <v>502653</v>
      </c>
      <c r="V103" s="2">
        <v>0.56499999999999995</v>
      </c>
      <c r="W103" s="2">
        <v>0.26200000000000001</v>
      </c>
      <c r="X103" s="2">
        <v>0.44</v>
      </c>
      <c r="Y103" s="2">
        <v>3.4700000000000002E-2</v>
      </c>
      <c r="Z103" s="3">
        <v>475902</v>
      </c>
      <c r="AC103" s="15" t="s">
        <v>652</v>
      </c>
      <c r="AD103" s="27" t="s">
        <v>657</v>
      </c>
      <c r="AE103" s="27">
        <f>VLOOKUP(Regions_112[[#This Row],[Country2]],$A$1:$Z$190,21,FALSE)</f>
        <v>5380508</v>
      </c>
      <c r="AF103" s="27">
        <f>VLOOKUP(Regions_112[[#This Row],[Country2]],$A$1:$Z$190,6,FALSE)</f>
        <v>3282</v>
      </c>
      <c r="AG103" s="11">
        <f>VLOOKUP(Regions_112[[#This Row],[Country2]],$A$2:$Z$190,2,FALSE)</f>
        <v>16</v>
      </c>
      <c r="AH103" s="11">
        <f>VALUE(Regions_112[[#This Row],[GDP ($)]])</f>
        <v>10820591131</v>
      </c>
      <c r="AI103" s="11" t="str">
        <f>SUBSTITUTE(Regions_112[[#This Row],[GDP]], "$", "")</f>
        <v xml:space="preserve">10,820,591,131 </v>
      </c>
      <c r="AJ103" s="11" t="str">
        <f>VLOOKUP(Regions_112[[#This Row],[Country2]],$A$2:$Z$190,11,FALSE)</f>
        <v xml:space="preserve">$10,820,591,131 </v>
      </c>
      <c r="AK103" s="11">
        <f>VLOOKUP(Regions_112[[#This Row],[Country2]],$A$1:$Z$190,20,FALSE)</f>
        <v>0.12</v>
      </c>
      <c r="AL103" s="7">
        <f>VLOOKUP(Regions_112[[#This Row],[Country2]],$A$2:$Z$190,15,FALSE)</f>
        <v>64.3</v>
      </c>
      <c r="AM103" s="11">
        <f>VALUE(Regions_112[[#This Row],[Minimum wage ($)]])</f>
        <v>0.88</v>
      </c>
      <c r="AN103" s="11" t="str">
        <f t="shared" si="4"/>
        <v xml:space="preserve">0.88 </v>
      </c>
      <c r="AO103" s="5" t="str">
        <f>VLOOKUP(Regions_112[[#This Row],[Country2]],$A$2:$Z$190,17,FALSE)</f>
        <v xml:space="preserve">$0.88 </v>
      </c>
      <c r="AP103" s="11">
        <f>VLOOKUP(Regions_112[[#This Row],[Country2]],$A$2:$Z$190,5,FALSE)</f>
        <v>32.86</v>
      </c>
      <c r="AQ103" s="16">
        <f>VLOOKUP(Regions_112[[#This Row],[Country2]],$A$1:$Z$190,13,FALSE)</f>
        <v>0.127</v>
      </c>
      <c r="AR103" s="16">
        <f>VLOOKUP(Regions_112[[#This Row],[Country2]],'[1]world-data-2023'!$A$1:$AI$196,15,FALSE)</f>
        <v>0.65400000000000003</v>
      </c>
      <c r="AS103" s="27">
        <f>VLOOKUP(Regions_112[[#This Row],[Country2]],'[1]world-data-2023'!$A$1:$AI$196,33,FALSE)</f>
        <v>3625010</v>
      </c>
      <c r="AT103" s="16">
        <f>VLOOKUP(Regions_112[[#This Row],[Country2]],$A$1:$Z$190,3,FALSE)</f>
        <v>0.311</v>
      </c>
      <c r="AU103" s="27">
        <f>VLOOKUP(Regions_112[[#This Row],[Country2]],'[1]world-data-2023'!$A$1:$AI$196,5,FALSE)</f>
        <v>342000</v>
      </c>
    </row>
    <row r="104" spans="1:47" x14ac:dyDescent="0.3">
      <c r="A104" t="s">
        <v>565</v>
      </c>
      <c r="B104" s="10">
        <v>329</v>
      </c>
      <c r="C104" s="2">
        <v>0.63900000000000001</v>
      </c>
      <c r="D104" s="1" t="s">
        <v>461</v>
      </c>
      <c r="E104" s="1">
        <v>29.03</v>
      </c>
      <c r="F104" s="1">
        <v>143</v>
      </c>
      <c r="G104" s="1" t="s">
        <v>461</v>
      </c>
      <c r="H104" s="1" t="s">
        <v>461</v>
      </c>
      <c r="I104" s="1">
        <v>4.05</v>
      </c>
      <c r="J104" s="1" t="s">
        <v>304</v>
      </c>
      <c r="K104" s="5" t="s">
        <v>305</v>
      </c>
      <c r="L104" s="2">
        <v>0.84699999999999998</v>
      </c>
      <c r="M104" s="10">
        <v>0.23699999999999999</v>
      </c>
      <c r="N104" s="1">
        <v>27.4</v>
      </c>
      <c r="O104" s="10">
        <v>65.2</v>
      </c>
      <c r="P104" s="1" t="s">
        <v>461</v>
      </c>
      <c r="Q104" s="5" t="s">
        <v>132</v>
      </c>
      <c r="R104" s="1" t="s">
        <v>306</v>
      </c>
      <c r="S104" s="2">
        <v>0.1</v>
      </c>
      <c r="T104" s="1">
        <v>0.42</v>
      </c>
      <c r="U104" s="3">
        <v>58791</v>
      </c>
      <c r="V104" s="1" t="s">
        <v>461</v>
      </c>
      <c r="W104" s="2">
        <v>0.17799999999999999</v>
      </c>
      <c r="X104" s="2">
        <v>0.65900000000000003</v>
      </c>
      <c r="Y104" s="1" t="s">
        <v>461</v>
      </c>
      <c r="Z104" s="3">
        <v>45514</v>
      </c>
      <c r="AC104" s="15" t="s">
        <v>653</v>
      </c>
      <c r="AD104" s="27" t="s">
        <v>597</v>
      </c>
      <c r="AE104" s="27">
        <f>VLOOKUP(Regions_112[[#This Row],[Country2]],$A$1:$Z$190,21,FALSE)</f>
        <v>5007069</v>
      </c>
      <c r="AF104" s="27">
        <f>VLOOKUP(Regions_112[[#This Row],[Country2]],$A$1:$Z$190,6,FALSE)</f>
        <v>37711</v>
      </c>
      <c r="AG104" s="11">
        <f>VLOOKUP(Regions_112[[#This Row],[Country2]],$A$2:$Z$190,2,FALSE)</f>
        <v>72</v>
      </c>
      <c r="AH104" s="11">
        <f>VALUE(Regions_112[[#This Row],[GDP ($)]])</f>
        <v>388698711348</v>
      </c>
      <c r="AI104" s="11" t="str">
        <f>SUBSTITUTE(Regions_112[[#This Row],[GDP]], "$", "")</f>
        <v xml:space="preserve">388,698,711,348 </v>
      </c>
      <c r="AJ104" s="11" t="str">
        <f>VLOOKUP(Regions_112[[#This Row],[Country2]],$A$2:$Z$190,11,FALSE)</f>
        <v xml:space="preserve">$388,698,711,348 </v>
      </c>
      <c r="AK104" s="11">
        <f>VLOOKUP(Regions_112[[#This Row],[Country2]],$A$1:$Z$190,20,FALSE)</f>
        <v>3.31</v>
      </c>
      <c r="AL104" s="7">
        <f>VLOOKUP(Regions_112[[#This Row],[Country2]],$A$2:$Z$190,15,FALSE)</f>
        <v>82.3</v>
      </c>
      <c r="AM104" s="11">
        <f>VALUE(Regions_112[[#This Row],[Minimum wage ($)]])</f>
        <v>10.79</v>
      </c>
      <c r="AN104" s="11" t="str">
        <f t="shared" si="4"/>
        <v xml:space="preserve">10.79 </v>
      </c>
      <c r="AO104" s="5" t="str">
        <f>VLOOKUP(Regions_112[[#This Row],[Country2]],$A$2:$Z$190,17,FALSE)</f>
        <v xml:space="preserve">$10.79 </v>
      </c>
      <c r="AP104" s="11">
        <f>VLOOKUP(Regions_112[[#This Row],[Country2]],$A$2:$Z$190,5,FALSE)</f>
        <v>12.5</v>
      </c>
      <c r="AQ104" s="16">
        <f>VLOOKUP(Regions_112[[#This Row],[Country2]],$A$1:$Z$190,13,FALSE)</f>
        <v>0.77800000000000002</v>
      </c>
      <c r="AR104" s="16">
        <f>VLOOKUP(Regions_112[[#This Row],[Country2]],'[1]world-data-2023'!$A$1:$AI$196,15,FALSE)</f>
        <v>0.11</v>
      </c>
      <c r="AS104" s="27">
        <f>VLOOKUP(Regions_112[[#This Row],[Country2]],'[1]world-data-2023'!$A$1:$AI$196,33,FALSE)</f>
        <v>3133123</v>
      </c>
      <c r="AT104" s="16">
        <f>VLOOKUP(Regions_112[[#This Row],[Country2]],$A$1:$Z$190,3,FALSE)</f>
        <v>0.64500000000000002</v>
      </c>
      <c r="AU104" s="27">
        <f>VLOOKUP(Regions_112[[#This Row],[Country2]],'[1]world-data-2023'!$A$1:$AI$196,5,FALSE)</f>
        <v>70273</v>
      </c>
    </row>
    <row r="105" spans="1:47" x14ac:dyDescent="0.3">
      <c r="A105" t="s">
        <v>566</v>
      </c>
      <c r="B105" s="10">
        <v>5</v>
      </c>
      <c r="C105" s="2">
        <v>0.38500000000000001</v>
      </c>
      <c r="D105" s="3">
        <v>21000</v>
      </c>
      <c r="E105" s="1">
        <v>33.69</v>
      </c>
      <c r="F105" s="3">
        <v>2739</v>
      </c>
      <c r="G105" s="1">
        <v>135.02000000000001</v>
      </c>
      <c r="H105" s="2">
        <v>2.3E-2</v>
      </c>
      <c r="I105" s="1">
        <v>4.5599999999999996</v>
      </c>
      <c r="J105" s="1" t="s">
        <v>85</v>
      </c>
      <c r="K105" s="5" t="s">
        <v>307</v>
      </c>
      <c r="L105" s="2">
        <v>0.999</v>
      </c>
      <c r="M105" s="10">
        <v>0.05</v>
      </c>
      <c r="N105" s="1">
        <v>51.5</v>
      </c>
      <c r="O105" s="10">
        <v>64.7</v>
      </c>
      <c r="P105" s="1">
        <v>766</v>
      </c>
      <c r="Q105" s="5" t="s">
        <v>308</v>
      </c>
      <c r="R105" s="1" t="s">
        <v>36</v>
      </c>
      <c r="S105" s="2">
        <v>0.48199999999999998</v>
      </c>
      <c r="T105" s="1">
        <v>0.19</v>
      </c>
      <c r="U105" s="3">
        <v>4525696</v>
      </c>
      <c r="V105" s="2">
        <v>0.45900000000000002</v>
      </c>
      <c r="W105" s="1" t="s">
        <v>461</v>
      </c>
      <c r="X105" s="2">
        <v>0.67</v>
      </c>
      <c r="Y105" s="2">
        <v>9.5500000000000002E-2</v>
      </c>
      <c r="Z105" s="3">
        <v>2466821</v>
      </c>
      <c r="AC105" s="15" t="s">
        <v>653</v>
      </c>
      <c r="AD105" s="27" t="s">
        <v>598</v>
      </c>
      <c r="AE105" s="27">
        <f>VLOOKUP(Regions_112[[#This Row],[Country2]],$A$1:$Z$190,21,FALSE)</f>
        <v>19356544</v>
      </c>
      <c r="AF105" s="27">
        <f>VLOOKUP(Regions_112[[#This Row],[Country2]],$A$1:$Z$190,6,FALSE)</f>
        <v>69259</v>
      </c>
      <c r="AG105" s="11">
        <f>VLOOKUP(Regions_112[[#This Row],[Country2]],$A$2:$Z$190,2,FALSE)</f>
        <v>84</v>
      </c>
      <c r="AH105" s="11">
        <f>VALUE(Regions_112[[#This Row],[GDP ($)]])</f>
        <v>250077444017</v>
      </c>
      <c r="AI105" s="11" t="str">
        <f>SUBSTITUTE(Regions_112[[#This Row],[GDP]], "$", "")</f>
        <v xml:space="preserve">250,077,444,017 </v>
      </c>
      <c r="AJ105" s="11" t="str">
        <f>VLOOKUP(Regions_112[[#This Row],[Country2]],$A$2:$Z$190,11,FALSE)</f>
        <v xml:space="preserve">$250,077,444,017 </v>
      </c>
      <c r="AK105" s="11">
        <f>VLOOKUP(Regions_112[[#This Row],[Country2]],$A$1:$Z$190,20,FALSE)</f>
        <v>2.98</v>
      </c>
      <c r="AL105" s="7">
        <f>VLOOKUP(Regions_112[[#This Row],[Country2]],$A$2:$Z$190,15,FALSE)</f>
        <v>75.400000000000006</v>
      </c>
      <c r="AM105" s="11">
        <f>VALUE(Regions_112[[#This Row],[Minimum wage ($)]])</f>
        <v>2.25</v>
      </c>
      <c r="AN105" s="11" t="str">
        <f t="shared" si="4"/>
        <v xml:space="preserve">2.25 </v>
      </c>
      <c r="AO105" s="5" t="str">
        <f>VLOOKUP(Regions_112[[#This Row],[Country2]],$A$2:$Z$190,17,FALSE)</f>
        <v xml:space="preserve">$2.25 </v>
      </c>
      <c r="AP105" s="11">
        <f>VLOOKUP(Regions_112[[#This Row],[Country2]],$A$2:$Z$190,5,FALSE)</f>
        <v>9.6</v>
      </c>
      <c r="AQ105" s="16">
        <f>VLOOKUP(Regions_112[[#This Row],[Country2]],$A$1:$Z$190,13,FALSE)</f>
        <v>0.49399999999999999</v>
      </c>
      <c r="AR105" s="16">
        <f>VLOOKUP(Regions_112[[#This Row],[Country2]],'[1]world-data-2023'!$A$1:$AI$196,15,FALSE)</f>
        <v>0.30099999999999999</v>
      </c>
      <c r="AS105" s="27">
        <f>VLOOKUP(Regions_112[[#This Row],[Country2]],'[1]world-data-2023'!$A$1:$AI$196,33,FALSE)</f>
        <v>10468793</v>
      </c>
      <c r="AT105" s="16">
        <f>VLOOKUP(Regions_112[[#This Row],[Country2]],$A$1:$Z$190,3,FALSE)</f>
        <v>0.58799999999999997</v>
      </c>
      <c r="AU105" s="27">
        <f>VLOOKUP(Regions_112[[#This Row],[Country2]],'[1]world-data-2023'!$A$1:$AI$196,5,FALSE)</f>
        <v>238391</v>
      </c>
    </row>
    <row r="106" spans="1:47" x14ac:dyDescent="0.3">
      <c r="A106" t="s">
        <v>567</v>
      </c>
      <c r="B106" s="10">
        <v>626</v>
      </c>
      <c r="C106" s="2">
        <v>0.42399999999999999</v>
      </c>
      <c r="D106" s="3">
        <v>3000</v>
      </c>
      <c r="E106" s="1">
        <v>10.199999999999999</v>
      </c>
      <c r="F106" s="3">
        <v>4349</v>
      </c>
      <c r="G106" s="1">
        <v>129.91</v>
      </c>
      <c r="H106" s="2">
        <v>4.0000000000000001E-3</v>
      </c>
      <c r="I106" s="1">
        <v>1.41</v>
      </c>
      <c r="J106" s="1" t="s">
        <v>31</v>
      </c>
      <c r="K106" s="5" t="s">
        <v>309</v>
      </c>
      <c r="L106" s="2">
        <v>1.0109999999999999</v>
      </c>
      <c r="M106" s="10">
        <v>0.40600000000000003</v>
      </c>
      <c r="N106" s="1">
        <v>13.6</v>
      </c>
      <c r="O106" s="10">
        <v>74.400000000000006</v>
      </c>
      <c r="P106" s="1">
        <v>61</v>
      </c>
      <c r="Q106" s="5" t="s">
        <v>310</v>
      </c>
      <c r="R106" s="1" t="s">
        <v>84</v>
      </c>
      <c r="S106" s="2">
        <v>0.50700000000000001</v>
      </c>
      <c r="T106" s="1">
        <v>2.5299999999999998</v>
      </c>
      <c r="U106" s="3">
        <v>1265711</v>
      </c>
      <c r="V106" s="2">
        <v>0.58299999999999996</v>
      </c>
      <c r="W106" s="2">
        <v>0.191</v>
      </c>
      <c r="X106" s="2">
        <v>0.222</v>
      </c>
      <c r="Y106" s="2">
        <v>6.6699999999999995E-2</v>
      </c>
      <c r="Z106" s="3">
        <v>515980</v>
      </c>
      <c r="AC106" s="15" t="s">
        <v>653</v>
      </c>
      <c r="AD106" s="27" t="s">
        <v>599</v>
      </c>
      <c r="AE106" s="27">
        <f>VLOOKUP(Regions_112[[#This Row],[Country2]],$A$1:$Z$190,21,FALSE)</f>
        <v>144373535</v>
      </c>
      <c r="AF106" s="27">
        <f>VLOOKUP(Regions_112[[#This Row],[Country2]],$A$1:$Z$190,6,FALSE)</f>
        <v>1732027</v>
      </c>
      <c r="AG106" s="11">
        <f>VLOOKUP(Regions_112[[#This Row],[Country2]],$A$2:$Z$190,2,FALSE)</f>
        <v>9</v>
      </c>
      <c r="AH106" s="11">
        <f>VALUE(Regions_112[[#This Row],[GDP ($)]])</f>
        <v>1699876578871</v>
      </c>
      <c r="AI106" s="11" t="str">
        <f>SUBSTITUTE(Regions_112[[#This Row],[GDP]], "$", "")</f>
        <v xml:space="preserve">1,699,876,578,871 </v>
      </c>
      <c r="AJ106" s="11" t="str">
        <f>VLOOKUP(Regions_112[[#This Row],[Country2]],$A$2:$Z$190,11,FALSE)</f>
        <v xml:space="preserve">$1,699,876,578,871 </v>
      </c>
      <c r="AK106" s="11">
        <f>VLOOKUP(Regions_112[[#This Row],[Country2]],$A$1:$Z$190,20,FALSE)</f>
        <v>4.01</v>
      </c>
      <c r="AL106" s="7">
        <f>VLOOKUP(Regions_112[[#This Row],[Country2]],$A$2:$Z$190,15,FALSE)</f>
        <v>72.7</v>
      </c>
      <c r="AM106" s="11">
        <f>VALUE(Regions_112[[#This Row],[Minimum wage ($)]])</f>
        <v>0.53</v>
      </c>
      <c r="AN106" s="11" t="str">
        <f t="shared" si="4"/>
        <v xml:space="preserve">0.53 </v>
      </c>
      <c r="AO106" s="5" t="str">
        <f>VLOOKUP(Regions_112[[#This Row],[Country2]],$A$2:$Z$190,17,FALSE)</f>
        <v xml:space="preserve">$0.53 </v>
      </c>
      <c r="AP106" s="11">
        <f>VLOOKUP(Regions_112[[#This Row],[Country2]],$A$2:$Z$190,5,FALSE)</f>
        <v>11.5</v>
      </c>
      <c r="AQ106" s="16">
        <f>VLOOKUP(Regions_112[[#This Row],[Country2]],$A$1:$Z$190,13,FALSE)</f>
        <v>0.81899999999999995</v>
      </c>
      <c r="AR106" s="16">
        <f>VLOOKUP(Regions_112[[#This Row],[Country2]],'[1]world-data-2023'!$A$1:$AI$196,15,FALSE)</f>
        <v>0.498</v>
      </c>
      <c r="AS106" s="27">
        <f>VLOOKUP(Regions_112[[#This Row],[Country2]],'[1]world-data-2023'!$A$1:$AI$196,33,FALSE)</f>
        <v>107683889</v>
      </c>
      <c r="AT106" s="16">
        <f>VLOOKUP(Regions_112[[#This Row],[Country2]],$A$1:$Z$190,3,FALSE)</f>
        <v>0.13300000000000001</v>
      </c>
      <c r="AU106" s="27">
        <f>VLOOKUP(Regions_112[[#This Row],[Country2]],'[1]world-data-2023'!$A$1:$AI$196,5,FALSE)</f>
        <v>17098240</v>
      </c>
    </row>
    <row r="107" spans="1:47" x14ac:dyDescent="0.3">
      <c r="A107" t="s">
        <v>568</v>
      </c>
      <c r="B107" s="10">
        <v>66</v>
      </c>
      <c r="C107" s="2">
        <v>0.54600000000000004</v>
      </c>
      <c r="D107" s="3">
        <v>336000</v>
      </c>
      <c r="E107" s="1">
        <v>17.600000000000001</v>
      </c>
      <c r="F107" s="3">
        <v>486406</v>
      </c>
      <c r="G107" s="1">
        <v>141.54</v>
      </c>
      <c r="H107" s="2">
        <v>3.5999999999999997E-2</v>
      </c>
      <c r="I107" s="1">
        <v>2.13</v>
      </c>
      <c r="J107" s="1" t="s">
        <v>311</v>
      </c>
      <c r="K107" s="5" t="s">
        <v>312</v>
      </c>
      <c r="L107" s="2">
        <v>1.0580000000000001</v>
      </c>
      <c r="M107" s="10">
        <v>0.40200000000000002</v>
      </c>
      <c r="N107" s="1">
        <v>11</v>
      </c>
      <c r="O107" s="10">
        <v>75</v>
      </c>
      <c r="P107" s="1">
        <v>33</v>
      </c>
      <c r="Q107" s="5" t="s">
        <v>313</v>
      </c>
      <c r="R107" s="1" t="s">
        <v>60</v>
      </c>
      <c r="S107" s="2">
        <v>0.41399999999999998</v>
      </c>
      <c r="T107" s="1">
        <v>2.38</v>
      </c>
      <c r="U107" s="3">
        <v>126014024</v>
      </c>
      <c r="V107" s="2">
        <v>0.60699999999999998</v>
      </c>
      <c r="W107" s="2">
        <v>0.13100000000000001</v>
      </c>
      <c r="X107" s="2">
        <v>0.55100000000000005</v>
      </c>
      <c r="Y107" s="2">
        <v>3.4200000000000001E-2</v>
      </c>
      <c r="Z107" s="3">
        <v>102626859</v>
      </c>
      <c r="AC107" s="15" t="s">
        <v>655</v>
      </c>
      <c r="AD107" s="27" t="s">
        <v>601</v>
      </c>
      <c r="AE107" s="27">
        <f>VLOOKUP(Regions_112[[#This Row],[Country2]],$A$1:$Z$190,21,FALSE)</f>
        <v>52823</v>
      </c>
      <c r="AF107" s="27">
        <f>VLOOKUP(Regions_112[[#This Row],[Country2]],$A$1:$Z$190,6,FALSE)</f>
        <v>238</v>
      </c>
      <c r="AG107" s="11">
        <f>VLOOKUP(Regions_112[[#This Row],[Country2]],$A$2:$Z$190,2,FALSE)</f>
        <v>205</v>
      </c>
      <c r="AH107" s="11">
        <f>VALUE(Regions_112[[#This Row],[GDP ($)]])</f>
        <v>1050992593</v>
      </c>
      <c r="AI107" s="11" t="str">
        <f>SUBSTITUTE(Regions_112[[#This Row],[GDP]], "$", "")</f>
        <v xml:space="preserve">1,050,992,593 </v>
      </c>
      <c r="AJ107" s="11" t="str">
        <f>VLOOKUP(Regions_112[[#This Row],[Country2]],$A$2:$Z$190,11,FALSE)</f>
        <v xml:space="preserve">$1,050,992,593 </v>
      </c>
      <c r="AK107" s="11">
        <f>VLOOKUP(Regions_112[[#This Row],[Country2]],$A$1:$Z$190,20,FALSE)</f>
        <v>2.52</v>
      </c>
      <c r="AL107" s="7">
        <f>VLOOKUP(Regions_112[[#This Row],[Country2]],$A$2:$Z$190,15,FALSE)</f>
        <v>71.3</v>
      </c>
      <c r="AM107" s="11">
        <f>VALUE(Regions_112[[#This Row],[Minimum wage ($)]])</f>
        <v>3.33</v>
      </c>
      <c r="AN107" s="11" t="str">
        <f t="shared" si="4"/>
        <v xml:space="preserve">3.33 </v>
      </c>
      <c r="AO107" s="5" t="str">
        <f>VLOOKUP(Regions_112[[#This Row],[Country2]],$A$2:$Z$190,17,FALSE)</f>
        <v xml:space="preserve">$3.33 </v>
      </c>
      <c r="AP107" s="11">
        <f>VLOOKUP(Regions_112[[#This Row],[Country2]],$A$2:$Z$190,5,FALSE)</f>
        <v>12.6</v>
      </c>
      <c r="AQ107" s="16">
        <f>VLOOKUP(Regions_112[[#This Row],[Country2]],$A$1:$Z$190,13,FALSE)</f>
        <v>0.86699999999999999</v>
      </c>
      <c r="AR107" s="16">
        <f>VLOOKUP(Regions_112[[#This Row],[Country2]],'[1]world-data-2023'!$A$1:$AI$196,15,FALSE)</f>
        <v>0.42299999999999999</v>
      </c>
      <c r="AS107" s="27">
        <f>VLOOKUP(Regions_112[[#This Row],[Country2]],'[1]world-data-2023'!$A$1:$AI$196,33,FALSE)</f>
        <v>16269</v>
      </c>
      <c r="AT107" s="16">
        <f>VLOOKUP(Regions_112[[#This Row],[Country2]],$A$1:$Z$190,3,FALSE)</f>
        <v>0.23100000000000001</v>
      </c>
      <c r="AU107" s="27">
        <f>VLOOKUP(Regions_112[[#This Row],[Country2]],'[1]world-data-2023'!$A$1:$AI$196,5,FALSE)</f>
        <v>261</v>
      </c>
    </row>
    <row r="108" spans="1:47" x14ac:dyDescent="0.3">
      <c r="A108" t="s">
        <v>569</v>
      </c>
      <c r="B108" s="10">
        <v>123</v>
      </c>
      <c r="C108" s="2">
        <v>0.74199999999999999</v>
      </c>
      <c r="D108" s="3">
        <v>7000</v>
      </c>
      <c r="E108" s="1">
        <v>10.1</v>
      </c>
      <c r="F108" s="3">
        <v>5115</v>
      </c>
      <c r="G108" s="1">
        <v>166.2</v>
      </c>
      <c r="H108" s="2">
        <v>4.8000000000000001E-2</v>
      </c>
      <c r="I108" s="1">
        <v>1.26</v>
      </c>
      <c r="J108" s="1" t="s">
        <v>274</v>
      </c>
      <c r="K108" s="5" t="s">
        <v>315</v>
      </c>
      <c r="L108" s="2">
        <v>0.90600000000000003</v>
      </c>
      <c r="M108" s="10">
        <v>0.39800000000000002</v>
      </c>
      <c r="N108" s="1">
        <v>13.6</v>
      </c>
      <c r="O108" s="10">
        <v>71.8</v>
      </c>
      <c r="P108" s="1">
        <v>19</v>
      </c>
      <c r="Q108" s="5" t="s">
        <v>316</v>
      </c>
      <c r="R108" s="1" t="s">
        <v>317</v>
      </c>
      <c r="S108" s="2">
        <v>0.46200000000000002</v>
      </c>
      <c r="T108" s="1">
        <v>3.21</v>
      </c>
      <c r="U108" s="3">
        <v>2657637</v>
      </c>
      <c r="V108" s="2">
        <v>0.43099999999999999</v>
      </c>
      <c r="W108" s="2">
        <v>0.17699999999999999</v>
      </c>
      <c r="X108" s="2">
        <v>0.38700000000000001</v>
      </c>
      <c r="Y108" s="2">
        <v>5.4699999999999999E-2</v>
      </c>
      <c r="Z108" s="3">
        <v>1135502</v>
      </c>
      <c r="AC108" s="15" t="s">
        <v>655</v>
      </c>
      <c r="AD108" s="27" t="s">
        <v>658</v>
      </c>
      <c r="AE108" s="27">
        <f>VLOOKUP(Regions_112[[#This Row],[Country2]],$A$1:$Z$190,21,FALSE)</f>
        <v>100455</v>
      </c>
      <c r="AF108" s="27">
        <f>VLOOKUP(Regions_112[[#This Row],[Country2]],$A$1:$Z$190,6,FALSE)</f>
        <v>220</v>
      </c>
      <c r="AG108" s="11">
        <f>VLOOKUP(Regions_112[[#This Row],[Country2]],$A$2:$Z$190,2,FALSE)</f>
        <v>284</v>
      </c>
      <c r="AH108" s="11">
        <f>VALUE(Regions_112[[#This Row],[GDP ($)]])</f>
        <v>825385185</v>
      </c>
      <c r="AI108" s="11" t="str">
        <f>SUBSTITUTE(Regions_112[[#This Row],[GDP]], "$", "")</f>
        <v xml:space="preserve">825,385,185 </v>
      </c>
      <c r="AJ108" s="11" t="str">
        <f>VLOOKUP(Regions_112[[#This Row],[Country2]],$A$2:$Z$190,11,FALSE)</f>
        <v xml:space="preserve">$825,385,185 </v>
      </c>
      <c r="AK108" s="11">
        <f>VLOOKUP(Regions_112[[#This Row],[Country2]],$A$1:$Z$190,20,FALSE)</f>
        <v>0.66</v>
      </c>
      <c r="AL108" s="7">
        <f>VLOOKUP(Regions_112[[#This Row],[Country2]],$A$2:$Z$190,15,FALSE)</f>
        <v>72.400000000000006</v>
      </c>
      <c r="AM108" s="11">
        <f>VALUE(Regions_112[[#This Row],[Minimum wage ($)]])</f>
        <v>1.1599999999999999</v>
      </c>
      <c r="AN108" s="11" t="str">
        <f t="shared" si="4"/>
        <v xml:space="preserve">1.16 </v>
      </c>
      <c r="AO108" s="5" t="str">
        <f>VLOOKUP(Regions_112[[#This Row],[Country2]],$A$2:$Z$190,17,FALSE)</f>
        <v xml:space="preserve">$1.16 </v>
      </c>
      <c r="AP108" s="11">
        <f>VLOOKUP(Regions_112[[#This Row],[Country2]],$A$2:$Z$190,5,FALSE)</f>
        <v>14.24</v>
      </c>
      <c r="AQ108" s="16">
        <f>VLOOKUP(Regions_112[[#This Row],[Country2]],$A$1:$Z$190,13,FALSE)</f>
        <v>0.23699999999999999</v>
      </c>
      <c r="AR108" s="16">
        <f>VLOOKUP(Regions_112[[#This Row],[Country2]],'[1]world-data-2023'!$A$1:$AI$196,15,FALSE)</f>
        <v>0.69199999999999995</v>
      </c>
      <c r="AS108" s="27">
        <f>VLOOKUP(Regions_112[[#This Row],[Country2]],'[1]world-data-2023'!$A$1:$AI$196,33,FALSE)</f>
        <v>58185</v>
      </c>
      <c r="AT108" s="16">
        <f>VLOOKUP(Regions_112[[#This Row],[Country2]],$A$1:$Z$190,3,FALSE)</f>
        <v>0.25600000000000001</v>
      </c>
      <c r="AU108" s="27">
        <f>VLOOKUP(Regions_112[[#This Row],[Country2]],'[1]world-data-2023'!$A$1:$AI$196,5,FALSE)</f>
        <v>389</v>
      </c>
    </row>
    <row r="109" spans="1:47" x14ac:dyDescent="0.3">
      <c r="A109" t="s">
        <v>570</v>
      </c>
      <c r="B109" s="10">
        <v>26337</v>
      </c>
      <c r="C109" s="1" t="s">
        <v>461</v>
      </c>
      <c r="D109" s="1" t="s">
        <v>461</v>
      </c>
      <c r="E109" s="1">
        <v>5.9</v>
      </c>
      <c r="F109" s="1" t="s">
        <v>461</v>
      </c>
      <c r="G109" s="1" t="s">
        <v>461</v>
      </c>
      <c r="H109" s="1" t="s">
        <v>461</v>
      </c>
      <c r="I109" s="1" t="s">
        <v>461</v>
      </c>
      <c r="J109" s="1" t="s">
        <v>132</v>
      </c>
      <c r="K109" s="5" t="s">
        <v>318</v>
      </c>
      <c r="L109" s="1" t="s">
        <v>461</v>
      </c>
      <c r="M109" s="10" t="s">
        <v>461</v>
      </c>
      <c r="N109" s="1">
        <v>2.6</v>
      </c>
      <c r="O109" s="10" t="s">
        <v>461</v>
      </c>
      <c r="P109" s="1" t="s">
        <v>461</v>
      </c>
      <c r="Q109" s="5" t="s">
        <v>319</v>
      </c>
      <c r="R109" s="1" t="s">
        <v>84</v>
      </c>
      <c r="S109" s="2">
        <v>6.0999999999999999E-2</v>
      </c>
      <c r="T109" s="1">
        <v>6.56</v>
      </c>
      <c r="U109" s="3">
        <v>38964</v>
      </c>
      <c r="V109" s="1" t="s">
        <v>461</v>
      </c>
      <c r="W109" s="1" t="s">
        <v>461</v>
      </c>
      <c r="X109" s="1" t="s">
        <v>461</v>
      </c>
      <c r="Y109" s="1" t="s">
        <v>461</v>
      </c>
      <c r="Z109" s="3">
        <v>38964</v>
      </c>
      <c r="AC109" s="15" t="s">
        <v>650</v>
      </c>
      <c r="AD109" s="27" t="s">
        <v>604</v>
      </c>
      <c r="AE109" s="27">
        <f>VLOOKUP(Regions_112[[#This Row],[Country2]],$A$1:$Z$190,21,FALSE)</f>
        <v>202506</v>
      </c>
      <c r="AF109" s="27">
        <f>VLOOKUP(Regions_112[[#This Row],[Country2]],$A$1:$Z$190,6,FALSE)</f>
        <v>246</v>
      </c>
      <c r="AG109" s="11">
        <f>VLOOKUP(Regions_112[[#This Row],[Country2]],$A$2:$Z$190,2,FALSE)</f>
        <v>70</v>
      </c>
      <c r="AH109" s="11">
        <f>VALUE(Regions_112[[#This Row],[GDP ($)]])</f>
        <v>850655017</v>
      </c>
      <c r="AI109" s="11" t="str">
        <f>SUBSTITUTE(Regions_112[[#This Row],[GDP]], "$", "")</f>
        <v xml:space="preserve">850,655,017 </v>
      </c>
      <c r="AJ109" s="11" t="str">
        <f>VLOOKUP(Regions_112[[#This Row],[Country2]],$A$2:$Z$190,11,FALSE)</f>
        <v xml:space="preserve">$850,655,017 </v>
      </c>
      <c r="AK109" s="11">
        <f>VLOOKUP(Regions_112[[#This Row],[Country2]],$A$1:$Z$190,20,FALSE)</f>
        <v>0.34</v>
      </c>
      <c r="AL109" s="7">
        <f>VLOOKUP(Regions_112[[#This Row],[Country2]],$A$2:$Z$190,15,FALSE)</f>
        <v>73.2</v>
      </c>
      <c r="AM109" s="11">
        <f>VALUE(Regions_112[[#This Row],[Minimum wage ($)]])</f>
        <v>0.78</v>
      </c>
      <c r="AN109" s="11" t="str">
        <f t="shared" si="4"/>
        <v xml:space="preserve">0.78 </v>
      </c>
      <c r="AO109" s="5" t="str">
        <f>VLOOKUP(Regions_112[[#This Row],[Country2]],$A$2:$Z$190,17,FALSE)</f>
        <v xml:space="preserve">$0.78 </v>
      </c>
      <c r="AP109" s="11">
        <f>VLOOKUP(Regions_112[[#This Row],[Country2]],$A$2:$Z$190,5,FALSE)</f>
        <v>24.38</v>
      </c>
      <c r="AQ109" s="16">
        <f>VLOOKUP(Regions_112[[#This Row],[Country2]],$A$1:$Z$190,13,FALSE)</f>
        <v>7.5999999999999998E-2</v>
      </c>
      <c r="AR109" s="16">
        <f>VLOOKUP(Regions_112[[#This Row],[Country2]],'[1]world-data-2023'!$A$1:$AI$196,15,FALSE)</f>
        <v>0.60399999999999998</v>
      </c>
      <c r="AS109" s="27">
        <f>VLOOKUP(Regions_112[[#This Row],[Country2]],'[1]world-data-2023'!$A$1:$AI$196,33,FALSE)</f>
        <v>35588</v>
      </c>
      <c r="AT109" s="16">
        <f>VLOOKUP(Regions_112[[#This Row],[Country2]],$A$1:$Z$190,3,FALSE)</f>
        <v>0.124</v>
      </c>
      <c r="AU109" s="27">
        <f>VLOOKUP(Regions_112[[#This Row],[Country2]],'[1]world-data-2023'!$A$1:$AI$196,5,FALSE)</f>
        <v>2831</v>
      </c>
    </row>
    <row r="110" spans="1:47" x14ac:dyDescent="0.3">
      <c r="A110" t="s">
        <v>571</v>
      </c>
      <c r="B110" s="10">
        <v>2</v>
      </c>
      <c r="C110" s="2">
        <v>0.71499999999999997</v>
      </c>
      <c r="D110" s="3">
        <v>18000</v>
      </c>
      <c r="E110" s="1">
        <v>24.13</v>
      </c>
      <c r="F110" s="3">
        <v>25368</v>
      </c>
      <c r="G110" s="1">
        <v>195.76</v>
      </c>
      <c r="H110" s="2">
        <v>7.2999999999999995E-2</v>
      </c>
      <c r="I110" s="1">
        <v>2.9</v>
      </c>
      <c r="J110" s="1" t="s">
        <v>86</v>
      </c>
      <c r="K110" s="5" t="s">
        <v>320</v>
      </c>
      <c r="L110" s="2">
        <v>1.04</v>
      </c>
      <c r="M110" s="10">
        <v>0.65600000000000003</v>
      </c>
      <c r="N110" s="1">
        <v>14</v>
      </c>
      <c r="O110" s="10">
        <v>69.7</v>
      </c>
      <c r="P110" s="1">
        <v>45</v>
      </c>
      <c r="Q110" s="5" t="s">
        <v>321</v>
      </c>
      <c r="R110" s="1" t="s">
        <v>322</v>
      </c>
      <c r="S110" s="2">
        <v>0.39300000000000002</v>
      </c>
      <c r="T110" s="1">
        <v>2.86</v>
      </c>
      <c r="U110" s="3">
        <v>3225167</v>
      </c>
      <c r="V110" s="2">
        <v>0.59699999999999998</v>
      </c>
      <c r="W110" s="2">
        <v>0.16800000000000001</v>
      </c>
      <c r="X110" s="2">
        <v>0.25700000000000001</v>
      </c>
      <c r="Y110" s="2">
        <v>6.0100000000000001E-2</v>
      </c>
      <c r="Z110" s="3">
        <v>2210626</v>
      </c>
      <c r="AC110" s="15" t="s">
        <v>652</v>
      </c>
      <c r="AD110" s="27" t="s">
        <v>606</v>
      </c>
      <c r="AE110" s="27">
        <f>VLOOKUP(Regions_112[[#This Row],[Country2]],$A$1:$Z$190,21,FALSE)</f>
        <v>34268528</v>
      </c>
      <c r="AF110" s="27">
        <f>VLOOKUP(Regions_112[[#This Row],[Country2]],$A$1:$Z$190,6,FALSE)</f>
        <v>563449</v>
      </c>
      <c r="AG110" s="11">
        <f>VLOOKUP(Regions_112[[#This Row],[Country2]],$A$2:$Z$190,2,FALSE)</f>
        <v>16</v>
      </c>
      <c r="AH110" s="11">
        <f>VALUE(Regions_112[[#This Row],[GDP ($)]])</f>
        <v>792966838162</v>
      </c>
      <c r="AI110" s="11" t="str">
        <f>SUBSTITUTE(Regions_112[[#This Row],[GDP]], "$", "")</f>
        <v xml:space="preserve">792,966,838,162 </v>
      </c>
      <c r="AJ110" s="11" t="str">
        <f>VLOOKUP(Regions_112[[#This Row],[Country2]],$A$2:$Z$190,11,FALSE)</f>
        <v xml:space="preserve">$792,966,838,162 </v>
      </c>
      <c r="AK110" s="11">
        <f>VLOOKUP(Regions_112[[#This Row],[Country2]],$A$1:$Z$190,20,FALSE)</f>
        <v>2.61</v>
      </c>
      <c r="AL110" s="7">
        <f>VLOOKUP(Regions_112[[#This Row],[Country2]],$A$2:$Z$190,15,FALSE)</f>
        <v>75</v>
      </c>
      <c r="AM110" s="11">
        <f>VALUE(Regions_112[[#This Row],[Minimum wage ($)]])</f>
        <v>3.85</v>
      </c>
      <c r="AN110" s="11" t="str">
        <f t="shared" si="4"/>
        <v xml:space="preserve">3.85 </v>
      </c>
      <c r="AO110" s="5" t="str">
        <f>VLOOKUP(Regions_112[[#This Row],[Country2]],$A$2:$Z$190,17,FALSE)</f>
        <v xml:space="preserve">$3.85 </v>
      </c>
      <c r="AP110" s="11">
        <f>VLOOKUP(Regions_112[[#This Row],[Country2]],$A$2:$Z$190,5,FALSE)</f>
        <v>17.8</v>
      </c>
      <c r="AQ110" s="16">
        <f>VLOOKUP(Regions_112[[#This Row],[Country2]],$A$1:$Z$190,13,FALSE)</f>
        <v>0.68</v>
      </c>
      <c r="AR110" s="16">
        <f>VLOOKUP(Regions_112[[#This Row],[Country2]],'[1]world-data-2023'!$A$1:$AI$196,15,FALSE)</f>
        <v>5.0000000000000001E-3</v>
      </c>
      <c r="AS110" s="27">
        <f>VLOOKUP(Regions_112[[#This Row],[Country2]],'[1]world-data-2023'!$A$1:$AI$196,33,FALSE)</f>
        <v>28807838</v>
      </c>
      <c r="AT110" s="16">
        <f>VLOOKUP(Regions_112[[#This Row],[Country2]],$A$1:$Z$190,3,FALSE)</f>
        <v>0.80800000000000005</v>
      </c>
      <c r="AU110" s="27">
        <f>VLOOKUP(Regions_112[[#This Row],[Country2]],'[1]world-data-2023'!$A$1:$AI$196,5,FALSE)</f>
        <v>2149690</v>
      </c>
    </row>
    <row r="111" spans="1:47" x14ac:dyDescent="0.3">
      <c r="A111" t="s">
        <v>572</v>
      </c>
      <c r="B111" s="10">
        <v>47</v>
      </c>
      <c r="C111" s="2">
        <v>0.19</v>
      </c>
      <c r="D111" s="3">
        <v>12000</v>
      </c>
      <c r="E111" s="1">
        <v>11.73</v>
      </c>
      <c r="F111" s="3">
        <v>2017</v>
      </c>
      <c r="G111" s="1">
        <v>116.32</v>
      </c>
      <c r="H111" s="2">
        <v>2.5999999999999999E-2</v>
      </c>
      <c r="I111" s="1">
        <v>1.75</v>
      </c>
      <c r="J111" s="1" t="s">
        <v>266</v>
      </c>
      <c r="K111" s="5" t="s">
        <v>323</v>
      </c>
      <c r="L111" s="2">
        <v>1</v>
      </c>
      <c r="M111" s="10">
        <v>0.56100000000000005</v>
      </c>
      <c r="N111" s="1">
        <v>2.2999999999999998</v>
      </c>
      <c r="O111" s="10">
        <v>76.8</v>
      </c>
      <c r="P111" s="1">
        <v>6</v>
      </c>
      <c r="Q111" s="5" t="s">
        <v>138</v>
      </c>
      <c r="R111" s="1" t="s">
        <v>664</v>
      </c>
      <c r="S111" s="2">
        <v>0.318</v>
      </c>
      <c r="T111" s="1">
        <v>2.76</v>
      </c>
      <c r="U111" s="3">
        <v>622137</v>
      </c>
      <c r="V111" s="2">
        <v>0.54400000000000004</v>
      </c>
      <c r="W111" s="1" t="s">
        <v>461</v>
      </c>
      <c r="X111" s="2">
        <v>0.222</v>
      </c>
      <c r="Y111" s="2">
        <v>0.14879999999999999</v>
      </c>
      <c r="Z111" s="3">
        <v>417765</v>
      </c>
      <c r="AC111" s="15" t="s">
        <v>654</v>
      </c>
      <c r="AD111" s="27" t="s">
        <v>607</v>
      </c>
      <c r="AE111" s="27">
        <f>VLOOKUP(Regions_112[[#This Row],[Country2]],$A$1:$Z$190,21,FALSE)</f>
        <v>16296364</v>
      </c>
      <c r="AF111" s="27">
        <f>VLOOKUP(Regions_112[[#This Row],[Country2]],$A$1:$Z$190,6,FALSE)</f>
        <v>10902</v>
      </c>
      <c r="AG111" s="11">
        <f>VLOOKUP(Regions_112[[#This Row],[Country2]],$A$2:$Z$190,2,FALSE)</f>
        <v>87</v>
      </c>
      <c r="AH111" s="11">
        <f>VALUE(Regions_112[[#This Row],[GDP ($)]])</f>
        <v>23578084052</v>
      </c>
      <c r="AI111" s="11" t="str">
        <f>SUBSTITUTE(Regions_112[[#This Row],[GDP]], "$", "")</f>
        <v xml:space="preserve">23,578,084,052 </v>
      </c>
      <c r="AJ111" s="11" t="str">
        <f>VLOOKUP(Regions_112[[#This Row],[Country2]],$A$2:$Z$190,11,FALSE)</f>
        <v xml:space="preserve">$23,578,084,052 </v>
      </c>
      <c r="AK111" s="11">
        <f>VLOOKUP(Regions_112[[#This Row],[Country2]],$A$1:$Z$190,20,FALSE)</f>
        <v>7.0000000000000007E-2</v>
      </c>
      <c r="AL111" s="7">
        <f>VLOOKUP(Regions_112[[#This Row],[Country2]],$A$2:$Z$190,15,FALSE)</f>
        <v>67.7</v>
      </c>
      <c r="AM111" s="11">
        <f>VALUE(Regions_112[[#This Row],[Minimum wage ($)]])</f>
        <v>0.31</v>
      </c>
      <c r="AN111" s="11" t="str">
        <f t="shared" si="4"/>
        <v xml:space="preserve">0.31 </v>
      </c>
      <c r="AO111" s="5" t="str">
        <f>VLOOKUP(Regions_112[[#This Row],[Country2]],$A$2:$Z$190,17,FALSE)</f>
        <v xml:space="preserve">$0.31 </v>
      </c>
      <c r="AP111" s="11">
        <f>VLOOKUP(Regions_112[[#This Row],[Country2]],$A$2:$Z$190,5,FALSE)</f>
        <v>34.520000000000003</v>
      </c>
      <c r="AQ111" s="16">
        <f>VLOOKUP(Regions_112[[#This Row],[Country2]],$A$1:$Z$190,13,FALSE)</f>
        <v>0.128</v>
      </c>
      <c r="AR111" s="16">
        <f>VLOOKUP(Regions_112[[#This Row],[Country2]],'[1]world-data-2023'!$A$1:$AI$196,15,FALSE)</f>
        <v>0.42799999999999999</v>
      </c>
      <c r="AS111" s="27">
        <f>VLOOKUP(Regions_112[[#This Row],[Country2]],'[1]world-data-2023'!$A$1:$AI$196,33,FALSE)</f>
        <v>7765706</v>
      </c>
      <c r="AT111" s="16">
        <f>VLOOKUP(Regions_112[[#This Row],[Country2]],$A$1:$Z$190,3,FALSE)</f>
        <v>0.46100000000000002</v>
      </c>
      <c r="AU111" s="27">
        <f>VLOOKUP(Regions_112[[#This Row],[Country2]],'[1]world-data-2023'!$A$1:$AI$196,5,FALSE)</f>
        <v>196722</v>
      </c>
    </row>
    <row r="112" spans="1:47" x14ac:dyDescent="0.3">
      <c r="A112" t="s">
        <v>573</v>
      </c>
      <c r="B112" s="10">
        <v>83</v>
      </c>
      <c r="C112" s="2">
        <v>0.68500000000000005</v>
      </c>
      <c r="D112" s="3">
        <v>246000</v>
      </c>
      <c r="E112" s="1">
        <v>18.940000000000001</v>
      </c>
      <c r="F112" s="3">
        <v>61276</v>
      </c>
      <c r="G112" s="1">
        <v>111.07</v>
      </c>
      <c r="H112" s="2">
        <v>2E-3</v>
      </c>
      <c r="I112" s="1">
        <v>2.42</v>
      </c>
      <c r="J112" s="1" t="s">
        <v>45</v>
      </c>
      <c r="K112" s="5" t="s">
        <v>324</v>
      </c>
      <c r="L112" s="2">
        <v>1.139</v>
      </c>
      <c r="M112" s="10">
        <v>0.35899999999999999</v>
      </c>
      <c r="N112" s="1">
        <v>19.2</v>
      </c>
      <c r="O112" s="10">
        <v>76.5</v>
      </c>
      <c r="P112" s="1">
        <v>70</v>
      </c>
      <c r="Q112" s="5" t="s">
        <v>211</v>
      </c>
      <c r="R112" s="1" t="s">
        <v>36</v>
      </c>
      <c r="S112" s="2">
        <v>0.53100000000000003</v>
      </c>
      <c r="T112" s="1">
        <v>0.73</v>
      </c>
      <c r="U112" s="3">
        <v>36910560</v>
      </c>
      <c r="V112" s="2">
        <v>0.45300000000000001</v>
      </c>
      <c r="W112" s="2">
        <v>0.219</v>
      </c>
      <c r="X112" s="2">
        <v>0.45800000000000002</v>
      </c>
      <c r="Y112" s="2">
        <v>9.0200000000000002E-2</v>
      </c>
      <c r="Z112" s="3">
        <v>22975026</v>
      </c>
      <c r="AC112" s="15" t="s">
        <v>652</v>
      </c>
      <c r="AD112" s="27" t="s">
        <v>608</v>
      </c>
      <c r="AE112" s="27">
        <f>VLOOKUP(Regions_112[[#This Row],[Country2]],$A$1:$Z$190,21,FALSE)</f>
        <v>6944975</v>
      </c>
      <c r="AF112" s="27">
        <f>VLOOKUP(Regions_112[[#This Row],[Country2]],$A$1:$Z$190,6,FALSE)</f>
        <v>45221</v>
      </c>
      <c r="AG112" s="11">
        <f>VLOOKUP(Regions_112[[#This Row],[Country2]],$A$2:$Z$190,2,FALSE)</f>
        <v>100</v>
      </c>
      <c r="AH112" s="11">
        <f>VALUE(Regions_112[[#This Row],[GDP ($)]])</f>
        <v>51409167351</v>
      </c>
      <c r="AI112" s="11" t="str">
        <f>SUBSTITUTE(Regions_112[[#This Row],[GDP]], "$", "")</f>
        <v xml:space="preserve">51,409,167,351 </v>
      </c>
      <c r="AJ112" s="11" t="str">
        <f>VLOOKUP(Regions_112[[#This Row],[Country2]],$A$2:$Z$190,11,FALSE)</f>
        <v xml:space="preserve">$51,409,167,351 </v>
      </c>
      <c r="AK112" s="11">
        <f>VLOOKUP(Regions_112[[#This Row],[Country2]],$A$1:$Z$190,20,FALSE)</f>
        <v>3.11</v>
      </c>
      <c r="AL112" s="7">
        <f>VLOOKUP(Regions_112[[#This Row],[Country2]],$A$2:$Z$190,15,FALSE)</f>
        <v>75.5</v>
      </c>
      <c r="AM112" s="11">
        <f>VALUE(Regions_112[[#This Row],[Minimum wage ($)]])</f>
        <v>1.57</v>
      </c>
      <c r="AN112" s="11" t="str">
        <f t="shared" si="4"/>
        <v xml:space="preserve">1.57 </v>
      </c>
      <c r="AO112" s="5" t="str">
        <f>VLOOKUP(Regions_112[[#This Row],[Country2]],$A$2:$Z$190,17,FALSE)</f>
        <v xml:space="preserve">$1.57 </v>
      </c>
      <c r="AP112" s="11">
        <f>VLOOKUP(Regions_112[[#This Row],[Country2]],$A$2:$Z$190,5,FALSE)</f>
        <v>9.1999999999999993</v>
      </c>
      <c r="AQ112" s="16">
        <f>VLOOKUP(Regions_112[[#This Row],[Country2]],$A$1:$Z$190,13,FALSE)</f>
        <v>0.67200000000000004</v>
      </c>
      <c r="AR112" s="16">
        <f>VLOOKUP(Regions_112[[#This Row],[Country2]],'[1]world-data-2023'!$A$1:$AI$196,15,FALSE)</f>
        <v>0.311</v>
      </c>
      <c r="AS112" s="27">
        <f>VLOOKUP(Regions_112[[#This Row],[Country2]],'[1]world-data-2023'!$A$1:$AI$196,33,FALSE)</f>
        <v>3907243</v>
      </c>
      <c r="AT112" s="16">
        <f>VLOOKUP(Regions_112[[#This Row],[Country2]],$A$1:$Z$190,3,FALSE)</f>
        <v>0.39300000000000002</v>
      </c>
      <c r="AU112" s="27">
        <f>VLOOKUP(Regions_112[[#This Row],[Country2]],'[1]world-data-2023'!$A$1:$AI$196,5,FALSE)</f>
        <v>77474</v>
      </c>
    </row>
    <row r="113" spans="1:47" x14ac:dyDescent="0.3">
      <c r="A113" t="s">
        <v>574</v>
      </c>
      <c r="B113" s="10">
        <v>40</v>
      </c>
      <c r="C113" s="2">
        <v>0.63500000000000001</v>
      </c>
      <c r="D113" s="3">
        <v>11000</v>
      </c>
      <c r="E113" s="1">
        <v>37.520000000000003</v>
      </c>
      <c r="F113" s="3">
        <v>7943</v>
      </c>
      <c r="G113" s="1">
        <v>182.31</v>
      </c>
      <c r="H113" s="2">
        <v>2.8000000000000001E-2</v>
      </c>
      <c r="I113" s="1">
        <v>4.8499999999999996</v>
      </c>
      <c r="J113" s="1" t="s">
        <v>321</v>
      </c>
      <c r="K113" s="5" t="s">
        <v>325</v>
      </c>
      <c r="L113" s="2">
        <v>1.1259999999999999</v>
      </c>
      <c r="M113" s="10">
        <v>7.2999999999999995E-2</v>
      </c>
      <c r="N113" s="1">
        <v>54</v>
      </c>
      <c r="O113" s="10">
        <v>60.2</v>
      </c>
      <c r="P113" s="1">
        <v>289</v>
      </c>
      <c r="Q113" s="5" t="s">
        <v>204</v>
      </c>
      <c r="R113" s="1" t="s">
        <v>44</v>
      </c>
      <c r="S113" s="2">
        <v>6.8000000000000005E-2</v>
      </c>
      <c r="T113" s="1">
        <v>0.08</v>
      </c>
      <c r="U113" s="3">
        <v>30366036</v>
      </c>
      <c r="V113" s="2">
        <v>0.78100000000000003</v>
      </c>
      <c r="W113" s="2">
        <v>0</v>
      </c>
      <c r="X113" s="2">
        <v>0.36099999999999999</v>
      </c>
      <c r="Y113" s="2">
        <v>3.2399999999999998E-2</v>
      </c>
      <c r="Z113" s="3">
        <v>11092106</v>
      </c>
      <c r="AC113" s="15" t="s">
        <v>653</v>
      </c>
      <c r="AD113" s="27" t="s">
        <v>609</v>
      </c>
      <c r="AE113" s="27">
        <f>VLOOKUP(Regions_112[[#This Row],[Country2]],$A$1:$Z$190,21,FALSE)</f>
        <v>97625</v>
      </c>
      <c r="AF113" s="27">
        <f>VLOOKUP(Regions_112[[#This Row],[Country2]],$A$1:$Z$190,6,FALSE)</f>
        <v>605</v>
      </c>
      <c r="AG113" s="11">
        <f>VLOOKUP(Regions_112[[#This Row],[Country2]],$A$2:$Z$190,2,FALSE)</f>
        <v>214</v>
      </c>
      <c r="AH113" s="11">
        <f>VALUE(Regions_112[[#This Row],[GDP ($)]])</f>
        <v>1698843063</v>
      </c>
      <c r="AI113" s="11" t="str">
        <f>SUBSTITUTE(Regions_112[[#This Row],[GDP]], "$", "")</f>
        <v xml:space="preserve">1,698,843,063 </v>
      </c>
      <c r="AJ113" s="11" t="str">
        <f>VLOOKUP(Regions_112[[#This Row],[Country2]],$A$2:$Z$190,11,FALSE)</f>
        <v xml:space="preserve">$1,698,843,063 </v>
      </c>
      <c r="AK113" s="11">
        <f>VLOOKUP(Regions_112[[#This Row],[Country2]],$A$1:$Z$190,20,FALSE)</f>
        <v>0.95</v>
      </c>
      <c r="AL113" s="7">
        <f>VLOOKUP(Regions_112[[#This Row],[Country2]],$A$2:$Z$190,15,FALSE)</f>
        <v>72.8</v>
      </c>
      <c r="AM113" s="11">
        <f>VALUE(Regions_112[[#This Row],[Minimum wage ($)]])</f>
        <v>2</v>
      </c>
      <c r="AN113" s="11" t="str">
        <f t="shared" si="4"/>
        <v xml:space="preserve">2.00 </v>
      </c>
      <c r="AO113" s="5" t="str">
        <f>VLOOKUP(Regions_112[[#This Row],[Country2]],$A$2:$Z$190,17,FALSE)</f>
        <v xml:space="preserve">$2.00 </v>
      </c>
      <c r="AP113" s="11">
        <f>VLOOKUP(Regions_112[[#This Row],[Country2]],$A$2:$Z$190,5,FALSE)</f>
        <v>17.100000000000001</v>
      </c>
      <c r="AQ113" s="16">
        <f>VLOOKUP(Regions_112[[#This Row],[Country2]],$A$1:$Z$190,13,FALSE)</f>
        <v>0.17100000000000001</v>
      </c>
      <c r="AR113" s="16">
        <f>VLOOKUP(Regions_112[[#This Row],[Country2]],'[1]world-data-2023'!$A$1:$AI$196,15,FALSE)</f>
        <v>0.88400000000000001</v>
      </c>
      <c r="AS113" s="27">
        <f>VLOOKUP(Regions_112[[#This Row],[Country2]],'[1]world-data-2023'!$A$1:$AI$196,33,FALSE)</f>
        <v>55762</v>
      </c>
      <c r="AT113" s="16">
        <f>VLOOKUP(Regions_112[[#This Row],[Country2]],$A$1:$Z$190,3,FALSE)</f>
        <v>3.4000000000000002E-2</v>
      </c>
      <c r="AU113" s="27">
        <f>VLOOKUP(Regions_112[[#This Row],[Country2]],'[1]world-data-2023'!$A$1:$AI$196,5,FALSE)</f>
        <v>455</v>
      </c>
    </row>
    <row r="114" spans="1:47" x14ac:dyDescent="0.3">
      <c r="A114" t="s">
        <v>676</v>
      </c>
      <c r="B114" s="10">
        <v>83</v>
      </c>
      <c r="C114" s="2">
        <v>0.19500000000000001</v>
      </c>
      <c r="D114" s="3">
        <v>513000</v>
      </c>
      <c r="E114" s="1">
        <v>17.55</v>
      </c>
      <c r="F114" s="3">
        <v>25280</v>
      </c>
      <c r="G114" s="1">
        <v>168.18</v>
      </c>
      <c r="H114" s="2">
        <v>8.7999999999999995E-2</v>
      </c>
      <c r="I114" s="1">
        <v>2.15</v>
      </c>
      <c r="J114" s="1" t="s">
        <v>326</v>
      </c>
      <c r="K114" s="5" t="s">
        <v>327</v>
      </c>
      <c r="L114" s="2">
        <v>1.123</v>
      </c>
      <c r="M114" s="10">
        <v>0.188</v>
      </c>
      <c r="N114" s="1">
        <v>36.799999999999997</v>
      </c>
      <c r="O114" s="10">
        <v>66.900000000000006</v>
      </c>
      <c r="P114" s="1">
        <v>250</v>
      </c>
      <c r="Q114" s="5" t="s">
        <v>88</v>
      </c>
      <c r="R114" s="1" t="s">
        <v>328</v>
      </c>
      <c r="S114" s="2">
        <v>0.73899999999999999</v>
      </c>
      <c r="T114" s="1">
        <v>0.68</v>
      </c>
      <c r="U114" s="3">
        <v>54045420</v>
      </c>
      <c r="V114" s="2">
        <v>0.61699999999999999</v>
      </c>
      <c r="W114" s="2">
        <v>5.3999999999999999E-2</v>
      </c>
      <c r="X114" s="2">
        <v>0.312</v>
      </c>
      <c r="Y114" s="2">
        <v>1.5800000000000002E-2</v>
      </c>
      <c r="Z114" s="3">
        <v>16674093</v>
      </c>
      <c r="AC114" s="15" t="s">
        <v>652</v>
      </c>
      <c r="AD114" s="27" t="s">
        <v>610</v>
      </c>
      <c r="AE114" s="27">
        <f>VLOOKUP(Regions_112[[#This Row],[Country2]],$A$1:$Z$190,21,FALSE)</f>
        <v>7813215</v>
      </c>
      <c r="AF114" s="27">
        <f>VLOOKUP(Regions_112[[#This Row],[Country2]],$A$1:$Z$190,6,FALSE)</f>
        <v>1093</v>
      </c>
      <c r="AG114" s="11">
        <f>VLOOKUP(Regions_112[[#This Row],[Country2]],$A$2:$Z$190,2,FALSE)</f>
        <v>111</v>
      </c>
      <c r="AH114" s="11">
        <f>VALUE(Regions_112[[#This Row],[GDP ($)]])</f>
        <v>3941474311</v>
      </c>
      <c r="AI114" s="11" t="str">
        <f>SUBSTITUTE(Regions_112[[#This Row],[GDP]], "$", "")</f>
        <v xml:space="preserve">3,941,474,311 </v>
      </c>
      <c r="AJ114" s="11" t="str">
        <f>VLOOKUP(Regions_112[[#This Row],[Country2]],$A$2:$Z$190,11,FALSE)</f>
        <v xml:space="preserve">$3,941,474,311 </v>
      </c>
      <c r="AK114" s="11">
        <f>VLOOKUP(Regions_112[[#This Row],[Country2]],$A$1:$Z$190,20,FALSE)</f>
        <v>0.03</v>
      </c>
      <c r="AL114" s="7">
        <f>VLOOKUP(Regions_112[[#This Row],[Country2]],$A$2:$Z$190,15,FALSE)</f>
        <v>54.3</v>
      </c>
      <c r="AM114" s="11">
        <f>VALUE(Regions_112[[#This Row],[Minimum wage ($)]])</f>
        <v>0.56999999999999995</v>
      </c>
      <c r="AN114" s="11" t="str">
        <f t="shared" si="4"/>
        <v xml:space="preserve">0.57 </v>
      </c>
      <c r="AO114" s="5" t="str">
        <f>VLOOKUP(Regions_112[[#This Row],[Country2]],$A$2:$Z$190,17,FALSE)</f>
        <v xml:space="preserve">$0.57 </v>
      </c>
      <c r="AP114" s="11">
        <f>VLOOKUP(Regions_112[[#This Row],[Country2]],$A$2:$Z$190,5,FALSE)</f>
        <v>33.409999999999997</v>
      </c>
      <c r="AQ114" s="16">
        <f>VLOOKUP(Regions_112[[#This Row],[Country2]],$A$1:$Z$190,13,FALSE)</f>
        <v>0.02</v>
      </c>
      <c r="AR114" s="16">
        <f>VLOOKUP(Regions_112[[#This Row],[Country2]],'[1]world-data-2023'!$A$1:$AI$196,15,FALSE)</f>
        <v>0.43099999999999999</v>
      </c>
      <c r="AS114" s="27">
        <f>VLOOKUP(Regions_112[[#This Row],[Country2]],'[1]world-data-2023'!$A$1:$AI$196,33,FALSE)</f>
        <v>3319366</v>
      </c>
      <c r="AT114" s="16">
        <f>VLOOKUP(Regions_112[[#This Row],[Country2]],$A$1:$Z$190,3,FALSE)</f>
        <v>0.54700000000000004</v>
      </c>
      <c r="AU114" s="27">
        <f>VLOOKUP(Regions_112[[#This Row],[Country2]],'[1]world-data-2023'!$A$1:$AI$196,5,FALSE)</f>
        <v>71740</v>
      </c>
    </row>
    <row r="115" spans="1:47" x14ac:dyDescent="0.3">
      <c r="A115" t="s">
        <v>575</v>
      </c>
      <c r="B115" s="10">
        <v>3</v>
      </c>
      <c r="C115" s="2">
        <v>0.47099999999999997</v>
      </c>
      <c r="D115" s="3">
        <v>16000</v>
      </c>
      <c r="E115" s="1">
        <v>28.64</v>
      </c>
      <c r="F115" s="3">
        <v>4228</v>
      </c>
      <c r="G115" s="1">
        <v>157.97</v>
      </c>
      <c r="H115" s="2">
        <v>3.6999999999999998E-2</v>
      </c>
      <c r="I115" s="1">
        <v>3.4</v>
      </c>
      <c r="J115" s="1" t="s">
        <v>198</v>
      </c>
      <c r="K115" s="5" t="s">
        <v>329</v>
      </c>
      <c r="L115" s="2">
        <v>1.242</v>
      </c>
      <c r="M115" s="10">
        <v>0.22900000000000001</v>
      </c>
      <c r="N115" s="1">
        <v>29</v>
      </c>
      <c r="O115" s="10">
        <v>63.4</v>
      </c>
      <c r="P115" s="1">
        <v>195</v>
      </c>
      <c r="Q115" s="5" t="s">
        <v>461</v>
      </c>
      <c r="R115" s="1" t="s">
        <v>48</v>
      </c>
      <c r="S115" s="2">
        <v>8.3000000000000004E-2</v>
      </c>
      <c r="T115" s="1">
        <v>0.42</v>
      </c>
      <c r="U115" s="3">
        <v>2494530</v>
      </c>
      <c r="V115" s="2">
        <v>0.59499999999999997</v>
      </c>
      <c r="W115" s="2">
        <v>0.27100000000000002</v>
      </c>
      <c r="X115" s="2">
        <v>0.20699999999999999</v>
      </c>
      <c r="Y115" s="2">
        <v>0.20269999999999999</v>
      </c>
      <c r="Z115" s="3">
        <v>1273258</v>
      </c>
      <c r="AC115" s="15" t="s">
        <v>650</v>
      </c>
      <c r="AD115" s="27" t="s">
        <v>612</v>
      </c>
      <c r="AE115" s="27">
        <f>VLOOKUP(Regions_112[[#This Row],[Country2]],$A$1:$Z$190,21,FALSE)</f>
        <v>5454073</v>
      </c>
      <c r="AF115" s="27">
        <f>VLOOKUP(Regions_112[[#This Row],[Country2]],$A$1:$Z$190,6,FALSE)</f>
        <v>32424</v>
      </c>
      <c r="AG115" s="11">
        <f>VLOOKUP(Regions_112[[#This Row],[Country2]],$A$2:$Z$190,2,FALSE)</f>
        <v>114</v>
      </c>
      <c r="AH115" s="11">
        <f>VALUE(Regions_112[[#This Row],[GDP ($)]])</f>
        <v>105422304976</v>
      </c>
      <c r="AI115" s="11" t="str">
        <f>SUBSTITUTE(Regions_112[[#This Row],[GDP]], "$", "")</f>
        <v xml:space="preserve">105,422,304,976 </v>
      </c>
      <c r="AJ115" s="11" t="str">
        <f>VLOOKUP(Regions_112[[#This Row],[Country2]],$A$2:$Z$190,11,FALSE)</f>
        <v xml:space="preserve">$105,422,304,976 </v>
      </c>
      <c r="AK115" s="11">
        <f>VLOOKUP(Regions_112[[#This Row],[Country2]],$A$1:$Z$190,20,FALSE)</f>
        <v>3.42</v>
      </c>
      <c r="AL115" s="7">
        <f>VLOOKUP(Regions_112[[#This Row],[Country2]],$A$2:$Z$190,15,FALSE)</f>
        <v>77.2</v>
      </c>
      <c r="AM115" s="11">
        <f>VALUE(Regions_112[[#This Row],[Minimum wage ($)]])</f>
        <v>3.11</v>
      </c>
      <c r="AN115" s="11" t="str">
        <f t="shared" si="4"/>
        <v xml:space="preserve">3.11 </v>
      </c>
      <c r="AO115" s="5" t="str">
        <f>VLOOKUP(Regions_112[[#This Row],[Country2]],$A$2:$Z$190,17,FALSE)</f>
        <v xml:space="preserve">$3.11 </v>
      </c>
      <c r="AP115" s="11">
        <f>VLOOKUP(Regions_112[[#This Row],[Country2]],$A$2:$Z$190,5,FALSE)</f>
        <v>10.6</v>
      </c>
      <c r="AQ115" s="16">
        <f>VLOOKUP(Regions_112[[#This Row],[Country2]],$A$1:$Z$190,13,FALSE)</f>
        <v>0.46600000000000003</v>
      </c>
      <c r="AR115" s="16">
        <f>VLOOKUP(Regions_112[[#This Row],[Country2]],'[1]world-data-2023'!$A$1:$AI$196,15,FALSE)</f>
        <v>0.40400000000000003</v>
      </c>
      <c r="AS115" s="27">
        <f>VLOOKUP(Regions_112[[#This Row],[Country2]],'[1]world-data-2023'!$A$1:$AI$196,33,FALSE)</f>
        <v>2930419</v>
      </c>
      <c r="AT115" s="16">
        <f>VLOOKUP(Regions_112[[#This Row],[Country2]],$A$1:$Z$190,3,FALSE)</f>
        <v>0.39200000000000002</v>
      </c>
      <c r="AU115" s="27">
        <f>VLOOKUP(Regions_112[[#This Row],[Country2]],'[1]world-data-2023'!$A$1:$AI$196,5,FALSE)</f>
        <v>49035</v>
      </c>
    </row>
    <row r="116" spans="1:47" x14ac:dyDescent="0.3">
      <c r="A116" t="s">
        <v>576</v>
      </c>
      <c r="B116" s="10">
        <v>541</v>
      </c>
      <c r="C116" s="1" t="s">
        <v>461</v>
      </c>
      <c r="D116" s="1" t="s">
        <v>461</v>
      </c>
      <c r="E116" s="1" t="s">
        <v>461</v>
      </c>
      <c r="F116" s="1" t="s">
        <v>461</v>
      </c>
      <c r="G116" s="1" t="s">
        <v>461</v>
      </c>
      <c r="H116" s="1" t="s">
        <v>461</v>
      </c>
      <c r="I116" s="1" t="s">
        <v>461</v>
      </c>
      <c r="J116" s="1" t="s">
        <v>461</v>
      </c>
      <c r="K116" s="5" t="s">
        <v>330</v>
      </c>
      <c r="L116" s="1" t="s">
        <v>461</v>
      </c>
      <c r="M116" s="10" t="s">
        <v>461</v>
      </c>
      <c r="N116" s="1" t="s">
        <v>461</v>
      </c>
      <c r="O116" s="10" t="s">
        <v>461</v>
      </c>
      <c r="P116" s="1" t="s">
        <v>461</v>
      </c>
      <c r="Q116" s="5" t="s">
        <v>461</v>
      </c>
      <c r="R116" s="1" t="s">
        <v>48</v>
      </c>
      <c r="S116" s="1" t="s">
        <v>461</v>
      </c>
      <c r="T116" s="1" t="s">
        <v>461</v>
      </c>
      <c r="U116" s="3">
        <v>10084</v>
      </c>
      <c r="V116" s="1" t="s">
        <v>461</v>
      </c>
      <c r="W116" s="1" t="s">
        <v>461</v>
      </c>
      <c r="X116" s="1" t="s">
        <v>461</v>
      </c>
      <c r="Y116" s="1" t="s">
        <v>461</v>
      </c>
      <c r="Z116" s="1" t="s">
        <v>461</v>
      </c>
      <c r="AC116" s="15" t="s">
        <v>653</v>
      </c>
      <c r="AD116" s="27" t="s">
        <v>613</v>
      </c>
      <c r="AE116" s="27">
        <f>VLOOKUP(Regions_112[[#This Row],[Country2]],$A$1:$Z$190,21,FALSE)</f>
        <v>2087946</v>
      </c>
      <c r="AF116" s="27">
        <f>VLOOKUP(Regions_112[[#This Row],[Country2]],$A$1:$Z$190,6,FALSE)</f>
        <v>12633</v>
      </c>
      <c r="AG116" s="11">
        <f>VLOOKUP(Regions_112[[#This Row],[Country2]],$A$2:$Z$190,2,FALSE)</f>
        <v>103</v>
      </c>
      <c r="AH116" s="11">
        <f>VALUE(Regions_112[[#This Row],[GDP ($)]])</f>
        <v>53742159517</v>
      </c>
      <c r="AI116" s="11" t="str">
        <f>SUBSTITUTE(Regions_112[[#This Row],[GDP]], "$", "")</f>
        <v xml:space="preserve">53,742,159,517 </v>
      </c>
      <c r="AJ116" s="11" t="str">
        <f>VLOOKUP(Regions_112[[#This Row],[Country2]],$A$2:$Z$190,11,FALSE)</f>
        <v xml:space="preserve">$53,742,159,517 </v>
      </c>
      <c r="AK116" s="11">
        <f>VLOOKUP(Regions_112[[#This Row],[Country2]],$A$1:$Z$190,20,FALSE)</f>
        <v>3.09</v>
      </c>
      <c r="AL116" s="7">
        <f>VLOOKUP(Regions_112[[#This Row],[Country2]],$A$2:$Z$190,15,FALSE)</f>
        <v>81</v>
      </c>
      <c r="AM116" s="11">
        <f>VALUE(Regions_112[[#This Row],[Minimum wage ($)]])</f>
        <v>5.25</v>
      </c>
      <c r="AN116" s="11" t="str">
        <f t="shared" si="4"/>
        <v xml:space="preserve">5.25 </v>
      </c>
      <c r="AO116" s="5" t="str">
        <f>VLOOKUP(Regions_112[[#This Row],[Country2]],$A$2:$Z$190,17,FALSE)</f>
        <v xml:space="preserve">$5.25 </v>
      </c>
      <c r="AP116" s="11">
        <f>VLOOKUP(Regions_112[[#This Row],[Country2]],$A$2:$Z$190,5,FALSE)</f>
        <v>9.4</v>
      </c>
      <c r="AQ116" s="16">
        <f>VLOOKUP(Regions_112[[#This Row],[Country2]],$A$1:$Z$190,13,FALSE)</f>
        <v>0.78600000000000003</v>
      </c>
      <c r="AR116" s="16">
        <f>VLOOKUP(Regions_112[[#This Row],[Country2]],'[1]world-data-2023'!$A$1:$AI$196,15,FALSE)</f>
        <v>0.62</v>
      </c>
      <c r="AS116" s="27">
        <f>VLOOKUP(Regions_112[[#This Row],[Country2]],'[1]world-data-2023'!$A$1:$AI$196,33,FALSE)</f>
        <v>1144654</v>
      </c>
      <c r="AT116" s="16">
        <f>VLOOKUP(Regions_112[[#This Row],[Country2]],$A$1:$Z$190,3,FALSE)</f>
        <v>0.307</v>
      </c>
      <c r="AU116" s="27">
        <f>VLOOKUP(Regions_112[[#This Row],[Country2]],'[1]world-data-2023'!$A$1:$AI$196,5,FALSE)</f>
        <v>20273</v>
      </c>
    </row>
    <row r="117" spans="1:47" x14ac:dyDescent="0.3">
      <c r="A117" t="s">
        <v>577</v>
      </c>
      <c r="B117" s="10">
        <v>203</v>
      </c>
      <c r="C117" s="2">
        <v>0.28699999999999998</v>
      </c>
      <c r="D117" s="3">
        <v>112000</v>
      </c>
      <c r="E117" s="1">
        <v>19.89</v>
      </c>
      <c r="F117" s="3">
        <v>9105</v>
      </c>
      <c r="G117" s="1">
        <v>188.73</v>
      </c>
      <c r="H117" s="2">
        <v>5.6000000000000001E-2</v>
      </c>
      <c r="I117" s="1">
        <v>1.92</v>
      </c>
      <c r="J117" s="1" t="s">
        <v>331</v>
      </c>
      <c r="K117" s="5" t="s">
        <v>332</v>
      </c>
      <c r="L117" s="2">
        <v>1.421</v>
      </c>
      <c r="M117" s="10">
        <v>0.124</v>
      </c>
      <c r="N117" s="1">
        <v>26.7</v>
      </c>
      <c r="O117" s="10">
        <v>70.5</v>
      </c>
      <c r="P117" s="1">
        <v>186</v>
      </c>
      <c r="Q117" s="5" t="s">
        <v>116</v>
      </c>
      <c r="R117" s="1" t="s">
        <v>333</v>
      </c>
      <c r="S117" s="2">
        <v>0.60399999999999998</v>
      </c>
      <c r="T117" s="1">
        <v>0.75</v>
      </c>
      <c r="U117" s="3">
        <v>28608710</v>
      </c>
      <c r="V117" s="2">
        <v>0.83799999999999997</v>
      </c>
      <c r="W117" s="2">
        <v>0.20699999999999999</v>
      </c>
      <c r="X117" s="2">
        <v>0.41799999999999998</v>
      </c>
      <c r="Y117" s="2">
        <v>1.41E-2</v>
      </c>
      <c r="Z117" s="3">
        <v>5765513</v>
      </c>
      <c r="AC117" s="15" t="s">
        <v>650</v>
      </c>
      <c r="AD117" s="27" t="s">
        <v>617</v>
      </c>
      <c r="AE117" s="27">
        <f>VLOOKUP(Regions_112[[#This Row],[Country2]],$A$1:$Z$190,21,FALSE)</f>
        <v>51709098</v>
      </c>
      <c r="AF117" s="27">
        <f>VLOOKUP(Regions_112[[#This Row],[Country2]],$A$1:$Z$190,6,FALSE)</f>
        <v>620302</v>
      </c>
      <c r="AG117" s="11">
        <f>VLOOKUP(Regions_112[[#This Row],[Country2]],$A$2:$Z$190,2,FALSE)</f>
        <v>527</v>
      </c>
      <c r="AH117" s="11">
        <f>VALUE(Regions_112[[#This Row],[GDP ($)]])</f>
        <v>2029000000000</v>
      </c>
      <c r="AI117" s="11" t="str">
        <f>SUBSTITUTE(Regions_112[[#This Row],[GDP]], "$", "")</f>
        <v xml:space="preserve">2,029,000,000,000 </v>
      </c>
      <c r="AJ117" s="11" t="str">
        <f>VLOOKUP(Regions_112[[#This Row],[Country2]],$A$2:$Z$190,11,FALSE)</f>
        <v xml:space="preserve">$2,029,000,000,000 </v>
      </c>
      <c r="AK117" s="11">
        <f>VLOOKUP(Regions_112[[#This Row],[Country2]],$A$1:$Z$190,20,FALSE)</f>
        <v>2.36</v>
      </c>
      <c r="AL117" s="7">
        <f>VLOOKUP(Regions_112[[#This Row],[Country2]],$A$2:$Z$190,15,FALSE)</f>
        <v>82.6</v>
      </c>
      <c r="AM117" s="11">
        <f>VALUE(Regions_112[[#This Row],[Minimum wage ($)]])</f>
        <v>6.49</v>
      </c>
      <c r="AN117" s="11" t="str">
        <f t="shared" ref="AN117:AN138" si="5">SUBSTITUTE(AO117, "$", "")</f>
        <v xml:space="preserve">6.49 </v>
      </c>
      <c r="AO117" s="5" t="str">
        <f>VLOOKUP(Regions_112[[#This Row],[Country2]],$A$2:$Z$190,17,FALSE)</f>
        <v xml:space="preserve">$6.49 </v>
      </c>
      <c r="AP117" s="11">
        <f>VLOOKUP(Regions_112[[#This Row],[Country2]],$A$2:$Z$190,5,FALSE)</f>
        <v>6.4</v>
      </c>
      <c r="AQ117" s="16">
        <f>VLOOKUP(Regions_112[[#This Row],[Country2]],$A$1:$Z$190,13,FALSE)</f>
        <v>0.94299999999999995</v>
      </c>
      <c r="AR117" s="16">
        <f>VLOOKUP(Regions_112[[#This Row],[Country2]],'[1]world-data-2023'!$A$1:$AI$196,15,FALSE)</f>
        <v>0.63400000000000001</v>
      </c>
      <c r="AS117" s="27">
        <f>VLOOKUP(Regions_112[[#This Row],[Country2]],'[1]world-data-2023'!$A$1:$AI$196,33,FALSE)</f>
        <v>42106719</v>
      </c>
      <c r="AT117" s="16">
        <f>VLOOKUP(Regions_112[[#This Row],[Country2]],$A$1:$Z$190,3,FALSE)</f>
        <v>0.17399999999999999</v>
      </c>
      <c r="AU117" s="27">
        <f>VLOOKUP(Regions_112[[#This Row],[Country2]],'[1]world-data-2023'!$A$1:$AI$196,5,FALSE)</f>
        <v>99720</v>
      </c>
    </row>
    <row r="118" spans="1:47" x14ac:dyDescent="0.3">
      <c r="A118" t="s">
        <v>578</v>
      </c>
      <c r="B118" s="10">
        <v>508</v>
      </c>
      <c r="C118" s="2">
        <v>0.53300000000000003</v>
      </c>
      <c r="D118" s="3">
        <v>41000</v>
      </c>
      <c r="E118" s="1">
        <v>9.6999999999999993</v>
      </c>
      <c r="F118" s="3">
        <v>170780</v>
      </c>
      <c r="G118" s="1">
        <v>115.91</v>
      </c>
      <c r="H118" s="2">
        <v>2.5999999999999999E-2</v>
      </c>
      <c r="I118" s="1">
        <v>1.59</v>
      </c>
      <c r="J118" s="1" t="s">
        <v>334</v>
      </c>
      <c r="K118" s="5" t="s">
        <v>335</v>
      </c>
      <c r="L118" s="2">
        <v>1.042</v>
      </c>
      <c r="M118" s="10">
        <v>0.85</v>
      </c>
      <c r="N118" s="1">
        <v>3.3</v>
      </c>
      <c r="O118" s="10">
        <v>81.8</v>
      </c>
      <c r="P118" s="1">
        <v>5</v>
      </c>
      <c r="Q118" s="5" t="s">
        <v>336</v>
      </c>
      <c r="R118" s="1" t="s">
        <v>337</v>
      </c>
      <c r="S118" s="2">
        <v>0.123</v>
      </c>
      <c r="T118" s="1">
        <v>3.61</v>
      </c>
      <c r="U118" s="3">
        <v>17332850</v>
      </c>
      <c r="V118" s="2">
        <v>0.63600000000000001</v>
      </c>
      <c r="W118" s="2">
        <v>0.23</v>
      </c>
      <c r="X118" s="2">
        <v>0.41199999999999998</v>
      </c>
      <c r="Y118" s="2">
        <v>3.2000000000000001E-2</v>
      </c>
      <c r="Z118" s="3">
        <v>15924729</v>
      </c>
      <c r="AC118" s="15" t="s">
        <v>653</v>
      </c>
      <c r="AD118" s="27" t="s">
        <v>619</v>
      </c>
      <c r="AE118" s="27">
        <f>VLOOKUP(Regions_112[[#This Row],[Country2]],$A$1:$Z$190,21,FALSE)</f>
        <v>47076781</v>
      </c>
      <c r="AF118" s="27">
        <f>VLOOKUP(Regions_112[[#This Row],[Country2]],$A$1:$Z$190,6,FALSE)</f>
        <v>244002</v>
      </c>
      <c r="AG118" s="11">
        <f>VLOOKUP(Regions_112[[#This Row],[Country2]],$A$2:$Z$190,2,FALSE)</f>
        <v>94</v>
      </c>
      <c r="AH118" s="11">
        <f>VALUE(Regions_112[[#This Row],[GDP ($)]])</f>
        <v>1394116310769</v>
      </c>
      <c r="AI118" s="11" t="str">
        <f>SUBSTITUTE(Regions_112[[#This Row],[GDP]], "$", "")</f>
        <v xml:space="preserve">1,394,116,310,769 </v>
      </c>
      <c r="AJ118" s="11" t="str">
        <f>VLOOKUP(Regions_112[[#This Row],[Country2]],$A$2:$Z$190,11,FALSE)</f>
        <v xml:space="preserve">$1,394,116,310,769 </v>
      </c>
      <c r="AK118" s="11">
        <f>VLOOKUP(Regions_112[[#This Row],[Country2]],$A$1:$Z$190,20,FALSE)</f>
        <v>3.87</v>
      </c>
      <c r="AL118" s="7">
        <f>VLOOKUP(Regions_112[[#This Row],[Country2]],$A$2:$Z$190,15,FALSE)</f>
        <v>83.3</v>
      </c>
      <c r="AM118" s="11">
        <f>VALUE(Regions_112[[#This Row],[Minimum wage ($)]])</f>
        <v>5.6</v>
      </c>
      <c r="AN118" s="11" t="str">
        <f t="shared" si="5"/>
        <v xml:space="preserve">5.60 </v>
      </c>
      <c r="AO118" s="5" t="str">
        <f>VLOOKUP(Regions_112[[#This Row],[Country2]],$A$2:$Z$190,17,FALSE)</f>
        <v xml:space="preserve">$5.60 </v>
      </c>
      <c r="AP118" s="11">
        <f>VLOOKUP(Regions_112[[#This Row],[Country2]],$A$2:$Z$190,5,FALSE)</f>
        <v>7.9</v>
      </c>
      <c r="AQ118" s="16">
        <f>VLOOKUP(Regions_112[[#This Row],[Country2]],$A$1:$Z$190,13,FALSE)</f>
        <v>0.88900000000000001</v>
      </c>
      <c r="AR118" s="16">
        <f>VLOOKUP(Regions_112[[#This Row],[Country2]],'[1]world-data-2023'!$A$1:$AI$196,15,FALSE)</f>
        <v>0.36899999999999999</v>
      </c>
      <c r="AS118" s="27">
        <f>VLOOKUP(Regions_112[[#This Row],[Country2]],'[1]world-data-2023'!$A$1:$AI$196,33,FALSE)</f>
        <v>37927409</v>
      </c>
      <c r="AT118" s="16">
        <f>VLOOKUP(Regions_112[[#This Row],[Country2]],$A$1:$Z$190,3,FALSE)</f>
        <v>0.52600000000000002</v>
      </c>
      <c r="AU118" s="27">
        <f>VLOOKUP(Regions_112[[#This Row],[Country2]],'[1]world-data-2023'!$A$1:$AI$196,5,FALSE)</f>
        <v>505370</v>
      </c>
    </row>
    <row r="119" spans="1:47" x14ac:dyDescent="0.3">
      <c r="A119" t="s">
        <v>579</v>
      </c>
      <c r="B119" s="10">
        <v>18</v>
      </c>
      <c r="C119" s="2">
        <v>0.40500000000000003</v>
      </c>
      <c r="D119" s="3">
        <v>9000</v>
      </c>
      <c r="E119" s="1">
        <v>11.98</v>
      </c>
      <c r="F119" s="3">
        <v>34382</v>
      </c>
      <c r="G119" s="1">
        <v>114.24</v>
      </c>
      <c r="H119" s="2">
        <v>1.6E-2</v>
      </c>
      <c r="I119" s="1">
        <v>1.71</v>
      </c>
      <c r="J119" s="1" t="s">
        <v>148</v>
      </c>
      <c r="K119" s="5" t="s">
        <v>338</v>
      </c>
      <c r="L119" s="2">
        <v>1</v>
      </c>
      <c r="M119" s="10">
        <v>0.82</v>
      </c>
      <c r="N119" s="1">
        <v>4.7</v>
      </c>
      <c r="O119" s="10">
        <v>81.900000000000006</v>
      </c>
      <c r="P119" s="1">
        <v>9</v>
      </c>
      <c r="Q119" s="5" t="s">
        <v>339</v>
      </c>
      <c r="R119" s="1" t="s">
        <v>48</v>
      </c>
      <c r="S119" s="2">
        <v>0.126</v>
      </c>
      <c r="T119" s="1">
        <v>3.59</v>
      </c>
      <c r="U119" s="3">
        <v>4841000</v>
      </c>
      <c r="V119" s="2">
        <v>0.69899999999999995</v>
      </c>
      <c r="W119" s="2">
        <v>0.28999999999999998</v>
      </c>
      <c r="X119" s="2">
        <v>0.34599999999999997</v>
      </c>
      <c r="Y119" s="2">
        <v>4.07E-2</v>
      </c>
      <c r="Z119" s="3">
        <v>4258860</v>
      </c>
      <c r="AC119" s="15" t="s">
        <v>650</v>
      </c>
      <c r="AD119" s="27" t="s">
        <v>620</v>
      </c>
      <c r="AE119" s="27">
        <f>VLOOKUP(Regions_112[[#This Row],[Country2]],$A$1:$Z$190,21,FALSE)</f>
        <v>21803000</v>
      </c>
      <c r="AF119" s="27">
        <f>VLOOKUP(Regions_112[[#This Row],[Country2]],$A$1:$Z$190,6,FALSE)</f>
        <v>23362</v>
      </c>
      <c r="AG119" s="11">
        <f>VLOOKUP(Regions_112[[#This Row],[Country2]],$A$2:$Z$190,2,FALSE)</f>
        <v>341</v>
      </c>
      <c r="AH119" s="11">
        <f>VALUE(Regions_112[[#This Row],[GDP ($)]])</f>
        <v>84008783756</v>
      </c>
      <c r="AI119" s="11" t="str">
        <f>SUBSTITUTE(Regions_112[[#This Row],[GDP]], "$", "")</f>
        <v xml:space="preserve">84,008,783,756 </v>
      </c>
      <c r="AJ119" s="11" t="str">
        <f>VLOOKUP(Regions_112[[#This Row],[Country2]],$A$2:$Z$190,11,FALSE)</f>
        <v xml:space="preserve">$84,008,783,756 </v>
      </c>
      <c r="AK119" s="11">
        <f>VLOOKUP(Regions_112[[#This Row],[Country2]],$A$1:$Z$190,20,FALSE)</f>
        <v>1</v>
      </c>
      <c r="AL119" s="7">
        <f>VLOOKUP(Regions_112[[#This Row],[Country2]],$A$2:$Z$190,15,FALSE)</f>
        <v>76.8</v>
      </c>
      <c r="AM119" s="11">
        <f>VALUE(Regions_112[[#This Row],[Minimum wage ($)]])</f>
        <v>0.35</v>
      </c>
      <c r="AN119" s="11" t="str">
        <f t="shared" si="5"/>
        <v xml:space="preserve">0.35 </v>
      </c>
      <c r="AO119" s="5" t="str">
        <f>VLOOKUP(Regions_112[[#This Row],[Country2]],$A$2:$Z$190,17,FALSE)</f>
        <v xml:space="preserve">$0.35 </v>
      </c>
      <c r="AP119" s="11">
        <f>VLOOKUP(Regions_112[[#This Row],[Country2]],$A$2:$Z$190,5,FALSE)</f>
        <v>15.83</v>
      </c>
      <c r="AQ119" s="16">
        <f>VLOOKUP(Regions_112[[#This Row],[Country2]],$A$1:$Z$190,13,FALSE)</f>
        <v>0.19600000000000001</v>
      </c>
      <c r="AR119" s="16">
        <f>VLOOKUP(Regions_112[[#This Row],[Country2]],'[1]world-data-2023'!$A$1:$AI$196,15,FALSE)</f>
        <v>0.32900000000000001</v>
      </c>
      <c r="AS119" s="27">
        <f>VLOOKUP(Regions_112[[#This Row],[Country2]],'[1]world-data-2023'!$A$1:$AI$196,33,FALSE)</f>
        <v>4052088</v>
      </c>
      <c r="AT119" s="16">
        <f>VLOOKUP(Regions_112[[#This Row],[Country2]],$A$1:$Z$190,3,FALSE)</f>
        <v>0.437</v>
      </c>
      <c r="AU119" s="27">
        <f>VLOOKUP(Regions_112[[#This Row],[Country2]],'[1]world-data-2023'!$A$1:$AI$196,5,FALSE)</f>
        <v>65610</v>
      </c>
    </row>
    <row r="120" spans="1:47" x14ac:dyDescent="0.3">
      <c r="A120" t="s">
        <v>580</v>
      </c>
      <c r="B120" s="10">
        <v>55</v>
      </c>
      <c r="C120" s="2">
        <v>0.42099999999999999</v>
      </c>
      <c r="D120" s="3">
        <v>12000</v>
      </c>
      <c r="E120" s="1">
        <v>20.64</v>
      </c>
      <c r="F120" s="3">
        <v>5592</v>
      </c>
      <c r="G120" s="1">
        <v>162.74</v>
      </c>
      <c r="H120" s="2">
        <v>5.3999999999999999E-2</v>
      </c>
      <c r="I120" s="1">
        <v>2.4</v>
      </c>
      <c r="J120" s="1" t="s">
        <v>331</v>
      </c>
      <c r="K120" s="5" t="s">
        <v>340</v>
      </c>
      <c r="L120" s="2">
        <v>1.206</v>
      </c>
      <c r="M120" s="10">
        <v>0.17399999999999999</v>
      </c>
      <c r="N120" s="1">
        <v>15.7</v>
      </c>
      <c r="O120" s="10">
        <v>74.3</v>
      </c>
      <c r="P120" s="1">
        <v>98</v>
      </c>
      <c r="Q120" s="5" t="s">
        <v>326</v>
      </c>
      <c r="R120" s="1" t="s">
        <v>52</v>
      </c>
      <c r="S120" s="2">
        <v>0.36</v>
      </c>
      <c r="T120" s="1">
        <v>0.98</v>
      </c>
      <c r="U120" s="3">
        <v>6545502</v>
      </c>
      <c r="V120" s="2">
        <v>0.66400000000000003</v>
      </c>
      <c r="W120" s="2">
        <v>0.156</v>
      </c>
      <c r="X120" s="2">
        <v>0.60599999999999998</v>
      </c>
      <c r="Y120" s="2">
        <v>6.8400000000000002E-2</v>
      </c>
      <c r="Z120" s="3">
        <v>3846137</v>
      </c>
      <c r="AC120" s="15" t="s">
        <v>654</v>
      </c>
      <c r="AD120" s="27" t="s">
        <v>625</v>
      </c>
      <c r="AE120" s="27">
        <f>VLOOKUP(Regions_112[[#This Row],[Country2]],$A$1:$Z$190,21,FALSE)</f>
        <v>17070135</v>
      </c>
      <c r="AF120" s="27">
        <f>VLOOKUP(Regions_112[[#This Row],[Country2]],$A$1:$Z$190,6,FALSE)</f>
        <v>28830</v>
      </c>
      <c r="AG120" s="11">
        <f>VLOOKUP(Regions_112[[#This Row],[Country2]],$A$2:$Z$190,2,FALSE)</f>
        <v>95</v>
      </c>
      <c r="AH120" s="11">
        <f>VALUE(Regions_112[[#This Row],[GDP ($)]])</f>
        <v>40405006007</v>
      </c>
      <c r="AI120" s="11" t="str">
        <f>SUBSTITUTE(Regions_112[[#This Row],[GDP]], "$", "")</f>
        <v xml:space="preserve">40,405,006,007 </v>
      </c>
      <c r="AJ120" s="11" t="str">
        <f>VLOOKUP(Regions_112[[#This Row],[Country2]],$A$2:$Z$190,11,FALSE)</f>
        <v xml:space="preserve">$40,405,006,007 </v>
      </c>
      <c r="AK120" s="11">
        <f>VLOOKUP(Regions_112[[#This Row],[Country2]],$A$1:$Z$190,20,FALSE)</f>
        <v>1.22</v>
      </c>
      <c r="AL120" s="7">
        <f>VLOOKUP(Regions_112[[#This Row],[Country2]],$A$2:$Z$190,15,FALSE)</f>
        <v>71.8</v>
      </c>
      <c r="AM120" s="11">
        <f>VALUE(Regions_112[[#This Row],[Minimum wage ($)]])</f>
        <v>1.02</v>
      </c>
      <c r="AN120" s="11" t="str">
        <f t="shared" si="5"/>
        <v xml:space="preserve">1.02 </v>
      </c>
      <c r="AO120" s="5" t="str">
        <f>VLOOKUP(Regions_112[[#This Row],[Country2]],$A$2:$Z$190,17,FALSE)</f>
        <v xml:space="preserve">$1.02 </v>
      </c>
      <c r="AP120" s="11">
        <f>VLOOKUP(Regions_112[[#This Row],[Country2]],$A$2:$Z$190,5,FALSE)</f>
        <v>23.69</v>
      </c>
      <c r="AQ120" s="16">
        <f>VLOOKUP(Regions_112[[#This Row],[Country2]],$A$1:$Z$190,13,FALSE)</f>
        <v>0.40100000000000002</v>
      </c>
      <c r="AR120" s="16">
        <f>VLOOKUP(Regions_112[[#This Row],[Country2]],'[1]world-data-2023'!$A$1:$AI$196,15,FALSE)</f>
        <v>2.7E-2</v>
      </c>
      <c r="AS120" s="27">
        <f>VLOOKUP(Regions_112[[#This Row],[Country2]],'[1]world-data-2023'!$A$1:$AI$196,33,FALSE)</f>
        <v>9358019</v>
      </c>
      <c r="AT120" s="16">
        <f>VLOOKUP(Regions_112[[#This Row],[Country2]],$A$1:$Z$190,3,FALSE)</f>
        <v>0.75800000000000001</v>
      </c>
      <c r="AU120" s="27">
        <f>VLOOKUP(Regions_112[[#This Row],[Country2]],'[1]world-data-2023'!$A$1:$AI$196,5,FALSE)</f>
        <v>185180</v>
      </c>
    </row>
    <row r="121" spans="1:47" x14ac:dyDescent="0.3">
      <c r="A121" t="s">
        <v>582</v>
      </c>
      <c r="B121" s="10">
        <v>226</v>
      </c>
      <c r="C121" s="2">
        <v>0.77700000000000002</v>
      </c>
      <c r="D121" s="3">
        <v>215000</v>
      </c>
      <c r="E121" s="1">
        <v>37.909999999999997</v>
      </c>
      <c r="F121" s="3">
        <v>120369</v>
      </c>
      <c r="G121" s="1">
        <v>267.51</v>
      </c>
      <c r="H121" s="2">
        <v>0.114</v>
      </c>
      <c r="I121" s="1">
        <v>5.39</v>
      </c>
      <c r="J121" s="1" t="s">
        <v>341</v>
      </c>
      <c r="K121" s="5" t="s">
        <v>342</v>
      </c>
      <c r="L121" s="2">
        <v>0.84699999999999998</v>
      </c>
      <c r="M121" s="10">
        <v>0.10199999999999999</v>
      </c>
      <c r="N121" s="1">
        <v>75.7</v>
      </c>
      <c r="O121" s="10">
        <v>54.3</v>
      </c>
      <c r="P121" s="1">
        <v>917</v>
      </c>
      <c r="Q121" s="5" t="s">
        <v>326</v>
      </c>
      <c r="R121" s="1" t="s">
        <v>48</v>
      </c>
      <c r="S121" s="2">
        <v>0.72199999999999998</v>
      </c>
      <c r="T121" s="1">
        <v>0.38</v>
      </c>
      <c r="U121" s="3">
        <v>200963599</v>
      </c>
      <c r="V121" s="2">
        <v>0.52900000000000003</v>
      </c>
      <c r="W121" s="2">
        <v>1.4999999999999999E-2</v>
      </c>
      <c r="X121" s="2">
        <v>0.34799999999999998</v>
      </c>
      <c r="Y121" s="2">
        <v>8.1000000000000003E-2</v>
      </c>
      <c r="Z121" s="3">
        <v>102806948</v>
      </c>
      <c r="AC121" s="15" t="s">
        <v>650</v>
      </c>
      <c r="AD121" s="27" t="s">
        <v>626</v>
      </c>
      <c r="AE121" s="27">
        <f>VLOOKUP(Regions_112[[#This Row],[Country2]],$A$1:$Z$190,21,FALSE)</f>
        <v>9321018</v>
      </c>
      <c r="AF121" s="27">
        <f>VLOOKUP(Regions_112[[#This Row],[Country2]],$A$1:$Z$190,6,FALSE)</f>
        <v>5310</v>
      </c>
      <c r="AG121" s="11">
        <f>VLOOKUP(Regions_112[[#This Row],[Country2]],$A$2:$Z$190,2,FALSE)</f>
        <v>68</v>
      </c>
      <c r="AH121" s="11">
        <f>VALUE(Regions_112[[#This Row],[GDP ($)]])</f>
        <v>8116626794</v>
      </c>
      <c r="AI121" s="11" t="str">
        <f>SUBSTITUTE(Regions_112[[#This Row],[GDP]], "$", "")</f>
        <v xml:space="preserve">8,116,626,794 </v>
      </c>
      <c r="AJ121" s="11" t="str">
        <f>VLOOKUP(Regions_112[[#This Row],[Country2]],$A$2:$Z$190,11,FALSE)</f>
        <v xml:space="preserve">$8,116,626,794 </v>
      </c>
      <c r="AK121" s="11">
        <f>VLOOKUP(Regions_112[[#This Row],[Country2]],$A$1:$Z$190,20,FALSE)</f>
        <v>1.7</v>
      </c>
      <c r="AL121" s="7">
        <f>VLOOKUP(Regions_112[[#This Row],[Country2]],$A$2:$Z$190,15,FALSE)</f>
        <v>70.900000000000006</v>
      </c>
      <c r="AM121" s="11">
        <f>VALUE(Regions_112[[#This Row],[Minimum wage ($)]])</f>
        <v>0.23</v>
      </c>
      <c r="AN121" s="11" t="str">
        <f t="shared" si="5"/>
        <v xml:space="preserve">0.23 </v>
      </c>
      <c r="AO121" s="5" t="str">
        <f>VLOOKUP(Regions_112[[#This Row],[Country2]],$A$2:$Z$190,17,FALSE)</f>
        <v xml:space="preserve">$0.23 </v>
      </c>
      <c r="AP121" s="11">
        <f>VLOOKUP(Regions_112[[#This Row],[Country2]],$A$2:$Z$190,5,FALSE)</f>
        <v>30.76</v>
      </c>
      <c r="AQ121" s="16">
        <f>VLOOKUP(Regions_112[[#This Row],[Country2]],$A$1:$Z$190,13,FALSE)</f>
        <v>0.313</v>
      </c>
      <c r="AR121" s="16">
        <f>VLOOKUP(Regions_112[[#This Row],[Country2]],'[1]world-data-2023'!$A$1:$AI$196,15,FALSE)</f>
        <v>0.03</v>
      </c>
      <c r="AS121" s="27">
        <f>VLOOKUP(Regions_112[[#This Row],[Country2]],'[1]world-data-2023'!$A$1:$AI$196,33,FALSE)</f>
        <v>2545477</v>
      </c>
      <c r="AT121" s="16">
        <f>VLOOKUP(Regions_112[[#This Row],[Country2]],$A$1:$Z$190,3,FALSE)</f>
        <v>0.34100000000000003</v>
      </c>
      <c r="AU121" s="27">
        <f>VLOOKUP(Regions_112[[#This Row],[Country2]],'[1]world-data-2023'!$A$1:$AI$196,5,FALSE)</f>
        <v>144100</v>
      </c>
    </row>
    <row r="122" spans="1:47" x14ac:dyDescent="0.3">
      <c r="A122" t="s">
        <v>583</v>
      </c>
      <c r="B122" s="10">
        <v>214</v>
      </c>
      <c r="C122" s="2">
        <v>0.218</v>
      </c>
      <c r="D122" s="3">
        <v>1469000</v>
      </c>
      <c r="E122" s="1">
        <v>13.89</v>
      </c>
      <c r="F122" s="3">
        <v>28284</v>
      </c>
      <c r="G122" s="1" t="s">
        <v>461</v>
      </c>
      <c r="H122" s="1" t="s">
        <v>461</v>
      </c>
      <c r="I122" s="1">
        <v>1.9</v>
      </c>
      <c r="J122" s="1" t="s">
        <v>343</v>
      </c>
      <c r="K122" s="5" t="s">
        <v>344</v>
      </c>
      <c r="L122" s="2">
        <v>1.1279999999999999</v>
      </c>
      <c r="M122" s="10">
        <v>0.27</v>
      </c>
      <c r="N122" s="1">
        <v>13.7</v>
      </c>
      <c r="O122" s="10">
        <v>72.099999999999994</v>
      </c>
      <c r="P122" s="1">
        <v>89</v>
      </c>
      <c r="Q122" s="5" t="s">
        <v>461</v>
      </c>
      <c r="R122" s="1" t="s">
        <v>345</v>
      </c>
      <c r="S122" s="1" t="s">
        <v>461</v>
      </c>
      <c r="T122" s="1">
        <v>3.67</v>
      </c>
      <c r="U122" s="3">
        <v>25666161</v>
      </c>
      <c r="V122" s="2">
        <v>0.80400000000000005</v>
      </c>
      <c r="W122" s="1" t="s">
        <v>461</v>
      </c>
      <c r="X122" s="1" t="s">
        <v>461</v>
      </c>
      <c r="Y122" s="2">
        <v>2.7400000000000001E-2</v>
      </c>
      <c r="Z122" s="3">
        <v>15947412</v>
      </c>
      <c r="AC122" s="15" t="s">
        <v>652</v>
      </c>
      <c r="AD122" s="27" t="s">
        <v>627</v>
      </c>
      <c r="AE122" s="27">
        <f>VLOOKUP(Regions_112[[#This Row],[Country2]],$A$1:$Z$190,21,FALSE)</f>
        <v>58005463</v>
      </c>
      <c r="AF122" s="27">
        <f>VLOOKUP(Regions_112[[#This Row],[Country2]],$A$1:$Z$190,6,FALSE)</f>
        <v>11973</v>
      </c>
      <c r="AG122" s="11">
        <f>VLOOKUP(Regions_112[[#This Row],[Country2]],$A$2:$Z$190,2,FALSE)</f>
        <v>67</v>
      </c>
      <c r="AH122" s="11">
        <f>VALUE(Regions_112[[#This Row],[GDP ($)]])</f>
        <v>63177068175</v>
      </c>
      <c r="AI122" s="11" t="str">
        <f>SUBSTITUTE(Regions_112[[#This Row],[GDP]], "$", "")</f>
        <v xml:space="preserve">63,177,068,175 </v>
      </c>
      <c r="AJ122" s="11" t="str">
        <f>VLOOKUP(Regions_112[[#This Row],[Country2]],$A$2:$Z$190,11,FALSE)</f>
        <v xml:space="preserve">$63,177,068,175 </v>
      </c>
      <c r="AK122" s="11">
        <f>VLOOKUP(Regions_112[[#This Row],[Country2]],$A$1:$Z$190,20,FALSE)</f>
        <v>0.01</v>
      </c>
      <c r="AL122" s="7">
        <f>VLOOKUP(Regions_112[[#This Row],[Country2]],$A$2:$Z$190,15,FALSE)</f>
        <v>65</v>
      </c>
      <c r="AM122" s="11">
        <f>VALUE(Regions_112[[#This Row],[Minimum wage ($)]])</f>
        <v>0.09</v>
      </c>
      <c r="AN122" s="11" t="str">
        <f t="shared" si="5"/>
        <v xml:space="preserve">0.09 </v>
      </c>
      <c r="AO122" s="5" t="str">
        <f>VLOOKUP(Regions_112[[#This Row],[Country2]],$A$2:$Z$190,17,FALSE)</f>
        <v xml:space="preserve">$0.09 </v>
      </c>
      <c r="AP122" s="11">
        <f>VLOOKUP(Regions_112[[#This Row],[Country2]],$A$2:$Z$190,5,FALSE)</f>
        <v>36.700000000000003</v>
      </c>
      <c r="AQ122" s="16">
        <f>VLOOKUP(Regions_112[[#This Row],[Country2]],$A$1:$Z$190,13,FALSE)</f>
        <v>0.04</v>
      </c>
      <c r="AR122" s="16">
        <f>VLOOKUP(Regions_112[[#This Row],[Country2]],'[1]world-data-2023'!$A$1:$AI$196,15,FALSE)</f>
        <v>0.51600000000000001</v>
      </c>
      <c r="AS122" s="27">
        <f>VLOOKUP(Regions_112[[#This Row],[Country2]],'[1]world-data-2023'!$A$1:$AI$196,33,FALSE)</f>
        <v>20011885</v>
      </c>
      <c r="AT122" s="16">
        <f>VLOOKUP(Regions_112[[#This Row],[Country2]],$A$1:$Z$190,3,FALSE)</f>
        <v>0.44800000000000001</v>
      </c>
      <c r="AU122" s="27">
        <f>VLOOKUP(Regions_112[[#This Row],[Country2]],'[1]world-data-2023'!$A$1:$AI$196,5,FALSE)</f>
        <v>947300</v>
      </c>
    </row>
    <row r="123" spans="1:47" x14ac:dyDescent="0.3">
      <c r="A123" t="s">
        <v>584</v>
      </c>
      <c r="B123" s="10">
        <v>83</v>
      </c>
      <c r="C123" s="1" t="s">
        <v>461</v>
      </c>
      <c r="D123" s="1" t="s">
        <v>461</v>
      </c>
      <c r="E123" s="1" t="s">
        <v>461</v>
      </c>
      <c r="F123" s="1" t="s">
        <v>461</v>
      </c>
      <c r="G123" s="1" t="s">
        <v>461</v>
      </c>
      <c r="H123" s="1" t="s">
        <v>461</v>
      </c>
      <c r="I123" s="1" t="s">
        <v>461</v>
      </c>
      <c r="J123" s="1" t="s">
        <v>461</v>
      </c>
      <c r="K123" s="5" t="s">
        <v>346</v>
      </c>
      <c r="L123" s="1" t="s">
        <v>461</v>
      </c>
      <c r="M123" s="10" t="s">
        <v>461</v>
      </c>
      <c r="N123" s="1" t="s">
        <v>461</v>
      </c>
      <c r="O123" s="10" t="s">
        <v>461</v>
      </c>
      <c r="P123" s="1" t="s">
        <v>461</v>
      </c>
      <c r="Q123" s="5" t="s">
        <v>461</v>
      </c>
      <c r="R123" s="1" t="s">
        <v>347</v>
      </c>
      <c r="S123" s="2">
        <v>0.35599999999999998</v>
      </c>
      <c r="T123" s="1" t="s">
        <v>461</v>
      </c>
      <c r="U123" s="3">
        <v>1836713</v>
      </c>
      <c r="V123" s="1" t="s">
        <v>461</v>
      </c>
      <c r="W123" s="1" t="s">
        <v>461</v>
      </c>
      <c r="X123" s="1" t="s">
        <v>461</v>
      </c>
      <c r="Y123" s="1" t="s">
        <v>461</v>
      </c>
      <c r="Z123" s="1" t="s">
        <v>461</v>
      </c>
      <c r="AC123" s="15" t="s">
        <v>650</v>
      </c>
      <c r="AD123" s="27" t="s">
        <v>628</v>
      </c>
      <c r="AE123" s="27">
        <f>VLOOKUP(Regions_112[[#This Row],[Country2]],$A$1:$Z$190,21,FALSE)</f>
        <v>69625582</v>
      </c>
      <c r="AF123" s="27">
        <f>VLOOKUP(Regions_112[[#This Row],[Country2]],$A$1:$Z$190,6,FALSE)</f>
        <v>283763</v>
      </c>
      <c r="AG123" s="11">
        <f>VLOOKUP(Regions_112[[#This Row],[Country2]],$A$2:$Z$190,2,FALSE)</f>
        <v>137</v>
      </c>
      <c r="AH123" s="11">
        <f>VALUE(Regions_112[[#This Row],[GDP ($)]])</f>
        <v>543649976166</v>
      </c>
      <c r="AI123" s="11" t="str">
        <f>SUBSTITUTE(Regions_112[[#This Row],[GDP]], "$", "")</f>
        <v xml:space="preserve">543,649,976,166 </v>
      </c>
      <c r="AJ123" s="11" t="str">
        <f>VLOOKUP(Regions_112[[#This Row],[Country2]],$A$2:$Z$190,11,FALSE)</f>
        <v xml:space="preserve">$543,649,976,166 </v>
      </c>
      <c r="AK123" s="11">
        <f>VLOOKUP(Regions_112[[#This Row],[Country2]],$A$1:$Z$190,20,FALSE)</f>
        <v>0.81</v>
      </c>
      <c r="AL123" s="7">
        <f>VLOOKUP(Regions_112[[#This Row],[Country2]],$A$2:$Z$190,15,FALSE)</f>
        <v>76.900000000000006</v>
      </c>
      <c r="AM123" s="11">
        <f>VALUE(Regions_112[[#This Row],[Minimum wage ($)]])</f>
        <v>1.06</v>
      </c>
      <c r="AN123" s="11" t="str">
        <f t="shared" si="5"/>
        <v xml:space="preserve">1.06 </v>
      </c>
      <c r="AO123" s="5" t="str">
        <f>VLOOKUP(Regions_112[[#This Row],[Country2]],$A$2:$Z$190,17,FALSE)</f>
        <v xml:space="preserve">$1.06 </v>
      </c>
      <c r="AP123" s="11">
        <f>VLOOKUP(Regions_112[[#This Row],[Country2]],$A$2:$Z$190,5,FALSE)</f>
        <v>10.34</v>
      </c>
      <c r="AQ123" s="16">
        <f>VLOOKUP(Regions_112[[#This Row],[Country2]],$A$1:$Z$190,13,FALSE)</f>
        <v>0.49299999999999999</v>
      </c>
      <c r="AR123" s="16">
        <f>VLOOKUP(Regions_112[[#This Row],[Country2]],'[1]world-data-2023'!$A$1:$AI$196,15,FALSE)</f>
        <v>0.32200000000000001</v>
      </c>
      <c r="AS123" s="27">
        <f>VLOOKUP(Regions_112[[#This Row],[Country2]],'[1]world-data-2023'!$A$1:$AI$196,33,FALSE)</f>
        <v>35294600</v>
      </c>
      <c r="AT123" s="16">
        <f>VLOOKUP(Regions_112[[#This Row],[Country2]],$A$1:$Z$190,3,FALSE)</f>
        <v>0.433</v>
      </c>
      <c r="AU123" s="27">
        <f>VLOOKUP(Regions_112[[#This Row],[Country2]],'[1]world-data-2023'!$A$1:$AI$196,5,FALSE)</f>
        <v>513120</v>
      </c>
    </row>
    <row r="124" spans="1:47" x14ac:dyDescent="0.3">
      <c r="A124" t="s">
        <v>585</v>
      </c>
      <c r="B124" s="10">
        <v>15</v>
      </c>
      <c r="C124" s="2">
        <v>2.7E-2</v>
      </c>
      <c r="D124" s="3">
        <v>23000</v>
      </c>
      <c r="E124" s="1">
        <v>10.4</v>
      </c>
      <c r="F124" s="3">
        <v>41023</v>
      </c>
      <c r="G124" s="1">
        <v>120.27</v>
      </c>
      <c r="H124" s="2">
        <v>2.1999999999999999E-2</v>
      </c>
      <c r="I124" s="1">
        <v>1.56</v>
      </c>
      <c r="J124" s="1" t="s">
        <v>348</v>
      </c>
      <c r="K124" s="5" t="s">
        <v>349</v>
      </c>
      <c r="L124" s="2">
        <v>1.0029999999999999</v>
      </c>
      <c r="M124" s="10">
        <v>0.82</v>
      </c>
      <c r="N124" s="1">
        <v>2.1</v>
      </c>
      <c r="O124" s="10">
        <v>82.8</v>
      </c>
      <c r="P124" s="1">
        <v>2</v>
      </c>
      <c r="Q124" s="5" t="s">
        <v>461</v>
      </c>
      <c r="R124" s="1" t="s">
        <v>350</v>
      </c>
      <c r="S124" s="2">
        <v>0.14299999999999999</v>
      </c>
      <c r="T124" s="1">
        <v>2.92</v>
      </c>
      <c r="U124" s="3">
        <v>5347896</v>
      </c>
      <c r="V124" s="2">
        <v>0.63800000000000001</v>
      </c>
      <c r="W124" s="2">
        <v>0.23899999999999999</v>
      </c>
      <c r="X124" s="2">
        <v>0.36199999999999999</v>
      </c>
      <c r="Y124" s="2">
        <v>3.3500000000000002E-2</v>
      </c>
      <c r="Z124" s="3">
        <v>4418218</v>
      </c>
      <c r="AC124" s="15" t="s">
        <v>652</v>
      </c>
      <c r="AD124" s="27" t="s">
        <v>629</v>
      </c>
      <c r="AE124" s="27">
        <f>VLOOKUP(Regions_112[[#This Row],[Country2]],$A$1:$Z$190,21,FALSE)</f>
        <v>8082366</v>
      </c>
      <c r="AF124" s="27">
        <f>VLOOKUP(Regions_112[[#This Row],[Country2]],$A$1:$Z$190,6,FALSE)</f>
        <v>3000</v>
      </c>
      <c r="AG124" s="11">
        <f>VLOOKUP(Regions_112[[#This Row],[Country2]],$A$2:$Z$190,2,FALSE)</f>
        <v>152</v>
      </c>
      <c r="AH124" s="11">
        <f>VALUE(Regions_112[[#This Row],[GDP ($)]])</f>
        <v>5459979417</v>
      </c>
      <c r="AI124" s="11" t="str">
        <f>SUBSTITUTE(Regions_112[[#This Row],[GDP]], "$", "")</f>
        <v xml:space="preserve">5,459,979,417 </v>
      </c>
      <c r="AJ124" s="11" t="str">
        <f>VLOOKUP(Regions_112[[#This Row],[Country2]],$A$2:$Z$190,11,FALSE)</f>
        <v xml:space="preserve">$5,459,979,417 </v>
      </c>
      <c r="AK124" s="11">
        <f>VLOOKUP(Regions_112[[#This Row],[Country2]],$A$1:$Z$190,20,FALSE)</f>
        <v>0.08</v>
      </c>
      <c r="AL124" s="7">
        <f>VLOOKUP(Regions_112[[#This Row],[Country2]],$A$2:$Z$190,15,FALSE)</f>
        <v>60.8</v>
      </c>
      <c r="AM124" s="11">
        <f>VALUE(Regions_112[[#This Row],[Minimum wage ($)]])</f>
        <v>0.34</v>
      </c>
      <c r="AN124" s="11" t="str">
        <f t="shared" si="5"/>
        <v xml:space="preserve">0.34 </v>
      </c>
      <c r="AO124" s="5" t="str">
        <f>VLOOKUP(Regions_112[[#This Row],[Country2]],$A$2:$Z$190,17,FALSE)</f>
        <v xml:space="preserve">$0.34 </v>
      </c>
      <c r="AP124" s="11">
        <f>VLOOKUP(Regions_112[[#This Row],[Country2]],$A$2:$Z$190,5,FALSE)</f>
        <v>33.11</v>
      </c>
      <c r="AQ124" s="16">
        <f>VLOOKUP(Regions_112[[#This Row],[Country2]],$A$1:$Z$190,13,FALSE)</f>
        <v>0.14499999999999999</v>
      </c>
      <c r="AR124" s="16">
        <f>VLOOKUP(Regions_112[[#This Row],[Country2]],'[1]world-data-2023'!$A$1:$AI$196,15,FALSE)</f>
        <v>3.1E-2</v>
      </c>
      <c r="AS124" s="27">
        <f>VLOOKUP(Regions_112[[#This Row],[Country2]],'[1]world-data-2023'!$A$1:$AI$196,33,FALSE)</f>
        <v>3414638</v>
      </c>
      <c r="AT124" s="16">
        <f>VLOOKUP(Regions_112[[#This Row],[Country2]],$A$1:$Z$190,3,FALSE)</f>
        <v>0.70199999999999996</v>
      </c>
      <c r="AU124" s="27">
        <f>VLOOKUP(Regions_112[[#This Row],[Country2]],'[1]world-data-2023'!$A$1:$AI$196,5,FALSE)</f>
        <v>56785</v>
      </c>
    </row>
    <row r="125" spans="1:47" x14ac:dyDescent="0.3">
      <c r="A125" t="s">
        <v>586</v>
      </c>
      <c r="B125" s="10">
        <v>16</v>
      </c>
      <c r="C125" s="2">
        <v>4.5999999999999999E-2</v>
      </c>
      <c r="D125" s="3">
        <v>47000</v>
      </c>
      <c r="E125" s="1">
        <v>19.190000000000001</v>
      </c>
      <c r="F125" s="3">
        <v>63457</v>
      </c>
      <c r="G125" s="1">
        <v>113.53</v>
      </c>
      <c r="H125" s="2">
        <v>1E-3</v>
      </c>
      <c r="I125" s="1">
        <v>2.89</v>
      </c>
      <c r="J125" s="1" t="s">
        <v>294</v>
      </c>
      <c r="K125" s="5" t="s">
        <v>351</v>
      </c>
      <c r="L125" s="2">
        <v>1.034</v>
      </c>
      <c r="M125" s="10">
        <v>0.38</v>
      </c>
      <c r="N125" s="1">
        <v>9.8000000000000007</v>
      </c>
      <c r="O125" s="10">
        <v>77.599999999999994</v>
      </c>
      <c r="P125" s="1">
        <v>19</v>
      </c>
      <c r="Q125" s="5" t="s">
        <v>352</v>
      </c>
      <c r="R125" s="1" t="s">
        <v>36</v>
      </c>
      <c r="S125" s="2">
        <v>6.4000000000000001E-2</v>
      </c>
      <c r="T125" s="1">
        <v>2</v>
      </c>
      <c r="U125" s="3">
        <v>5266535</v>
      </c>
      <c r="V125" s="2">
        <v>0.72399999999999998</v>
      </c>
      <c r="W125" s="2">
        <v>2.5000000000000001E-2</v>
      </c>
      <c r="X125" s="2">
        <v>0.27400000000000002</v>
      </c>
      <c r="Y125" s="2">
        <v>2.6700000000000002E-2</v>
      </c>
      <c r="Z125" s="3">
        <v>4250777</v>
      </c>
      <c r="AC125" s="15" t="s">
        <v>655</v>
      </c>
      <c r="AD125" s="27" t="s">
        <v>631</v>
      </c>
      <c r="AE125" s="27">
        <f>VLOOKUP(Regions_112[[#This Row],[Country2]],$A$1:$Z$190,21,FALSE)</f>
        <v>1394973</v>
      </c>
      <c r="AF125" s="27">
        <f>VLOOKUP(Regions_112[[#This Row],[Country2]],$A$1:$Z$190,6,FALSE)</f>
        <v>43868</v>
      </c>
      <c r="AG125" s="11">
        <f>VLOOKUP(Regions_112[[#This Row],[Country2]],$A$2:$Z$190,2,FALSE)</f>
        <v>273</v>
      </c>
      <c r="AH125" s="11">
        <f>VALUE(Regions_112[[#This Row],[GDP ($)]])</f>
        <v>24100202834</v>
      </c>
      <c r="AI125" s="11" t="str">
        <f>SUBSTITUTE(Regions_112[[#This Row],[GDP]], "$", "")</f>
        <v xml:space="preserve">24,100,202,834 </v>
      </c>
      <c r="AJ125" s="11" t="str">
        <f>VLOOKUP(Regions_112[[#This Row],[Country2]],$A$2:$Z$190,11,FALSE)</f>
        <v xml:space="preserve">$24,100,202,834 </v>
      </c>
      <c r="AK125" s="11">
        <f>VLOOKUP(Regions_112[[#This Row],[Country2]],$A$1:$Z$190,20,FALSE)</f>
        <v>4.17</v>
      </c>
      <c r="AL125" s="7">
        <f>VLOOKUP(Regions_112[[#This Row],[Country2]],$A$2:$Z$190,15,FALSE)</f>
        <v>73.400000000000006</v>
      </c>
      <c r="AM125" s="11">
        <f>VALUE(Regions_112[[#This Row],[Minimum wage ($)]])</f>
        <v>2.25</v>
      </c>
      <c r="AN125" s="11" t="str">
        <f t="shared" si="5"/>
        <v xml:space="preserve">2.25 </v>
      </c>
      <c r="AO125" s="5" t="str">
        <f>VLOOKUP(Regions_112[[#This Row],[Country2]],$A$2:$Z$190,17,FALSE)</f>
        <v xml:space="preserve">$2.25 </v>
      </c>
      <c r="AP125" s="11">
        <f>VLOOKUP(Regions_112[[#This Row],[Country2]],$A$2:$Z$190,5,FALSE)</f>
        <v>12.94</v>
      </c>
      <c r="AQ125" s="16">
        <f>VLOOKUP(Regions_112[[#This Row],[Country2]],$A$1:$Z$190,13,FALSE)</f>
        <v>0.12</v>
      </c>
      <c r="AR125" s="16">
        <f>VLOOKUP(Regions_112[[#This Row],[Country2]],'[1]world-data-2023'!$A$1:$AI$196,15,FALSE)</f>
        <v>0.46</v>
      </c>
      <c r="AS125" s="27">
        <f>VLOOKUP(Regions_112[[#This Row],[Country2]],'[1]world-data-2023'!$A$1:$AI$196,33,FALSE)</f>
        <v>741944</v>
      </c>
      <c r="AT125" s="16">
        <f>VLOOKUP(Regions_112[[#This Row],[Country2]],$A$1:$Z$190,3,FALSE)</f>
        <v>0.105</v>
      </c>
      <c r="AU125" s="27">
        <f>VLOOKUP(Regions_112[[#This Row],[Country2]],'[1]world-data-2023'!$A$1:$AI$196,5,FALSE)</f>
        <v>5128</v>
      </c>
    </row>
    <row r="126" spans="1:47" x14ac:dyDescent="0.3">
      <c r="A126" t="s">
        <v>587</v>
      </c>
      <c r="B126" s="10">
        <v>287</v>
      </c>
      <c r="C126" s="2">
        <v>0.47799999999999998</v>
      </c>
      <c r="D126" s="3">
        <v>936000</v>
      </c>
      <c r="E126" s="1">
        <v>28.25</v>
      </c>
      <c r="F126" s="3">
        <v>201150</v>
      </c>
      <c r="G126" s="1">
        <v>182.32</v>
      </c>
      <c r="H126" s="2">
        <v>0.106</v>
      </c>
      <c r="I126" s="1">
        <v>3.51</v>
      </c>
      <c r="J126" s="1" t="s">
        <v>209</v>
      </c>
      <c r="K126" s="5" t="s">
        <v>353</v>
      </c>
      <c r="L126" s="2">
        <v>0.94299999999999995</v>
      </c>
      <c r="M126" s="10">
        <v>0.09</v>
      </c>
      <c r="N126" s="1">
        <v>57.2</v>
      </c>
      <c r="O126" s="10">
        <v>67.099999999999994</v>
      </c>
      <c r="P126" s="1">
        <v>140</v>
      </c>
      <c r="Q126" s="5" t="s">
        <v>354</v>
      </c>
      <c r="R126" s="1" t="s">
        <v>355</v>
      </c>
      <c r="S126" s="2">
        <v>0.66500000000000004</v>
      </c>
      <c r="T126" s="1">
        <v>0.98</v>
      </c>
      <c r="U126" s="3">
        <v>216565318</v>
      </c>
      <c r="V126" s="2">
        <v>0.52600000000000002</v>
      </c>
      <c r="W126" s="2">
        <v>9.1999999999999998E-2</v>
      </c>
      <c r="X126" s="2">
        <v>0.33900000000000002</v>
      </c>
      <c r="Y126" s="2">
        <v>4.4499999999999998E-2</v>
      </c>
      <c r="Z126" s="3">
        <v>79927762</v>
      </c>
      <c r="AC126" s="15" t="s">
        <v>654</v>
      </c>
      <c r="AD126" s="27" t="s">
        <v>632</v>
      </c>
      <c r="AE126" s="27">
        <f>VLOOKUP(Regions_112[[#This Row],[Country2]],$A$1:$Z$190,21,FALSE)</f>
        <v>11694719</v>
      </c>
      <c r="AF126" s="27">
        <f>VLOOKUP(Regions_112[[#This Row],[Country2]],$A$1:$Z$190,6,FALSE)</f>
        <v>29937</v>
      </c>
      <c r="AG126" s="11">
        <f>VLOOKUP(Regions_112[[#This Row],[Country2]],$A$2:$Z$190,2,FALSE)</f>
        <v>76</v>
      </c>
      <c r="AH126" s="11">
        <f>VALUE(Regions_112[[#This Row],[GDP ($)]])</f>
        <v>38797709924</v>
      </c>
      <c r="AI126" s="11" t="str">
        <f>SUBSTITUTE(Regions_112[[#This Row],[GDP]], "$", "")</f>
        <v xml:space="preserve">38,797,709,924 </v>
      </c>
      <c r="AJ126" s="11" t="str">
        <f>VLOOKUP(Regions_112[[#This Row],[Country2]],$A$2:$Z$190,11,FALSE)</f>
        <v xml:space="preserve">$38,797,709,924 </v>
      </c>
      <c r="AK126" s="11">
        <f>VLOOKUP(Regions_112[[#This Row],[Country2]],$A$1:$Z$190,20,FALSE)</f>
        <v>1.3</v>
      </c>
      <c r="AL126" s="7">
        <f>VLOOKUP(Regions_112[[#This Row],[Country2]],$A$2:$Z$190,15,FALSE)</f>
        <v>76.5</v>
      </c>
      <c r="AM126" s="11">
        <f>VALUE(Regions_112[[#This Row],[Minimum wage ($)]])</f>
        <v>0.47</v>
      </c>
      <c r="AN126" s="11" t="str">
        <f t="shared" si="5"/>
        <v xml:space="preserve">0.47 </v>
      </c>
      <c r="AO126" s="5" t="str">
        <f>VLOOKUP(Regions_112[[#This Row],[Country2]],$A$2:$Z$190,17,FALSE)</f>
        <v xml:space="preserve">$0.47 </v>
      </c>
      <c r="AP126" s="11">
        <f>VLOOKUP(Regions_112[[#This Row],[Country2]],$A$2:$Z$190,5,FALSE)</f>
        <v>17.559999999999999</v>
      </c>
      <c r="AQ126" s="16">
        <f>VLOOKUP(Regions_112[[#This Row],[Country2]],$A$1:$Z$190,13,FALSE)</f>
        <v>0.317</v>
      </c>
      <c r="AR126" s="16">
        <f>VLOOKUP(Regions_112[[#This Row],[Country2]],'[1]world-data-2023'!$A$1:$AI$196,15,FALSE)</f>
        <v>6.8000000000000005E-2</v>
      </c>
      <c r="AS126" s="27">
        <f>VLOOKUP(Regions_112[[#This Row],[Country2]],'[1]world-data-2023'!$A$1:$AI$196,33,FALSE)</f>
        <v>8099061</v>
      </c>
      <c r="AT126" s="16">
        <f>VLOOKUP(Regions_112[[#This Row],[Country2]],$A$1:$Z$190,3,FALSE)</f>
        <v>0.64800000000000002</v>
      </c>
      <c r="AU126" s="27">
        <f>VLOOKUP(Regions_112[[#This Row],[Country2]],'[1]world-data-2023'!$A$1:$AI$196,5,FALSE)</f>
        <v>163610</v>
      </c>
    </row>
    <row r="127" spans="1:47" x14ac:dyDescent="0.3">
      <c r="A127" t="s">
        <v>588</v>
      </c>
      <c r="B127" s="10">
        <v>39</v>
      </c>
      <c r="C127" s="2">
        <v>0.109</v>
      </c>
      <c r="D127" s="1" t="s">
        <v>461</v>
      </c>
      <c r="E127" s="1">
        <v>14</v>
      </c>
      <c r="F127" s="1">
        <v>224</v>
      </c>
      <c r="G127" s="1">
        <v>118.17</v>
      </c>
      <c r="H127" s="2">
        <v>1.2999999999999999E-2</v>
      </c>
      <c r="I127" s="1">
        <v>2.21</v>
      </c>
      <c r="J127" s="1" t="s">
        <v>461</v>
      </c>
      <c r="K127" s="5" t="s">
        <v>356</v>
      </c>
      <c r="L127" s="2">
        <v>1.1259999999999999</v>
      </c>
      <c r="M127" s="10">
        <v>0.54700000000000004</v>
      </c>
      <c r="N127" s="1">
        <v>16.600000000000001</v>
      </c>
      <c r="O127" s="10">
        <v>69.099999999999994</v>
      </c>
      <c r="P127" s="1" t="s">
        <v>461</v>
      </c>
      <c r="Q127" s="5" t="s">
        <v>155</v>
      </c>
      <c r="R127" s="1" t="s">
        <v>48</v>
      </c>
      <c r="S127" s="2">
        <v>0.218</v>
      </c>
      <c r="T127" s="1">
        <v>1.18</v>
      </c>
      <c r="U127" s="3">
        <v>18233</v>
      </c>
      <c r="V127" s="1" t="s">
        <v>461</v>
      </c>
      <c r="W127" s="2">
        <v>0.21299999999999999</v>
      </c>
      <c r="X127" s="2">
        <v>0.76600000000000001</v>
      </c>
      <c r="Y127" s="1" t="s">
        <v>461</v>
      </c>
      <c r="Z127" s="3">
        <v>14491</v>
      </c>
      <c r="AC127" s="15" t="s">
        <v>653</v>
      </c>
      <c r="AD127" s="27" t="s">
        <v>633</v>
      </c>
      <c r="AE127" s="27">
        <f>VLOOKUP(Regions_112[[#This Row],[Country2]],$A$1:$Z$190,21,FALSE)</f>
        <v>83429615</v>
      </c>
      <c r="AF127" s="27">
        <f>VLOOKUP(Regions_112[[#This Row],[Country2]],$A$1:$Z$190,6,FALSE)</f>
        <v>372725</v>
      </c>
      <c r="AG127" s="11">
        <f>VLOOKUP(Regions_112[[#This Row],[Country2]],$A$2:$Z$190,2,FALSE)</f>
        <v>110</v>
      </c>
      <c r="AH127" s="11">
        <f>VALUE(Regions_112[[#This Row],[GDP ($)]])</f>
        <v>754411708203</v>
      </c>
      <c r="AI127" s="11" t="str">
        <f>SUBSTITUTE(Regions_112[[#This Row],[GDP]], "$", "")</f>
        <v xml:space="preserve">754,411,708,203 </v>
      </c>
      <c r="AJ127" s="11" t="str">
        <f>VLOOKUP(Regions_112[[#This Row],[Country2]],$A$2:$Z$190,11,FALSE)</f>
        <v xml:space="preserve">$754,411,708,203 </v>
      </c>
      <c r="AK127" s="11">
        <f>VLOOKUP(Regions_112[[#This Row],[Country2]],$A$1:$Z$190,20,FALSE)</f>
        <v>1.85</v>
      </c>
      <c r="AL127" s="7">
        <f>VLOOKUP(Regions_112[[#This Row],[Country2]],$A$2:$Z$190,15,FALSE)</f>
        <v>77.400000000000006</v>
      </c>
      <c r="AM127" s="11">
        <f>VALUE(Regions_112[[#This Row],[Minimum wage ($)]])</f>
        <v>3.45</v>
      </c>
      <c r="AN127" s="11" t="str">
        <f t="shared" si="5"/>
        <v xml:space="preserve">3.45 </v>
      </c>
      <c r="AO127" s="5" t="str">
        <f>VLOOKUP(Regions_112[[#This Row],[Country2]],$A$2:$Z$190,17,FALSE)</f>
        <v xml:space="preserve">$3.45 </v>
      </c>
      <c r="AP127" s="11">
        <f>VLOOKUP(Regions_112[[#This Row],[Country2]],$A$2:$Z$190,5,FALSE)</f>
        <v>16.03</v>
      </c>
      <c r="AQ127" s="16">
        <f>VLOOKUP(Regions_112[[#This Row],[Country2]],$A$1:$Z$190,13,FALSE)</f>
        <v>0.23899999999999999</v>
      </c>
      <c r="AR127" s="16">
        <f>VLOOKUP(Regions_112[[#This Row],[Country2]],'[1]world-data-2023'!$A$1:$AI$196,15,FALSE)</f>
        <v>0.154</v>
      </c>
      <c r="AS127" s="27">
        <f>VLOOKUP(Regions_112[[#This Row],[Country2]],'[1]world-data-2023'!$A$1:$AI$196,33,FALSE)</f>
        <v>63097818</v>
      </c>
      <c r="AT127" s="16">
        <f>VLOOKUP(Regions_112[[#This Row],[Country2]],$A$1:$Z$190,3,FALSE)</f>
        <v>0.498</v>
      </c>
      <c r="AU127" s="27">
        <f>VLOOKUP(Regions_112[[#This Row],[Country2]],'[1]world-data-2023'!$A$1:$AI$196,5,FALSE)</f>
        <v>783562</v>
      </c>
    </row>
    <row r="128" spans="1:47" x14ac:dyDescent="0.3">
      <c r="A128" t="s">
        <v>677</v>
      </c>
      <c r="B128" s="10">
        <v>847</v>
      </c>
      <c r="C128" s="1" t="s">
        <v>461</v>
      </c>
      <c r="D128" s="1" t="s">
        <v>461</v>
      </c>
      <c r="E128" s="1" t="s">
        <v>461</v>
      </c>
      <c r="F128" s="1" t="s">
        <v>461</v>
      </c>
      <c r="G128" s="1" t="s">
        <v>461</v>
      </c>
      <c r="H128" s="1" t="s">
        <v>461</v>
      </c>
      <c r="I128" s="1" t="s">
        <v>461</v>
      </c>
      <c r="J128" s="1" t="s">
        <v>461</v>
      </c>
      <c r="K128" s="5" t="s">
        <v>461</v>
      </c>
      <c r="L128" s="1" t="s">
        <v>461</v>
      </c>
      <c r="M128" s="10" t="s">
        <v>461</v>
      </c>
      <c r="N128" s="1" t="s">
        <v>461</v>
      </c>
      <c r="O128" s="10" t="s">
        <v>461</v>
      </c>
      <c r="P128" s="1" t="s">
        <v>461</v>
      </c>
      <c r="Q128" s="5" t="s">
        <v>461</v>
      </c>
      <c r="R128" s="1" t="s">
        <v>36</v>
      </c>
      <c r="S128" s="1" t="s">
        <v>461</v>
      </c>
      <c r="T128" s="1" t="s">
        <v>461</v>
      </c>
      <c r="U128" s="1" t="s">
        <v>461</v>
      </c>
      <c r="V128" s="1" t="s">
        <v>461</v>
      </c>
      <c r="W128" s="1" t="s">
        <v>461</v>
      </c>
      <c r="X128" s="1" t="s">
        <v>461</v>
      </c>
      <c r="Y128" s="1" t="s">
        <v>461</v>
      </c>
      <c r="Z128" s="1" t="s">
        <v>461</v>
      </c>
      <c r="AC128" s="15" t="s">
        <v>650</v>
      </c>
      <c r="AD128" s="27" t="s">
        <v>634</v>
      </c>
      <c r="AE128" s="27">
        <f>VLOOKUP(Regions_112[[#This Row],[Country2]],$A$1:$Z$190,21,FALSE)</f>
        <v>5942089</v>
      </c>
      <c r="AF128" s="27">
        <f>VLOOKUP(Regions_112[[#This Row],[Country2]],$A$1:$Z$190,6,FALSE)</f>
        <v>70630</v>
      </c>
      <c r="AG128" s="11">
        <f>VLOOKUP(Regions_112[[#This Row],[Country2]],$A$2:$Z$190,2,FALSE)</f>
        <v>13</v>
      </c>
      <c r="AH128" s="11">
        <f>VALUE(Regions_112[[#This Row],[GDP ($)]])</f>
        <v>40761142857</v>
      </c>
      <c r="AI128" s="11" t="str">
        <f>SUBSTITUTE(Regions_112[[#This Row],[GDP]], "$", "")</f>
        <v xml:space="preserve">40,761,142,857 </v>
      </c>
      <c r="AJ128" s="11" t="str">
        <f>VLOOKUP(Regions_112[[#This Row],[Country2]],$A$2:$Z$190,11,FALSE)</f>
        <v xml:space="preserve">$40,761,142,857 </v>
      </c>
      <c r="AK128" s="11">
        <f>VLOOKUP(Regions_112[[#This Row],[Country2]],$A$1:$Z$190,20,FALSE)</f>
        <v>2.2200000000000002</v>
      </c>
      <c r="AL128" s="7">
        <f>VLOOKUP(Regions_112[[#This Row],[Country2]],$A$2:$Z$190,15,FALSE)</f>
        <v>68.099999999999994</v>
      </c>
      <c r="AM128" s="11">
        <f>VALUE(Regions_112[[#This Row],[Minimum wage ($)]])</f>
        <v>0.88</v>
      </c>
      <c r="AN128" s="11" t="str">
        <f t="shared" si="5"/>
        <v xml:space="preserve">0.88 </v>
      </c>
      <c r="AO128" s="5" t="str">
        <f>VLOOKUP(Regions_112[[#This Row],[Country2]],$A$2:$Z$190,17,FALSE)</f>
        <v xml:space="preserve">$0.88 </v>
      </c>
      <c r="AP128" s="11">
        <f>VLOOKUP(Regions_112[[#This Row],[Country2]],$A$2:$Z$190,5,FALSE)</f>
        <v>23.83</v>
      </c>
      <c r="AQ128" s="16">
        <f>VLOOKUP(Regions_112[[#This Row],[Country2]],$A$1:$Z$190,13,FALSE)</f>
        <v>0.08</v>
      </c>
      <c r="AR128" s="16">
        <f>VLOOKUP(Regions_112[[#This Row],[Country2]],'[1]world-data-2023'!$A$1:$AI$196,15,FALSE)</f>
        <v>8.7999999999999995E-2</v>
      </c>
      <c r="AS128" s="27">
        <f>VLOOKUP(Regions_112[[#This Row],[Country2]],'[1]world-data-2023'!$A$1:$AI$196,33,FALSE)</f>
        <v>3092738</v>
      </c>
      <c r="AT128" s="16">
        <f>VLOOKUP(Regions_112[[#This Row],[Country2]],$A$1:$Z$190,3,FALSE)</f>
        <v>0.72</v>
      </c>
      <c r="AU128" s="27">
        <f>VLOOKUP(Regions_112[[#This Row],[Country2]],'[1]world-data-2023'!$A$1:$AI$196,5,FALSE)</f>
        <v>488100</v>
      </c>
    </row>
    <row r="129" spans="1:47" x14ac:dyDescent="0.3">
      <c r="A129" t="s">
        <v>589</v>
      </c>
      <c r="B129" s="10">
        <v>58</v>
      </c>
      <c r="C129" s="2">
        <v>0.30399999999999999</v>
      </c>
      <c r="D129" s="3">
        <v>26000</v>
      </c>
      <c r="E129" s="1">
        <v>18.98</v>
      </c>
      <c r="F129" s="3">
        <v>10715</v>
      </c>
      <c r="G129" s="1">
        <v>122.07</v>
      </c>
      <c r="H129" s="2">
        <v>-4.0000000000000001E-3</v>
      </c>
      <c r="I129" s="1">
        <v>2.46</v>
      </c>
      <c r="J129" s="1" t="s">
        <v>270</v>
      </c>
      <c r="K129" s="5" t="s">
        <v>357</v>
      </c>
      <c r="L129" s="2">
        <v>0.94399999999999995</v>
      </c>
      <c r="M129" s="10">
        <v>0.47799999999999998</v>
      </c>
      <c r="N129" s="1">
        <v>13.1</v>
      </c>
      <c r="O129" s="10">
        <v>78.3</v>
      </c>
      <c r="P129" s="1">
        <v>52</v>
      </c>
      <c r="Q129" s="5" t="s">
        <v>102</v>
      </c>
      <c r="R129" s="1" t="s">
        <v>52</v>
      </c>
      <c r="S129" s="2">
        <v>0.30499999999999999</v>
      </c>
      <c r="T129" s="1">
        <v>1.57</v>
      </c>
      <c r="U129" s="3">
        <v>4246439</v>
      </c>
      <c r="V129" s="2">
        <v>0.66600000000000004</v>
      </c>
      <c r="W129" s="1" t="s">
        <v>461</v>
      </c>
      <c r="X129" s="2">
        <v>0.372</v>
      </c>
      <c r="Y129" s="2">
        <v>3.9E-2</v>
      </c>
      <c r="Z129" s="3">
        <v>2890084</v>
      </c>
      <c r="AC129" s="15" t="s">
        <v>652</v>
      </c>
      <c r="AD129" s="27" t="s">
        <v>636</v>
      </c>
      <c r="AE129" s="27">
        <f>VLOOKUP(Regions_112[[#This Row],[Country2]],$A$1:$Z$190,21,FALSE)</f>
        <v>44269594</v>
      </c>
      <c r="AF129" s="27">
        <f>VLOOKUP(Regions_112[[#This Row],[Country2]],$A$1:$Z$190,6,FALSE)</f>
        <v>5680</v>
      </c>
      <c r="AG129" s="11">
        <f>VLOOKUP(Regions_112[[#This Row],[Country2]],$A$2:$Z$190,2,FALSE)</f>
        <v>229</v>
      </c>
      <c r="AH129" s="11">
        <f>VALUE(Regions_112[[#This Row],[GDP ($)]])</f>
        <v>34387229486</v>
      </c>
      <c r="AI129" s="11" t="str">
        <f>SUBSTITUTE(Regions_112[[#This Row],[GDP]], "$", "")</f>
        <v xml:space="preserve">34,387,229,486 </v>
      </c>
      <c r="AJ129" s="11" t="str">
        <f>VLOOKUP(Regions_112[[#This Row],[Country2]],$A$2:$Z$190,11,FALSE)</f>
        <v xml:space="preserve">$34,387,229,486 </v>
      </c>
      <c r="AK129" s="11">
        <f>VLOOKUP(Regions_112[[#This Row],[Country2]],$A$1:$Z$190,20,FALSE)</f>
        <v>0.17</v>
      </c>
      <c r="AL129" s="7">
        <f>VLOOKUP(Regions_112[[#This Row],[Country2]],$A$2:$Z$190,15,FALSE)</f>
        <v>63</v>
      </c>
      <c r="AM129" s="11">
        <f>VALUE(Regions_112[[#This Row],[Minimum wage ($)]])</f>
        <v>0.01</v>
      </c>
      <c r="AN129" s="11" t="str">
        <f t="shared" si="5"/>
        <v xml:space="preserve">0.01 </v>
      </c>
      <c r="AO129" s="5" t="str">
        <f>VLOOKUP(Regions_112[[#This Row],[Country2]],$A$2:$Z$190,17,FALSE)</f>
        <v xml:space="preserve">$0.01 </v>
      </c>
      <c r="AP129" s="11">
        <f>VLOOKUP(Regions_112[[#This Row],[Country2]],$A$2:$Z$190,5,FALSE)</f>
        <v>38.14</v>
      </c>
      <c r="AQ129" s="16">
        <f>VLOOKUP(Regions_112[[#This Row],[Country2]],$A$1:$Z$190,13,FALSE)</f>
        <v>4.8000000000000001E-2</v>
      </c>
      <c r="AR129" s="16">
        <f>VLOOKUP(Regions_112[[#This Row],[Country2]],'[1]world-data-2023'!$A$1:$AI$196,15,FALSE)</f>
        <v>9.7000000000000003E-2</v>
      </c>
      <c r="AS129" s="27">
        <f>VLOOKUP(Regions_112[[#This Row],[Country2]],'[1]world-data-2023'!$A$1:$AI$196,33,FALSE)</f>
        <v>10784516</v>
      </c>
      <c r="AT129" s="16">
        <f>VLOOKUP(Regions_112[[#This Row],[Country2]],$A$1:$Z$190,3,FALSE)</f>
        <v>0.71899999999999997</v>
      </c>
      <c r="AU129" s="27">
        <f>VLOOKUP(Regions_112[[#This Row],[Country2]],'[1]world-data-2023'!$A$1:$AI$196,5,FALSE)</f>
        <v>241038</v>
      </c>
    </row>
    <row r="130" spans="1:47" x14ac:dyDescent="0.3">
      <c r="A130" t="s">
        <v>590</v>
      </c>
      <c r="B130" s="10">
        <v>20</v>
      </c>
      <c r="C130" s="2">
        <v>2.5999999999999999E-2</v>
      </c>
      <c r="D130" s="3">
        <v>4000</v>
      </c>
      <c r="E130" s="1">
        <v>27.07</v>
      </c>
      <c r="F130" s="3">
        <v>7536</v>
      </c>
      <c r="G130" s="1">
        <v>155.99</v>
      </c>
      <c r="H130" s="2">
        <v>3.5999999999999997E-2</v>
      </c>
      <c r="I130" s="1">
        <v>3.56</v>
      </c>
      <c r="J130" s="1" t="s">
        <v>29</v>
      </c>
      <c r="K130" s="5" t="s">
        <v>358</v>
      </c>
      <c r="L130" s="2">
        <v>1.085</v>
      </c>
      <c r="M130" s="10">
        <v>1.7999999999999999E-2</v>
      </c>
      <c r="N130" s="1">
        <v>38</v>
      </c>
      <c r="O130" s="10">
        <v>64.3</v>
      </c>
      <c r="P130" s="1">
        <v>145</v>
      </c>
      <c r="Q130" s="5" t="s">
        <v>266</v>
      </c>
      <c r="R130" s="1" t="s">
        <v>359</v>
      </c>
      <c r="S130" s="2">
        <v>5.8000000000000003E-2</v>
      </c>
      <c r="T130" s="1">
        <v>7.0000000000000007E-2</v>
      </c>
      <c r="U130" s="3">
        <v>8776109</v>
      </c>
      <c r="V130" s="2">
        <v>0.47199999999999998</v>
      </c>
      <c r="W130" s="2">
        <v>0.13600000000000001</v>
      </c>
      <c r="X130" s="2">
        <v>0.371</v>
      </c>
      <c r="Y130" s="2">
        <v>2.46E-2</v>
      </c>
      <c r="Z130" s="3">
        <v>1162834</v>
      </c>
      <c r="AC130" s="15" t="s">
        <v>653</v>
      </c>
      <c r="AD130" s="27" t="s">
        <v>637</v>
      </c>
      <c r="AE130" s="27">
        <f>VLOOKUP(Regions_112[[#This Row],[Country2]],$A$1:$Z$190,21,FALSE)</f>
        <v>44385155</v>
      </c>
      <c r="AF130" s="27">
        <f>VLOOKUP(Regions_112[[#This Row],[Country2]],$A$1:$Z$190,6,FALSE)</f>
        <v>202250</v>
      </c>
      <c r="AG130" s="11">
        <f>VLOOKUP(Regions_112[[#This Row],[Country2]],$A$2:$Z$190,2,FALSE)</f>
        <v>75</v>
      </c>
      <c r="AH130" s="11">
        <f>VALUE(Regions_112[[#This Row],[GDP ($)]])</f>
        <v>153781069118</v>
      </c>
      <c r="AI130" s="11" t="str">
        <f>SUBSTITUTE(Regions_112[[#This Row],[GDP]], "$", "")</f>
        <v xml:space="preserve">153,781,069,118 </v>
      </c>
      <c r="AJ130" s="11" t="str">
        <f>VLOOKUP(Regions_112[[#This Row],[Country2]],$A$2:$Z$190,11,FALSE)</f>
        <v xml:space="preserve">$153,781,069,118 </v>
      </c>
      <c r="AK130" s="11">
        <f>VLOOKUP(Regions_112[[#This Row],[Country2]],$A$1:$Z$190,20,FALSE)</f>
        <v>2.99</v>
      </c>
      <c r="AL130" s="7">
        <f>VLOOKUP(Regions_112[[#This Row],[Country2]],$A$2:$Z$190,15,FALSE)</f>
        <v>71.599999999999994</v>
      </c>
      <c r="AM130" s="11">
        <f>VALUE(Regions_112[[#This Row],[Minimum wage ($)]])</f>
        <v>0.84</v>
      </c>
      <c r="AN130" s="11" t="str">
        <f t="shared" si="5"/>
        <v xml:space="preserve">0.84 </v>
      </c>
      <c r="AO130" s="5" t="str">
        <f>VLOOKUP(Regions_112[[#This Row],[Country2]],$A$2:$Z$190,17,FALSE)</f>
        <v xml:space="preserve">$0.84 </v>
      </c>
      <c r="AP130" s="11">
        <f>VLOOKUP(Regions_112[[#This Row],[Country2]],$A$2:$Z$190,5,FALSE)</f>
        <v>8.6999999999999993</v>
      </c>
      <c r="AQ130" s="16">
        <f>VLOOKUP(Regions_112[[#This Row],[Country2]],$A$1:$Z$190,13,FALSE)</f>
        <v>0.82699999999999996</v>
      </c>
      <c r="AR130" s="16">
        <f>VLOOKUP(Regions_112[[#This Row],[Country2]],'[1]world-data-2023'!$A$1:$AI$196,15,FALSE)</f>
        <v>0.16700000000000001</v>
      </c>
      <c r="AS130" s="27">
        <f>VLOOKUP(Regions_112[[#This Row],[Country2]],'[1]world-data-2023'!$A$1:$AI$196,33,FALSE)</f>
        <v>30835699</v>
      </c>
      <c r="AT130" s="16">
        <f>VLOOKUP(Regions_112[[#This Row],[Country2]],$A$1:$Z$190,3,FALSE)</f>
        <v>0.71699999999999997</v>
      </c>
      <c r="AU130" s="27">
        <f>VLOOKUP(Regions_112[[#This Row],[Country2]],'[1]world-data-2023'!$A$1:$AI$196,5,FALSE)</f>
        <v>603550</v>
      </c>
    </row>
    <row r="131" spans="1:47" x14ac:dyDescent="0.3">
      <c r="A131" t="s">
        <v>591</v>
      </c>
      <c r="B131" s="10">
        <v>18</v>
      </c>
      <c r="C131" s="2">
        <v>0.55100000000000005</v>
      </c>
      <c r="D131" s="3">
        <v>27000</v>
      </c>
      <c r="E131" s="1">
        <v>20.57</v>
      </c>
      <c r="F131" s="3">
        <v>7407</v>
      </c>
      <c r="G131" s="1">
        <v>143.82</v>
      </c>
      <c r="H131" s="2">
        <v>2.8000000000000001E-2</v>
      </c>
      <c r="I131" s="1">
        <v>2.4300000000000002</v>
      </c>
      <c r="J131" s="1" t="s">
        <v>96</v>
      </c>
      <c r="K131" s="5" t="s">
        <v>360</v>
      </c>
      <c r="L131" s="2">
        <v>1.044</v>
      </c>
      <c r="M131" s="10">
        <v>0.34599999999999997</v>
      </c>
      <c r="N131" s="1">
        <v>17.2</v>
      </c>
      <c r="O131" s="10">
        <v>74.099999999999994</v>
      </c>
      <c r="P131" s="1">
        <v>129</v>
      </c>
      <c r="Q131" s="5" t="s">
        <v>159</v>
      </c>
      <c r="R131" s="1" t="s">
        <v>52</v>
      </c>
      <c r="S131" s="2">
        <v>0.36499999999999999</v>
      </c>
      <c r="T131" s="1">
        <v>1.35</v>
      </c>
      <c r="U131" s="3">
        <v>7044636</v>
      </c>
      <c r="V131" s="2">
        <v>0.72099999999999997</v>
      </c>
      <c r="W131" s="2">
        <v>0.1</v>
      </c>
      <c r="X131" s="2">
        <v>0.35</v>
      </c>
      <c r="Y131" s="2">
        <v>4.8099999999999997E-2</v>
      </c>
      <c r="Z131" s="3">
        <v>4359150</v>
      </c>
      <c r="AC131" s="15" t="s">
        <v>653</v>
      </c>
      <c r="AD131" s="27" t="s">
        <v>639</v>
      </c>
      <c r="AE131" s="27">
        <f>VLOOKUP(Regions_112[[#This Row],[Country2]],$A$1:$Z$190,21,FALSE)</f>
        <v>66834405</v>
      </c>
      <c r="AF131" s="27">
        <f>VLOOKUP(Regions_112[[#This Row],[Country2]],$A$1:$Z$190,6,FALSE)</f>
        <v>379025</v>
      </c>
      <c r="AG131" s="11">
        <f>VLOOKUP(Regions_112[[#This Row],[Country2]],$A$2:$Z$190,2,FALSE)</f>
        <v>281</v>
      </c>
      <c r="AH131" s="11">
        <f>VALUE(Regions_112[[#This Row],[GDP ($)]])</f>
        <v>2827113184696</v>
      </c>
      <c r="AI131" s="11" t="str">
        <f>SUBSTITUTE(Regions_112[[#This Row],[GDP]], "$", "")</f>
        <v xml:space="preserve">2,827,113,184,696 </v>
      </c>
      <c r="AJ131" s="11" t="str">
        <f>VLOOKUP(Regions_112[[#This Row],[Country2]],$A$2:$Z$190,11,FALSE)</f>
        <v xml:space="preserve">$2,827,113,184,696 </v>
      </c>
      <c r="AK131" s="11">
        <f>VLOOKUP(Regions_112[[#This Row],[Country2]],$A$1:$Z$190,20,FALSE)</f>
        <v>2.81</v>
      </c>
      <c r="AL131" s="7">
        <f>VLOOKUP(Regions_112[[#This Row],[Country2]],$A$2:$Z$190,15,FALSE)</f>
        <v>81.3</v>
      </c>
      <c r="AM131" s="11">
        <f>VALUE(Regions_112[[#This Row],[Minimum wage ($)]])</f>
        <v>10.130000000000001</v>
      </c>
      <c r="AN131" s="11" t="str">
        <f t="shared" si="5"/>
        <v xml:space="preserve">10.13 </v>
      </c>
      <c r="AO131" s="5" t="str">
        <f>VLOOKUP(Regions_112[[#This Row],[Country2]],$A$2:$Z$190,17,FALSE)</f>
        <v xml:space="preserve">$10.13 </v>
      </c>
      <c r="AP131" s="11">
        <f>VLOOKUP(Regions_112[[#This Row],[Country2]],$A$2:$Z$190,5,FALSE)</f>
        <v>11</v>
      </c>
      <c r="AQ131" s="16">
        <f>VLOOKUP(Regions_112[[#This Row],[Country2]],$A$1:$Z$190,13,FALSE)</f>
        <v>0.6</v>
      </c>
      <c r="AR131" s="16">
        <f>VLOOKUP(Regions_112[[#This Row],[Country2]],'[1]world-data-2023'!$A$1:$AI$196,15,FALSE)</f>
        <v>0.13100000000000001</v>
      </c>
      <c r="AS131" s="27">
        <f>VLOOKUP(Regions_112[[#This Row],[Country2]],'[1]world-data-2023'!$A$1:$AI$196,33,FALSE)</f>
        <v>55908316</v>
      </c>
      <c r="AT131" s="16">
        <f>VLOOKUP(Regions_112[[#This Row],[Country2]],$A$1:$Z$190,3,FALSE)</f>
        <v>0.71699999999999997</v>
      </c>
      <c r="AU131" s="27">
        <f>VLOOKUP(Regions_112[[#This Row],[Country2]],'[1]world-data-2023'!$A$1:$AI$196,5,FALSE)</f>
        <v>243610</v>
      </c>
    </row>
    <row r="132" spans="1:47" x14ac:dyDescent="0.3">
      <c r="A132" t="s">
        <v>592</v>
      </c>
      <c r="B132" s="10">
        <v>26</v>
      </c>
      <c r="C132" s="2">
        <v>0.185</v>
      </c>
      <c r="D132" s="3">
        <v>158000</v>
      </c>
      <c r="E132" s="1">
        <v>17.95</v>
      </c>
      <c r="F132" s="3">
        <v>57414</v>
      </c>
      <c r="G132" s="1">
        <v>129.78</v>
      </c>
      <c r="H132" s="2">
        <v>2.1000000000000001E-2</v>
      </c>
      <c r="I132" s="1">
        <v>2.25</v>
      </c>
      <c r="J132" s="1" t="s">
        <v>45</v>
      </c>
      <c r="K132" s="5" t="s">
        <v>361</v>
      </c>
      <c r="L132" s="2">
        <v>1.069</v>
      </c>
      <c r="M132" s="10">
        <v>0.70699999999999996</v>
      </c>
      <c r="N132" s="1">
        <v>11.1</v>
      </c>
      <c r="O132" s="10">
        <v>76.5</v>
      </c>
      <c r="P132" s="1">
        <v>88</v>
      </c>
      <c r="Q132" s="5" t="s">
        <v>185</v>
      </c>
      <c r="R132" s="1" t="s">
        <v>52</v>
      </c>
      <c r="S132" s="2">
        <v>0.309</v>
      </c>
      <c r="T132" s="1">
        <v>1.27</v>
      </c>
      <c r="U132" s="3">
        <v>32510453</v>
      </c>
      <c r="V132" s="2">
        <v>0.77600000000000002</v>
      </c>
      <c r="W132" s="2">
        <v>0.14299999999999999</v>
      </c>
      <c r="X132" s="2">
        <v>0.36799999999999999</v>
      </c>
      <c r="Y132" s="2">
        <v>3.3099999999999997E-2</v>
      </c>
      <c r="Z132" s="3">
        <v>25390339</v>
      </c>
      <c r="AC132" s="15" t="s">
        <v>462</v>
      </c>
      <c r="AD132" s="27" t="s">
        <v>640</v>
      </c>
      <c r="AE132" s="27">
        <f>VLOOKUP(Regions_112[[#This Row],[Country2]],$A$1:$Z$190,21,FALSE)</f>
        <v>328239523</v>
      </c>
      <c r="AF132" s="27">
        <f>VLOOKUP(Regions_112[[#This Row],[Country2]],$A$1:$Z$190,6,FALSE)</f>
        <v>5006302</v>
      </c>
      <c r="AG132" s="11">
        <f>VLOOKUP(Regions_112[[#This Row],[Country2]],$A$2:$Z$190,2,FALSE)</f>
        <v>36</v>
      </c>
      <c r="AH132" s="11">
        <f>VALUE(Regions_112[[#This Row],[GDP ($)]])</f>
        <v>21427700000000</v>
      </c>
      <c r="AI132" s="11" t="str">
        <f>SUBSTITUTE(Regions_112[[#This Row],[GDP]], "$", "")</f>
        <v xml:space="preserve">21,427,700,000,000 </v>
      </c>
      <c r="AJ132" s="11" t="str">
        <f>VLOOKUP(Regions_112[[#This Row],[Country2]],$A$2:$Z$190,11,FALSE)</f>
        <v xml:space="preserve">$21,427,700,000,000 </v>
      </c>
      <c r="AK132" s="11">
        <f>VLOOKUP(Regions_112[[#This Row],[Country2]],$A$1:$Z$190,20,FALSE)</f>
        <v>2.61</v>
      </c>
      <c r="AL132" s="7">
        <f>VLOOKUP(Regions_112[[#This Row],[Country2]],$A$2:$Z$190,15,FALSE)</f>
        <v>78.5</v>
      </c>
      <c r="AM132" s="11">
        <f>VALUE(Regions_112[[#This Row],[Minimum wage ($)]])</f>
        <v>7.25</v>
      </c>
      <c r="AN132" s="11" t="str">
        <f t="shared" si="5"/>
        <v xml:space="preserve">7.25 </v>
      </c>
      <c r="AO132" s="5" t="str">
        <f>VLOOKUP(Regions_112[[#This Row],[Country2]],$A$2:$Z$190,17,FALSE)</f>
        <v xml:space="preserve">$7.25 </v>
      </c>
      <c r="AP132" s="11">
        <f>VLOOKUP(Regions_112[[#This Row],[Country2]],$A$2:$Z$190,5,FALSE)</f>
        <v>11.6</v>
      </c>
      <c r="AQ132" s="16">
        <f>VLOOKUP(Regions_112[[#This Row],[Country2]],$A$1:$Z$190,13,FALSE)</f>
        <v>0.88200000000000001</v>
      </c>
      <c r="AR132" s="16">
        <f>VLOOKUP(Regions_112[[#This Row],[Country2]],'[1]world-data-2023'!$A$1:$AI$196,15,FALSE)</f>
        <v>0.33900000000000002</v>
      </c>
      <c r="AS132" s="27">
        <f>VLOOKUP(Regions_112[[#This Row],[Country2]],'[1]world-data-2023'!$A$1:$AI$196,33,FALSE)</f>
        <v>270663028</v>
      </c>
      <c r="AT132" s="16">
        <f>VLOOKUP(Regions_112[[#This Row],[Country2]],$A$1:$Z$190,3,FALSE)</f>
        <v>0.44400000000000001</v>
      </c>
      <c r="AU132" s="27">
        <f>VLOOKUP(Regions_112[[#This Row],[Country2]],'[1]world-data-2023'!$A$1:$AI$196,5,FALSE)</f>
        <v>9833517</v>
      </c>
    </row>
    <row r="133" spans="1:47" x14ac:dyDescent="0.3">
      <c r="A133" t="s">
        <v>593</v>
      </c>
      <c r="B133" s="10">
        <v>368</v>
      </c>
      <c r="C133" s="2">
        <v>0.41699999999999998</v>
      </c>
      <c r="D133" s="3">
        <v>153000</v>
      </c>
      <c r="E133" s="1">
        <v>20.55</v>
      </c>
      <c r="F133" s="3">
        <v>122287</v>
      </c>
      <c r="G133" s="1">
        <v>129.61000000000001</v>
      </c>
      <c r="H133" s="2">
        <v>2.5000000000000001E-2</v>
      </c>
      <c r="I133" s="1">
        <v>2.58</v>
      </c>
      <c r="J133" s="1" t="s">
        <v>362</v>
      </c>
      <c r="K133" s="5" t="s">
        <v>363</v>
      </c>
      <c r="L133" s="2">
        <v>1.075</v>
      </c>
      <c r="M133" s="10">
        <v>0.35499999999999998</v>
      </c>
      <c r="N133" s="1">
        <v>22.5</v>
      </c>
      <c r="O133" s="10">
        <v>71.099999999999994</v>
      </c>
      <c r="P133" s="1">
        <v>121</v>
      </c>
      <c r="Q133" s="5" t="s">
        <v>31</v>
      </c>
      <c r="R133" s="1" t="s">
        <v>48</v>
      </c>
      <c r="S133" s="2">
        <v>0.53500000000000003</v>
      </c>
      <c r="T133" s="1">
        <v>0.6</v>
      </c>
      <c r="U133" s="3">
        <v>108116615</v>
      </c>
      <c r="V133" s="2">
        <v>0.59599999999999997</v>
      </c>
      <c r="W133" s="2">
        <v>0.14000000000000001</v>
      </c>
      <c r="X133" s="2">
        <v>0.43099999999999999</v>
      </c>
      <c r="Y133" s="2">
        <v>2.1499999999999998E-2</v>
      </c>
      <c r="Z133" s="3">
        <v>50975903</v>
      </c>
      <c r="AC133" s="15" t="s">
        <v>655</v>
      </c>
      <c r="AD133" s="27" t="s">
        <v>641</v>
      </c>
      <c r="AE133" s="27">
        <f>VLOOKUP(Regions_112[[#This Row],[Country2]],$A$1:$Z$190,21,FALSE)</f>
        <v>3461734</v>
      </c>
      <c r="AF133" s="27">
        <f>VLOOKUP(Regions_112[[#This Row],[Country2]],$A$1:$Z$190,6,FALSE)</f>
        <v>6766</v>
      </c>
      <c r="AG133" s="11">
        <f>VLOOKUP(Regions_112[[#This Row],[Country2]],$A$2:$Z$190,2,FALSE)</f>
        <v>20</v>
      </c>
      <c r="AH133" s="11">
        <f>VALUE(Regions_112[[#This Row],[GDP ($)]])</f>
        <v>56045912952</v>
      </c>
      <c r="AI133" s="11" t="str">
        <f>SUBSTITUTE(Regions_112[[#This Row],[GDP]], "$", "")</f>
        <v xml:space="preserve">56,045,912,952 </v>
      </c>
      <c r="AJ133" s="11" t="str">
        <f>VLOOKUP(Regions_112[[#This Row],[Country2]],$A$2:$Z$190,11,FALSE)</f>
        <v xml:space="preserve">$56,045,912,952 </v>
      </c>
      <c r="AK133" s="11">
        <f>VLOOKUP(Regions_112[[#This Row],[Country2]],$A$1:$Z$190,20,FALSE)</f>
        <v>5.05</v>
      </c>
      <c r="AL133" s="7">
        <f>VLOOKUP(Regions_112[[#This Row],[Country2]],$A$2:$Z$190,15,FALSE)</f>
        <v>77.8</v>
      </c>
      <c r="AM133" s="11">
        <f>VALUE(Regions_112[[#This Row],[Minimum wage ($)]])</f>
        <v>1.66</v>
      </c>
      <c r="AN133" s="11" t="str">
        <f t="shared" si="5"/>
        <v xml:space="preserve">1.66 </v>
      </c>
      <c r="AO133" s="5" t="str">
        <f>VLOOKUP(Regions_112[[#This Row],[Country2]],$A$2:$Z$190,17,FALSE)</f>
        <v xml:space="preserve">$1.66 </v>
      </c>
      <c r="AP133" s="11">
        <f>VLOOKUP(Regions_112[[#This Row],[Country2]],$A$2:$Z$190,5,FALSE)</f>
        <v>13.86</v>
      </c>
      <c r="AQ133" s="16">
        <f>VLOOKUP(Regions_112[[#This Row],[Country2]],$A$1:$Z$190,13,FALSE)</f>
        <v>0.63100000000000001</v>
      </c>
      <c r="AR133" s="16">
        <f>VLOOKUP(Regions_112[[#This Row],[Country2]],'[1]world-data-2023'!$A$1:$AI$196,15,FALSE)</f>
        <v>0.107</v>
      </c>
      <c r="AS133" s="27">
        <f>VLOOKUP(Regions_112[[#This Row],[Country2]],'[1]world-data-2023'!$A$1:$AI$196,33,FALSE)</f>
        <v>3303394</v>
      </c>
      <c r="AT133" s="16">
        <f>VLOOKUP(Regions_112[[#This Row],[Country2]],$A$1:$Z$190,3,FALSE)</f>
        <v>0.82599999999999996</v>
      </c>
      <c r="AU133" s="27">
        <f>VLOOKUP(Regions_112[[#This Row],[Country2]],'[1]world-data-2023'!$A$1:$AI$196,5,FALSE)</f>
        <v>176215</v>
      </c>
    </row>
    <row r="134" spans="1:47" x14ac:dyDescent="0.3">
      <c r="A134" t="s">
        <v>594</v>
      </c>
      <c r="B134" s="10">
        <v>124</v>
      </c>
      <c r="C134" s="2">
        <v>0.46899999999999997</v>
      </c>
      <c r="D134" s="3">
        <v>191000</v>
      </c>
      <c r="E134" s="1">
        <v>10.199999999999999</v>
      </c>
      <c r="F134" s="3">
        <v>299037</v>
      </c>
      <c r="G134" s="1">
        <v>114.11</v>
      </c>
      <c r="H134" s="2">
        <v>2.1999999999999999E-2</v>
      </c>
      <c r="I134" s="1">
        <v>1.46</v>
      </c>
      <c r="J134" s="1" t="s">
        <v>166</v>
      </c>
      <c r="K134" s="5" t="s">
        <v>364</v>
      </c>
      <c r="L134" s="2">
        <v>1</v>
      </c>
      <c r="M134" s="10">
        <v>0.67800000000000005</v>
      </c>
      <c r="N134" s="1">
        <v>3.8</v>
      </c>
      <c r="O134" s="10">
        <v>77.599999999999994</v>
      </c>
      <c r="P134" s="1">
        <v>2</v>
      </c>
      <c r="Q134" s="5" t="s">
        <v>365</v>
      </c>
      <c r="R134" s="1" t="s">
        <v>366</v>
      </c>
      <c r="S134" s="2">
        <v>0.23200000000000001</v>
      </c>
      <c r="T134" s="1">
        <v>2.38</v>
      </c>
      <c r="U134" s="3">
        <v>37970874</v>
      </c>
      <c r="V134" s="2">
        <v>0.56699999999999995</v>
      </c>
      <c r="W134" s="2">
        <v>0.17399999999999999</v>
      </c>
      <c r="X134" s="2">
        <v>0.40799999999999997</v>
      </c>
      <c r="Y134" s="2">
        <v>3.4700000000000002E-2</v>
      </c>
      <c r="Z134" s="3">
        <v>22796574</v>
      </c>
      <c r="AC134" s="15" t="s">
        <v>650</v>
      </c>
      <c r="AD134" s="27" t="s">
        <v>642</v>
      </c>
      <c r="AE134" s="27">
        <f>VLOOKUP(Regions_112[[#This Row],[Country2]],$A$1:$Z$190,21,FALSE)</f>
        <v>33580650</v>
      </c>
      <c r="AF134" s="27">
        <f>VLOOKUP(Regions_112[[#This Row],[Country2]],$A$1:$Z$190,6,FALSE)</f>
        <v>91811</v>
      </c>
      <c r="AG134" s="11">
        <f>VLOOKUP(Regions_112[[#This Row],[Country2]],$A$2:$Z$190,2,FALSE)</f>
        <v>79</v>
      </c>
      <c r="AH134" s="11">
        <f>VALUE(Regions_112[[#This Row],[GDP ($)]])</f>
        <v>57921286440</v>
      </c>
      <c r="AI134" s="11" t="str">
        <f>SUBSTITUTE(Regions_112[[#This Row],[GDP]], "$", "")</f>
        <v xml:space="preserve">57,921,286,440 </v>
      </c>
      <c r="AJ134" s="11" t="str">
        <f>VLOOKUP(Regions_112[[#This Row],[Country2]],$A$2:$Z$190,11,FALSE)</f>
        <v xml:space="preserve">$57,921,286,440 </v>
      </c>
      <c r="AK134" s="11">
        <f>VLOOKUP(Regions_112[[#This Row],[Country2]],$A$1:$Z$190,20,FALSE)</f>
        <v>2.37</v>
      </c>
      <c r="AL134" s="7">
        <f>VLOOKUP(Regions_112[[#This Row],[Country2]],$A$2:$Z$190,15,FALSE)</f>
        <v>71.599999999999994</v>
      </c>
      <c r="AM134" s="11">
        <f>VALUE(Regions_112[[#This Row],[Minimum wage ($)]])</f>
        <v>0.24</v>
      </c>
      <c r="AN134" s="11" t="str">
        <f t="shared" si="5"/>
        <v xml:space="preserve">0.24 </v>
      </c>
      <c r="AO134" s="5" t="str">
        <f>VLOOKUP(Regions_112[[#This Row],[Country2]],$A$2:$Z$190,17,FALSE)</f>
        <v xml:space="preserve">$0.24 </v>
      </c>
      <c r="AP134" s="11">
        <f>VLOOKUP(Regions_112[[#This Row],[Country2]],$A$2:$Z$190,5,FALSE)</f>
        <v>23.3</v>
      </c>
      <c r="AQ134" s="16">
        <f>VLOOKUP(Regions_112[[#This Row],[Country2]],$A$1:$Z$190,13,FALSE)</f>
        <v>0.10100000000000001</v>
      </c>
      <c r="AR134" s="16">
        <f>VLOOKUP(Regions_112[[#This Row],[Country2]],'[1]world-data-2023'!$A$1:$AI$196,15,FALSE)</f>
        <v>7.4999999999999997E-2</v>
      </c>
      <c r="AS134" s="27">
        <f>VLOOKUP(Regions_112[[#This Row],[Country2]],'[1]world-data-2023'!$A$1:$AI$196,33,FALSE)</f>
        <v>16935729</v>
      </c>
      <c r="AT134" s="16">
        <f>VLOOKUP(Regions_112[[#This Row],[Country2]],$A$1:$Z$190,3,FALSE)</f>
        <v>0.629</v>
      </c>
      <c r="AU134" s="27">
        <f>VLOOKUP(Regions_112[[#This Row],[Country2]],'[1]world-data-2023'!$A$1:$AI$196,5,FALSE)</f>
        <v>447400</v>
      </c>
    </row>
    <row r="135" spans="1:47" x14ac:dyDescent="0.3">
      <c r="A135" t="s">
        <v>595</v>
      </c>
      <c r="B135" s="10">
        <v>111</v>
      </c>
      <c r="C135" s="2">
        <v>0.39500000000000002</v>
      </c>
      <c r="D135" s="3">
        <v>52000</v>
      </c>
      <c r="E135" s="1">
        <v>8.5</v>
      </c>
      <c r="F135" s="3">
        <v>48742</v>
      </c>
      <c r="G135" s="1">
        <v>110.62</v>
      </c>
      <c r="H135" s="2">
        <v>3.0000000000000001E-3</v>
      </c>
      <c r="I135" s="1">
        <v>1.38</v>
      </c>
      <c r="J135" s="1" t="s">
        <v>205</v>
      </c>
      <c r="K135" s="5" t="s">
        <v>367</v>
      </c>
      <c r="L135" s="2">
        <v>1.0620000000000001</v>
      </c>
      <c r="M135" s="10">
        <v>0.63900000000000001</v>
      </c>
      <c r="N135" s="1">
        <v>3.1</v>
      </c>
      <c r="O135" s="10">
        <v>81.3</v>
      </c>
      <c r="P135" s="1">
        <v>8</v>
      </c>
      <c r="Q135" s="5" t="s">
        <v>368</v>
      </c>
      <c r="R135" s="1" t="s">
        <v>44</v>
      </c>
      <c r="S135" s="2">
        <v>0.27700000000000002</v>
      </c>
      <c r="T135" s="1">
        <v>5.12</v>
      </c>
      <c r="U135" s="3">
        <v>10269417</v>
      </c>
      <c r="V135" s="2">
        <v>0.58799999999999997</v>
      </c>
      <c r="W135" s="2">
        <v>0.22800000000000001</v>
      </c>
      <c r="X135" s="2">
        <v>0.39800000000000002</v>
      </c>
      <c r="Y135" s="2">
        <v>6.3299999999999995E-2</v>
      </c>
      <c r="Z135" s="3">
        <v>6753579</v>
      </c>
      <c r="AC135" s="15" t="s">
        <v>650</v>
      </c>
      <c r="AD135" s="27" t="s">
        <v>643</v>
      </c>
      <c r="AE135" s="27">
        <f>VLOOKUP(Regions_112[[#This Row],[Country2]],$A$1:$Z$190,21,FALSE)</f>
        <v>299882</v>
      </c>
      <c r="AF135" s="27">
        <f>VLOOKUP(Regions_112[[#This Row],[Country2]],$A$1:$Z$190,6,FALSE)</f>
        <v>147</v>
      </c>
      <c r="AG135" s="11">
        <f>VLOOKUP(Regions_112[[#This Row],[Country2]],$A$2:$Z$190,2,FALSE)</f>
        <v>25</v>
      </c>
      <c r="AH135" s="11">
        <f>VALUE(Regions_112[[#This Row],[GDP ($)]])</f>
        <v>917058851</v>
      </c>
      <c r="AI135" s="11" t="str">
        <f>SUBSTITUTE(Regions_112[[#This Row],[GDP]], "$", "")</f>
        <v xml:space="preserve">917,058,851 </v>
      </c>
      <c r="AJ135" s="11" t="str">
        <f>VLOOKUP(Regions_112[[#This Row],[Country2]],$A$2:$Z$190,11,FALSE)</f>
        <v xml:space="preserve">$917,058,851 </v>
      </c>
      <c r="AK135" s="11">
        <f>VLOOKUP(Regions_112[[#This Row],[Country2]],$A$1:$Z$190,20,FALSE)</f>
        <v>0.17</v>
      </c>
      <c r="AL135" s="7">
        <f>VLOOKUP(Regions_112[[#This Row],[Country2]],$A$2:$Z$190,15,FALSE)</f>
        <v>70.3</v>
      </c>
      <c r="AM135" s="11">
        <f>VALUE(Regions_112[[#This Row],[Minimum wage ($)]])</f>
        <v>1.56</v>
      </c>
      <c r="AN135" s="11" t="str">
        <f t="shared" si="5"/>
        <v xml:space="preserve">1.56 </v>
      </c>
      <c r="AO135" s="5" t="str">
        <f>VLOOKUP(Regions_112[[#This Row],[Country2]],$A$2:$Z$190,17,FALSE)</f>
        <v xml:space="preserve">$1.56 </v>
      </c>
      <c r="AP135" s="11">
        <f>VLOOKUP(Regions_112[[#This Row],[Country2]],$A$2:$Z$190,5,FALSE)</f>
        <v>29.6</v>
      </c>
      <c r="AQ135" s="16">
        <f>VLOOKUP(Regions_112[[#This Row],[Country2]],$A$1:$Z$190,13,FALSE)</f>
        <v>4.7E-2</v>
      </c>
      <c r="AR135" s="16">
        <f>VLOOKUP(Regions_112[[#This Row],[Country2]],'[1]world-data-2023'!$A$1:$AI$196,15,FALSE)</f>
        <v>0.36099999999999999</v>
      </c>
      <c r="AS135" s="27">
        <f>VLOOKUP(Regions_112[[#This Row],[Country2]],'[1]world-data-2023'!$A$1:$AI$196,33,FALSE)</f>
        <v>76152</v>
      </c>
      <c r="AT135" s="16">
        <f>VLOOKUP(Regions_112[[#This Row],[Country2]],$A$1:$Z$190,3,FALSE)</f>
        <v>0.153</v>
      </c>
      <c r="AU135" s="27">
        <f>VLOOKUP(Regions_112[[#This Row],[Country2]],'[1]world-data-2023'!$A$1:$AI$196,5,FALSE)</f>
        <v>12189</v>
      </c>
    </row>
    <row r="136" spans="1:47" x14ac:dyDescent="0.3">
      <c r="A136" t="s">
        <v>596</v>
      </c>
      <c r="B136" s="10">
        <v>248</v>
      </c>
      <c r="C136" s="2">
        <v>5.8000000000000003E-2</v>
      </c>
      <c r="D136" s="3">
        <v>22000</v>
      </c>
      <c r="E136" s="1">
        <v>9.5399999999999991</v>
      </c>
      <c r="F136" s="3">
        <v>103259</v>
      </c>
      <c r="G136" s="1">
        <v>115.38</v>
      </c>
      <c r="H136" s="2">
        <v>-7.0000000000000001E-3</v>
      </c>
      <c r="I136" s="1">
        <v>1.87</v>
      </c>
      <c r="J136" s="1" t="s">
        <v>168</v>
      </c>
      <c r="K136" s="5" t="s">
        <v>369</v>
      </c>
      <c r="L136" s="2">
        <v>1.038</v>
      </c>
      <c r="M136" s="10">
        <v>0.17899999999999999</v>
      </c>
      <c r="N136" s="1">
        <v>5.8</v>
      </c>
      <c r="O136" s="10">
        <v>80.099999999999994</v>
      </c>
      <c r="P136" s="1">
        <v>9</v>
      </c>
      <c r="Q136" s="5" t="s">
        <v>461</v>
      </c>
      <c r="R136" s="1" t="s">
        <v>36</v>
      </c>
      <c r="S136" s="2">
        <v>6.2E-2</v>
      </c>
      <c r="T136" s="1">
        <v>2.4900000000000002</v>
      </c>
      <c r="U136" s="3">
        <v>2832067</v>
      </c>
      <c r="V136" s="2">
        <v>0.86799999999999999</v>
      </c>
      <c r="W136" s="2">
        <v>0.14699999999999999</v>
      </c>
      <c r="X136" s="2">
        <v>0.113</v>
      </c>
      <c r="Y136" s="2">
        <v>8.9999999999999998E-4</v>
      </c>
      <c r="Z136" s="3">
        <v>2809071</v>
      </c>
      <c r="AC136" s="15" t="s">
        <v>655</v>
      </c>
      <c r="AD136" s="27" t="s">
        <v>645</v>
      </c>
      <c r="AE136" s="27">
        <f>VLOOKUP(Regions_112[[#This Row],[Country2]],$A$1:$Z$190,21,FALSE)</f>
        <v>28515829</v>
      </c>
      <c r="AF136" s="27">
        <f>VLOOKUP(Regions_112[[#This Row],[Country2]],$A$1:$Z$190,6,FALSE)</f>
        <v>164175</v>
      </c>
      <c r="AG136" s="11">
        <f>VLOOKUP(Regions_112[[#This Row],[Country2]],$A$2:$Z$190,2,FALSE)</f>
        <v>32</v>
      </c>
      <c r="AH136" s="11">
        <f>VALUE(Regions_112[[#This Row],[GDP ($)]])</f>
        <v>482359318768</v>
      </c>
      <c r="AI136" s="11" t="str">
        <f>SUBSTITUTE(Regions_112[[#This Row],[GDP]], "$", "")</f>
        <v xml:space="preserve">482,359,318,768 </v>
      </c>
      <c r="AJ136" s="11" t="str">
        <f>VLOOKUP(Regions_112[[#This Row],[Country2]],$A$2:$Z$190,11,FALSE)</f>
        <v xml:space="preserve">$482,359,318,768 </v>
      </c>
      <c r="AK136" s="11">
        <f>VLOOKUP(Regions_112[[#This Row],[Country2]],$A$1:$Z$190,20,FALSE)</f>
        <v>1.92</v>
      </c>
      <c r="AL136" s="7">
        <f>VLOOKUP(Regions_112[[#This Row],[Country2]],$A$2:$Z$190,15,FALSE)</f>
        <v>72.099999999999994</v>
      </c>
      <c r="AM136" s="11">
        <f>VALUE(Regions_112[[#This Row],[Minimum wage ($)]])</f>
        <v>0.01</v>
      </c>
      <c r="AN136" s="11" t="str">
        <f t="shared" si="5"/>
        <v xml:space="preserve">0.01 </v>
      </c>
      <c r="AO136" s="5" t="str">
        <f>VLOOKUP(Regions_112[[#This Row],[Country2]],$A$2:$Z$190,17,FALSE)</f>
        <v xml:space="preserve">$0.01 </v>
      </c>
      <c r="AP136" s="11">
        <f>VLOOKUP(Regions_112[[#This Row],[Country2]],$A$2:$Z$190,5,FALSE)</f>
        <v>17.88</v>
      </c>
      <c r="AQ136" s="16">
        <f>VLOOKUP(Regions_112[[#This Row],[Country2]],$A$1:$Z$190,13,FALSE)</f>
        <v>0.79300000000000004</v>
      </c>
      <c r="AR136" s="16">
        <f>VLOOKUP(Regions_112[[#This Row],[Country2]],'[1]world-data-2023'!$A$1:$AI$196,15,FALSE)</f>
        <v>0.52700000000000002</v>
      </c>
      <c r="AS136" s="27">
        <f>VLOOKUP(Regions_112[[#This Row],[Country2]],'[1]world-data-2023'!$A$1:$AI$196,33,FALSE)</f>
        <v>25162368</v>
      </c>
      <c r="AT136" s="16">
        <f>VLOOKUP(Regions_112[[#This Row],[Country2]],$A$1:$Z$190,3,FALSE)</f>
        <v>0.245</v>
      </c>
      <c r="AU136" s="27">
        <f>VLOOKUP(Regions_112[[#This Row],[Country2]],'[1]world-data-2023'!$A$1:$AI$196,5,FALSE)</f>
        <v>912050</v>
      </c>
    </row>
    <row r="137" spans="1:47" x14ac:dyDescent="0.3">
      <c r="A137" t="s">
        <v>657</v>
      </c>
      <c r="B137" s="10">
        <v>16</v>
      </c>
      <c r="C137" s="2">
        <v>0.311</v>
      </c>
      <c r="D137" s="3">
        <v>12000</v>
      </c>
      <c r="E137" s="1">
        <v>32.86</v>
      </c>
      <c r="F137" s="3">
        <v>3282</v>
      </c>
      <c r="G137" s="1">
        <v>124.74</v>
      </c>
      <c r="H137" s="2">
        <v>2.1999999999999999E-2</v>
      </c>
      <c r="I137" s="1">
        <v>4.43</v>
      </c>
      <c r="J137" s="1" t="s">
        <v>41</v>
      </c>
      <c r="K137" s="5" t="s">
        <v>140</v>
      </c>
      <c r="L137" s="2">
        <v>1.0660000000000001</v>
      </c>
      <c r="M137" s="10">
        <v>0.127</v>
      </c>
      <c r="N137" s="1">
        <v>36.200000000000003</v>
      </c>
      <c r="O137" s="10">
        <v>64.3</v>
      </c>
      <c r="P137" s="1">
        <v>378</v>
      </c>
      <c r="Q137" s="5" t="s">
        <v>141</v>
      </c>
      <c r="R137" s="1" t="s">
        <v>84</v>
      </c>
      <c r="S137" s="2">
        <v>0.438</v>
      </c>
      <c r="T137" s="1">
        <v>0.12</v>
      </c>
      <c r="U137" s="3">
        <v>5380508</v>
      </c>
      <c r="V137" s="2">
        <v>0.69399999999999995</v>
      </c>
      <c r="W137" s="2">
        <v>0.09</v>
      </c>
      <c r="X137" s="2">
        <v>0.54300000000000004</v>
      </c>
      <c r="Y137" s="2">
        <v>9.4700000000000006E-2</v>
      </c>
      <c r="Z137" s="3">
        <v>3625010</v>
      </c>
      <c r="AC137" s="15" t="s">
        <v>650</v>
      </c>
      <c r="AD137" s="27" t="s">
        <v>646</v>
      </c>
      <c r="AE137" s="27">
        <f>VLOOKUP(Regions_112[[#This Row],[Country2]],$A$1:$Z$190,21,FALSE)</f>
        <v>96462106</v>
      </c>
      <c r="AF137" s="27">
        <f>VLOOKUP(Regions_112[[#This Row],[Country2]],$A$1:$Z$190,6,FALSE)</f>
        <v>192668</v>
      </c>
      <c r="AG137" s="11">
        <f>VLOOKUP(Regions_112[[#This Row],[Country2]],$A$2:$Z$190,2,FALSE)</f>
        <v>314</v>
      </c>
      <c r="AH137" s="11">
        <f>VALUE(Regions_112[[#This Row],[GDP ($)]])</f>
        <v>261921244843</v>
      </c>
      <c r="AI137" s="11" t="str">
        <f>SUBSTITUTE(Regions_112[[#This Row],[GDP]], "$", "")</f>
        <v xml:space="preserve">261,921,244,843 </v>
      </c>
      <c r="AJ137" s="11" t="str">
        <f>VLOOKUP(Regions_112[[#This Row],[Country2]],$A$2:$Z$190,11,FALSE)</f>
        <v xml:space="preserve">$261,921,244,843 </v>
      </c>
      <c r="AK137" s="11">
        <f>VLOOKUP(Regions_112[[#This Row],[Country2]],$A$1:$Z$190,20,FALSE)</f>
        <v>0.82</v>
      </c>
      <c r="AL137" s="7">
        <f>VLOOKUP(Regions_112[[#This Row],[Country2]],$A$2:$Z$190,15,FALSE)</f>
        <v>75.3</v>
      </c>
      <c r="AM137" s="11">
        <f>VALUE(Regions_112[[#This Row],[Minimum wage ($)]])</f>
        <v>0.73</v>
      </c>
      <c r="AN137" s="11" t="str">
        <f t="shared" si="5"/>
        <v xml:space="preserve">0.73 </v>
      </c>
      <c r="AO137" s="5" t="str">
        <f>VLOOKUP(Regions_112[[#This Row],[Country2]],$A$2:$Z$190,17,FALSE)</f>
        <v xml:space="preserve">$0.73 </v>
      </c>
      <c r="AP137" s="11">
        <f>VLOOKUP(Regions_112[[#This Row],[Country2]],$A$2:$Z$190,5,FALSE)</f>
        <v>16.75</v>
      </c>
      <c r="AQ137" s="16">
        <f>VLOOKUP(Regions_112[[#This Row],[Country2]],$A$1:$Z$190,13,FALSE)</f>
        <v>0.28499999999999998</v>
      </c>
      <c r="AR137" s="16">
        <f>VLOOKUP(Regions_112[[#This Row],[Country2]],'[1]world-data-2023'!$A$1:$AI$196,15,FALSE)</f>
        <v>0.48099999999999998</v>
      </c>
      <c r="AS137" s="27">
        <f>VLOOKUP(Regions_112[[#This Row],[Country2]],'[1]world-data-2023'!$A$1:$AI$196,33,FALSE)</f>
        <v>35332140</v>
      </c>
      <c r="AT137" s="16">
        <f>VLOOKUP(Regions_112[[#This Row],[Country2]],$A$1:$Z$190,3,FALSE)</f>
        <v>0.39300000000000002</v>
      </c>
      <c r="AU137" s="27">
        <f>VLOOKUP(Regions_112[[#This Row],[Country2]],'[1]world-data-2023'!$A$1:$AI$196,5,FALSE)</f>
        <v>331210</v>
      </c>
    </row>
    <row r="138" spans="1:47" x14ac:dyDescent="0.3">
      <c r="A138" t="s">
        <v>597</v>
      </c>
      <c r="B138" s="10">
        <v>72</v>
      </c>
      <c r="C138" s="2">
        <v>0.64500000000000002</v>
      </c>
      <c r="D138" s="3">
        <v>9000</v>
      </c>
      <c r="E138" s="1">
        <v>12.5</v>
      </c>
      <c r="F138" s="3">
        <v>37711</v>
      </c>
      <c r="G138" s="1">
        <v>106.58</v>
      </c>
      <c r="H138" s="2">
        <v>8.9999999999999993E-3</v>
      </c>
      <c r="I138" s="1">
        <v>1.75</v>
      </c>
      <c r="J138" s="1" t="s">
        <v>239</v>
      </c>
      <c r="K138" s="5" t="s">
        <v>240</v>
      </c>
      <c r="L138" s="2">
        <v>1.0089999999999999</v>
      </c>
      <c r="M138" s="10">
        <v>0.77800000000000002</v>
      </c>
      <c r="N138" s="1">
        <v>3.1</v>
      </c>
      <c r="O138" s="10">
        <v>82.3</v>
      </c>
      <c r="P138" s="1">
        <v>5</v>
      </c>
      <c r="Q138" s="5" t="s">
        <v>241</v>
      </c>
      <c r="R138" s="1" t="s">
        <v>242</v>
      </c>
      <c r="S138" s="2">
        <v>0.152</v>
      </c>
      <c r="T138" s="1">
        <v>3.31</v>
      </c>
      <c r="U138" s="3">
        <v>5007069</v>
      </c>
      <c r="V138" s="2">
        <v>0.621</v>
      </c>
      <c r="W138" s="2">
        <v>0.183</v>
      </c>
      <c r="X138" s="2">
        <v>0.26100000000000001</v>
      </c>
      <c r="Y138" s="2">
        <v>4.9299999999999997E-2</v>
      </c>
      <c r="Z138" s="3">
        <v>3133123</v>
      </c>
      <c r="AC138" s="15" t="s">
        <v>652</v>
      </c>
      <c r="AD138" s="27" t="s">
        <v>648</v>
      </c>
      <c r="AE138" s="27">
        <f>VLOOKUP(Regions_112[[#This Row],[Country2]],$A$1:$Z$190,21,FALSE)</f>
        <v>17861030</v>
      </c>
      <c r="AF138" s="27">
        <f>VLOOKUP(Regions_112[[#This Row],[Country2]],$A$1:$Z$190,6,FALSE)</f>
        <v>5141</v>
      </c>
      <c r="AG138" s="11">
        <f>VLOOKUP(Regions_112[[#This Row],[Country2]],$A$2:$Z$190,2,FALSE)</f>
        <v>25</v>
      </c>
      <c r="AH138" s="11">
        <f>VALUE(Regions_112[[#This Row],[GDP ($)]])</f>
        <v>23064722446</v>
      </c>
      <c r="AI138" s="11" t="str">
        <f>SUBSTITUTE(Regions_112[[#This Row],[GDP]], "$", "")</f>
        <v xml:space="preserve">23,064,722,446 </v>
      </c>
      <c r="AJ138" s="11" t="str">
        <f>VLOOKUP(Regions_112[[#This Row],[Country2]],$A$2:$Z$190,11,FALSE)</f>
        <v xml:space="preserve">$23,064,722,446 </v>
      </c>
      <c r="AK138" s="11">
        <f>VLOOKUP(Regions_112[[#This Row],[Country2]],$A$1:$Z$190,20,FALSE)</f>
        <v>1.19</v>
      </c>
      <c r="AL138" s="7">
        <f>VLOOKUP(Regions_112[[#This Row],[Country2]],$A$2:$Z$190,15,FALSE)</f>
        <v>63.5</v>
      </c>
      <c r="AM138" s="11">
        <f>VALUE(Regions_112[[#This Row],[Minimum wage ($)]])</f>
        <v>0.24</v>
      </c>
      <c r="AN138" s="11" t="str">
        <f t="shared" si="5"/>
        <v xml:space="preserve">0.24 </v>
      </c>
      <c r="AO138" s="5" t="str">
        <f>VLOOKUP(Regions_112[[#This Row],[Country2]],$A$2:$Z$190,17,FALSE)</f>
        <v xml:space="preserve">$0.24 </v>
      </c>
      <c r="AP138" s="11">
        <f>VLOOKUP(Regions_112[[#This Row],[Country2]],$A$2:$Z$190,5,FALSE)</f>
        <v>36.19</v>
      </c>
      <c r="AQ138" s="16">
        <f>VLOOKUP(Regions_112[[#This Row],[Country2]],$A$1:$Z$190,13,FALSE)</f>
        <v>4.1000000000000002E-2</v>
      </c>
      <c r="AR138" s="16">
        <f>VLOOKUP(Regions_112[[#This Row],[Country2]],'[1]world-data-2023'!$A$1:$AI$196,15,FALSE)</f>
        <v>0.65200000000000002</v>
      </c>
      <c r="AS138" s="27">
        <f>VLOOKUP(Regions_112[[#This Row],[Country2]],'[1]world-data-2023'!$A$1:$AI$196,33,FALSE)</f>
        <v>7871713</v>
      </c>
      <c r="AT138" s="16">
        <f>VLOOKUP(Regions_112[[#This Row],[Country2]],$A$1:$Z$190,3,FALSE)</f>
        <v>0.32100000000000001</v>
      </c>
      <c r="AU138" s="27">
        <f>VLOOKUP(Regions_112[[#This Row],[Country2]],'[1]world-data-2023'!$A$1:$AI$196,5,FALSE)</f>
        <v>752618</v>
      </c>
    </row>
    <row r="139" spans="1:47" x14ac:dyDescent="0.3">
      <c r="A139" t="s">
        <v>598</v>
      </c>
      <c r="B139" s="10">
        <v>84</v>
      </c>
      <c r="C139" s="2">
        <v>0.58799999999999997</v>
      </c>
      <c r="D139" s="3">
        <v>126000</v>
      </c>
      <c r="E139" s="1">
        <v>9.6</v>
      </c>
      <c r="F139" s="3">
        <v>69259</v>
      </c>
      <c r="G139" s="1">
        <v>123.78</v>
      </c>
      <c r="H139" s="2">
        <v>3.7999999999999999E-2</v>
      </c>
      <c r="I139" s="1">
        <v>1.71</v>
      </c>
      <c r="J139" s="1" t="s">
        <v>266</v>
      </c>
      <c r="K139" s="5" t="s">
        <v>370</v>
      </c>
      <c r="L139" s="2">
        <v>0.85199999999999998</v>
      </c>
      <c r="M139" s="10">
        <v>0.49399999999999999</v>
      </c>
      <c r="N139" s="1">
        <v>6.1</v>
      </c>
      <c r="O139" s="10">
        <v>75.400000000000006</v>
      </c>
      <c r="P139" s="1">
        <v>19</v>
      </c>
      <c r="Q139" s="5" t="s">
        <v>371</v>
      </c>
      <c r="R139" s="1" t="s">
        <v>317</v>
      </c>
      <c r="S139" s="2">
        <v>0.21299999999999999</v>
      </c>
      <c r="T139" s="1">
        <v>2.98</v>
      </c>
      <c r="U139" s="3">
        <v>19356544</v>
      </c>
      <c r="V139" s="2">
        <v>0.54700000000000004</v>
      </c>
      <c r="W139" s="2">
        <v>0.14599999999999999</v>
      </c>
      <c r="X139" s="2">
        <v>0.2</v>
      </c>
      <c r="Y139" s="2">
        <v>3.9800000000000002E-2</v>
      </c>
      <c r="Z139" s="3">
        <v>10468793</v>
      </c>
      <c r="AD139" s="27"/>
      <c r="AE139" s="27"/>
      <c r="AF139" s="27"/>
      <c r="AG139" s="11"/>
      <c r="AH139" s="11"/>
      <c r="AI139" s="11"/>
      <c r="AJ139" s="11"/>
      <c r="AK139" s="11"/>
      <c r="AL139" s="7"/>
      <c r="AM139" s="11"/>
      <c r="AN139" s="11"/>
      <c r="AO139" s="5"/>
      <c r="AP139" s="7"/>
      <c r="AR139" s="17"/>
      <c r="AS139" s="15"/>
      <c r="AT139" s="17"/>
      <c r="AU139" s="15"/>
    </row>
    <row r="140" spans="1:47" x14ac:dyDescent="0.3">
      <c r="A140" t="s">
        <v>599</v>
      </c>
      <c r="B140" s="10">
        <v>9</v>
      </c>
      <c r="C140" s="2">
        <v>0.13300000000000001</v>
      </c>
      <c r="D140" s="3">
        <v>1454000</v>
      </c>
      <c r="E140" s="1">
        <v>11.5</v>
      </c>
      <c r="F140" s="3">
        <v>1732027</v>
      </c>
      <c r="G140" s="1">
        <v>180.75</v>
      </c>
      <c r="H140" s="2">
        <v>4.4999999999999998E-2</v>
      </c>
      <c r="I140" s="1">
        <v>1.57</v>
      </c>
      <c r="J140" s="1" t="s">
        <v>372</v>
      </c>
      <c r="K140" s="5" t="s">
        <v>373</v>
      </c>
      <c r="L140" s="2">
        <v>1.026</v>
      </c>
      <c r="M140" s="10">
        <v>0.81899999999999995</v>
      </c>
      <c r="N140" s="1">
        <v>6.1</v>
      </c>
      <c r="O140" s="10">
        <v>72.7</v>
      </c>
      <c r="P140" s="1">
        <v>17</v>
      </c>
      <c r="Q140" s="5" t="s">
        <v>308</v>
      </c>
      <c r="R140" s="1" t="s">
        <v>80</v>
      </c>
      <c r="S140" s="2">
        <v>0.36399999999999999</v>
      </c>
      <c r="T140" s="1">
        <v>4.01</v>
      </c>
      <c r="U140" s="3">
        <v>144373535</v>
      </c>
      <c r="V140" s="2">
        <v>0.61799999999999999</v>
      </c>
      <c r="W140" s="2">
        <v>0.114</v>
      </c>
      <c r="X140" s="2">
        <v>0.46200000000000002</v>
      </c>
      <c r="Y140" s="2">
        <v>4.5900000000000003E-2</v>
      </c>
      <c r="Z140" s="3">
        <v>107683889</v>
      </c>
      <c r="AK140" s="13"/>
      <c r="AL140" s="12"/>
      <c r="AM140" s="13"/>
    </row>
    <row r="141" spans="1:47" x14ac:dyDescent="0.3">
      <c r="A141" t="s">
        <v>600</v>
      </c>
      <c r="B141" s="10">
        <v>525</v>
      </c>
      <c r="C141" s="2">
        <v>0.73399999999999999</v>
      </c>
      <c r="D141" s="3">
        <v>35000</v>
      </c>
      <c r="E141" s="1">
        <v>31.7</v>
      </c>
      <c r="F141" s="3">
        <v>1115</v>
      </c>
      <c r="G141" s="1">
        <v>151.09</v>
      </c>
      <c r="H141" s="2">
        <v>3.4000000000000002E-2</v>
      </c>
      <c r="I141" s="1">
        <v>4.04</v>
      </c>
      <c r="J141" s="1" t="s">
        <v>153</v>
      </c>
      <c r="K141" s="5" t="s">
        <v>374</v>
      </c>
      <c r="L141" s="2">
        <v>1.33</v>
      </c>
      <c r="M141" s="10">
        <v>6.7000000000000004E-2</v>
      </c>
      <c r="N141" s="1">
        <v>27</v>
      </c>
      <c r="O141" s="10">
        <v>68.7</v>
      </c>
      <c r="P141" s="1">
        <v>248</v>
      </c>
      <c r="Q141" s="5" t="s">
        <v>461</v>
      </c>
      <c r="R141" s="1" t="s">
        <v>259</v>
      </c>
      <c r="S141" s="2">
        <v>0.26</v>
      </c>
      <c r="T141" s="1">
        <v>0.13</v>
      </c>
      <c r="U141" s="3">
        <v>12626950</v>
      </c>
      <c r="V141" s="2">
        <v>0.83699999999999997</v>
      </c>
      <c r="W141" s="2">
        <v>0.14299999999999999</v>
      </c>
      <c r="X141" s="2">
        <v>0.33200000000000002</v>
      </c>
      <c r="Y141" s="2">
        <v>1.03E-2</v>
      </c>
      <c r="Z141" s="3">
        <v>2186104</v>
      </c>
      <c r="AK141" s="13"/>
      <c r="AL141" s="12"/>
      <c r="AM141" s="13"/>
    </row>
    <row r="142" spans="1:47" x14ac:dyDescent="0.3">
      <c r="A142" t="s">
        <v>601</v>
      </c>
      <c r="B142" s="10">
        <v>205</v>
      </c>
      <c r="C142" s="2">
        <v>0.23100000000000001</v>
      </c>
      <c r="D142" s="1" t="s">
        <v>461</v>
      </c>
      <c r="E142" s="1">
        <v>12.6</v>
      </c>
      <c r="F142" s="1">
        <v>238</v>
      </c>
      <c r="G142" s="1">
        <v>104.57</v>
      </c>
      <c r="H142" s="2">
        <v>-0.01</v>
      </c>
      <c r="I142" s="1">
        <v>2.11</v>
      </c>
      <c r="J142" s="1" t="s">
        <v>461</v>
      </c>
      <c r="K142" s="5" t="s">
        <v>375</v>
      </c>
      <c r="L142" s="2">
        <v>1.087</v>
      </c>
      <c r="M142" s="10">
        <v>0.86699999999999999</v>
      </c>
      <c r="N142" s="1">
        <v>9.8000000000000007</v>
      </c>
      <c r="O142" s="10">
        <v>71.3</v>
      </c>
      <c r="P142" s="1" t="s">
        <v>461</v>
      </c>
      <c r="Q142" s="5" t="s">
        <v>376</v>
      </c>
      <c r="R142" s="1" t="s">
        <v>48</v>
      </c>
      <c r="S142" s="2">
        <v>0.56599999999999995</v>
      </c>
      <c r="T142" s="1">
        <v>2.52</v>
      </c>
      <c r="U142" s="3">
        <v>52823</v>
      </c>
      <c r="V142" s="1" t="s">
        <v>461</v>
      </c>
      <c r="W142" s="2">
        <v>0.185</v>
      </c>
      <c r="X142" s="2">
        <v>0.497</v>
      </c>
      <c r="Y142" s="1" t="s">
        <v>461</v>
      </c>
      <c r="Z142" s="3">
        <v>16269</v>
      </c>
      <c r="AK142" s="13"/>
      <c r="AL142" s="12"/>
      <c r="AM142" s="13"/>
    </row>
    <row r="143" spans="1:47" x14ac:dyDescent="0.3">
      <c r="A143" t="s">
        <v>602</v>
      </c>
      <c r="B143" s="10">
        <v>301</v>
      </c>
      <c r="C143" s="2">
        <v>0.17399999999999999</v>
      </c>
      <c r="D143" s="1" t="s">
        <v>461</v>
      </c>
      <c r="E143" s="1">
        <v>12</v>
      </c>
      <c r="F143" s="1">
        <v>414</v>
      </c>
      <c r="G143" s="1">
        <v>110.13</v>
      </c>
      <c r="H143" s="2">
        <v>1.9E-2</v>
      </c>
      <c r="I143" s="1">
        <v>1.44</v>
      </c>
      <c r="J143" s="1" t="s">
        <v>377</v>
      </c>
      <c r="K143" s="5" t="s">
        <v>378</v>
      </c>
      <c r="L143" s="2">
        <v>1.026</v>
      </c>
      <c r="M143" s="10">
        <v>0.14099999999999999</v>
      </c>
      <c r="N143" s="1">
        <v>14.9</v>
      </c>
      <c r="O143" s="10">
        <v>76.099999999999994</v>
      </c>
      <c r="P143" s="1">
        <v>117</v>
      </c>
      <c r="Q143" s="5" t="s">
        <v>461</v>
      </c>
      <c r="R143" s="1" t="s">
        <v>48</v>
      </c>
      <c r="S143" s="2">
        <v>0.48399999999999999</v>
      </c>
      <c r="T143" s="1">
        <v>0.64</v>
      </c>
      <c r="U143" s="3">
        <v>182790</v>
      </c>
      <c r="V143" s="2">
        <v>0.67100000000000004</v>
      </c>
      <c r="W143" s="2">
        <v>0.182</v>
      </c>
      <c r="X143" s="2">
        <v>0.34699999999999998</v>
      </c>
      <c r="Y143" s="2">
        <v>0.20710000000000001</v>
      </c>
      <c r="Z143" s="3">
        <v>34280</v>
      </c>
      <c r="AM143" s="13"/>
    </row>
    <row r="144" spans="1:47" x14ac:dyDescent="0.3">
      <c r="A144" t="s">
        <v>658</v>
      </c>
      <c r="B144" s="10">
        <v>284</v>
      </c>
      <c r="C144" s="2">
        <v>0.25600000000000001</v>
      </c>
      <c r="D144" s="1" t="s">
        <v>461</v>
      </c>
      <c r="E144" s="1">
        <v>14.24</v>
      </c>
      <c r="F144" s="1">
        <v>220</v>
      </c>
      <c r="G144" s="1">
        <v>109.67</v>
      </c>
      <c r="H144" s="2">
        <v>2.3E-2</v>
      </c>
      <c r="I144" s="1">
        <v>1.89</v>
      </c>
      <c r="J144" s="1" t="s">
        <v>461</v>
      </c>
      <c r="K144" s="5" t="s">
        <v>379</v>
      </c>
      <c r="L144" s="2">
        <v>1.1339999999999999</v>
      </c>
      <c r="M144" s="10">
        <v>0.23699999999999999</v>
      </c>
      <c r="N144" s="1">
        <v>14.8</v>
      </c>
      <c r="O144" s="10">
        <v>72.400000000000006</v>
      </c>
      <c r="P144" s="1">
        <v>68</v>
      </c>
      <c r="Q144" s="5" t="s">
        <v>266</v>
      </c>
      <c r="R144" s="1" t="s">
        <v>48</v>
      </c>
      <c r="S144" s="2">
        <v>0.214</v>
      </c>
      <c r="T144" s="1">
        <v>0.66</v>
      </c>
      <c r="U144" s="3">
        <v>100455</v>
      </c>
      <c r="V144" s="2">
        <v>0.65900000000000003</v>
      </c>
      <c r="W144" s="2">
        <v>0.254</v>
      </c>
      <c r="X144" s="2">
        <v>0.37</v>
      </c>
      <c r="Y144" s="2">
        <v>0.1888</v>
      </c>
      <c r="Z144" s="3">
        <v>58185</v>
      </c>
      <c r="AM144" s="13"/>
    </row>
    <row r="145" spans="1:39" x14ac:dyDescent="0.3">
      <c r="A145" t="s">
        <v>604</v>
      </c>
      <c r="B145" s="10">
        <v>70</v>
      </c>
      <c r="C145" s="2">
        <v>0.124</v>
      </c>
      <c r="D145" s="1" t="s">
        <v>461</v>
      </c>
      <c r="E145" s="1">
        <v>24.38</v>
      </c>
      <c r="F145" s="1">
        <v>246</v>
      </c>
      <c r="G145" s="1">
        <v>117.56</v>
      </c>
      <c r="H145" s="2">
        <v>0.01</v>
      </c>
      <c r="I145" s="1">
        <v>3.88</v>
      </c>
      <c r="J145" s="1" t="s">
        <v>331</v>
      </c>
      <c r="K145" s="5" t="s">
        <v>380</v>
      </c>
      <c r="L145" s="2">
        <v>1.105</v>
      </c>
      <c r="M145" s="10">
        <v>7.5999999999999998E-2</v>
      </c>
      <c r="N145" s="1">
        <v>13.6</v>
      </c>
      <c r="O145" s="10">
        <v>73.2</v>
      </c>
      <c r="P145" s="1">
        <v>43</v>
      </c>
      <c r="Q145" s="5" t="s">
        <v>129</v>
      </c>
      <c r="R145" s="1" t="s">
        <v>381</v>
      </c>
      <c r="S145" s="2">
        <v>0.115</v>
      </c>
      <c r="T145" s="1">
        <v>0.34</v>
      </c>
      <c r="U145" s="3">
        <v>202506</v>
      </c>
      <c r="V145" s="2">
        <v>0.437</v>
      </c>
      <c r="W145" s="2">
        <v>0.255</v>
      </c>
      <c r="X145" s="2">
        <v>0.193</v>
      </c>
      <c r="Y145" s="2">
        <v>8.3599999999999994E-2</v>
      </c>
      <c r="Z145" s="3">
        <v>35588</v>
      </c>
      <c r="AM145" s="13"/>
    </row>
    <row r="146" spans="1:39" x14ac:dyDescent="0.3">
      <c r="A146" t="s">
        <v>605</v>
      </c>
      <c r="B146" s="10">
        <v>566</v>
      </c>
      <c r="C146" s="2">
        <v>0.16700000000000001</v>
      </c>
      <c r="D146" s="1" t="s">
        <v>461</v>
      </c>
      <c r="E146" s="1">
        <v>6.8</v>
      </c>
      <c r="F146" s="1" t="s">
        <v>461</v>
      </c>
      <c r="G146" s="1">
        <v>110.63</v>
      </c>
      <c r="H146" s="2">
        <v>0.01</v>
      </c>
      <c r="I146" s="1">
        <v>1.26</v>
      </c>
      <c r="J146" s="1" t="s">
        <v>461</v>
      </c>
      <c r="K146" s="5" t="s">
        <v>382</v>
      </c>
      <c r="L146" s="2">
        <v>1.081</v>
      </c>
      <c r="M146" s="10">
        <v>0.42499999999999999</v>
      </c>
      <c r="N146" s="1">
        <v>1.7</v>
      </c>
      <c r="O146" s="10">
        <v>85.4</v>
      </c>
      <c r="P146" s="1" t="s">
        <v>461</v>
      </c>
      <c r="Q146" s="5" t="s">
        <v>461</v>
      </c>
      <c r="R146" s="1" t="s">
        <v>218</v>
      </c>
      <c r="S146" s="2">
        <v>0.183</v>
      </c>
      <c r="T146" s="1">
        <v>6.11</v>
      </c>
      <c r="U146" s="3">
        <v>33860</v>
      </c>
      <c r="V146" s="1" t="s">
        <v>461</v>
      </c>
      <c r="W146" s="2">
        <v>0.18099999999999999</v>
      </c>
      <c r="X146" s="2">
        <v>0.36199999999999999</v>
      </c>
      <c r="Y146" s="1" t="s">
        <v>461</v>
      </c>
      <c r="Z146" s="3">
        <v>32969</v>
      </c>
      <c r="AM146" s="13"/>
    </row>
    <row r="147" spans="1:39" x14ac:dyDescent="0.3">
      <c r="A147" t="s">
        <v>606</v>
      </c>
      <c r="B147" s="10">
        <v>16</v>
      </c>
      <c r="C147" s="2">
        <v>0.80800000000000005</v>
      </c>
      <c r="D147" s="3">
        <v>252000</v>
      </c>
      <c r="E147" s="1">
        <v>17.8</v>
      </c>
      <c r="F147" s="3">
        <v>563449</v>
      </c>
      <c r="G147" s="1">
        <v>118.4</v>
      </c>
      <c r="H147" s="2">
        <v>-1.2E-2</v>
      </c>
      <c r="I147" s="1">
        <v>2.3199999999999998</v>
      </c>
      <c r="J147" s="1" t="s">
        <v>383</v>
      </c>
      <c r="K147" s="5" t="s">
        <v>384</v>
      </c>
      <c r="L147" s="2">
        <v>0.998</v>
      </c>
      <c r="M147" s="10">
        <v>0.68</v>
      </c>
      <c r="N147" s="1">
        <v>6</v>
      </c>
      <c r="O147" s="10">
        <v>75</v>
      </c>
      <c r="P147" s="1">
        <v>17</v>
      </c>
      <c r="Q147" s="5" t="s">
        <v>385</v>
      </c>
      <c r="R147" s="1" t="s">
        <v>36</v>
      </c>
      <c r="S147" s="2">
        <v>0.15</v>
      </c>
      <c r="T147" s="1">
        <v>2.61</v>
      </c>
      <c r="U147" s="3">
        <v>34268528</v>
      </c>
      <c r="V147" s="2">
        <v>0.55900000000000005</v>
      </c>
      <c r="W147" s="2">
        <v>8.8999999999999996E-2</v>
      </c>
      <c r="X147" s="2">
        <v>0.157</v>
      </c>
      <c r="Y147" s="2">
        <v>5.9299999999999999E-2</v>
      </c>
      <c r="Z147" s="3">
        <v>28807838</v>
      </c>
      <c r="AM147" s="13"/>
    </row>
    <row r="148" spans="1:39" x14ac:dyDescent="0.3">
      <c r="A148" t="s">
        <v>607</v>
      </c>
      <c r="B148" s="10">
        <v>87</v>
      </c>
      <c r="C148" s="2">
        <v>0.46100000000000002</v>
      </c>
      <c r="D148" s="3">
        <v>19000</v>
      </c>
      <c r="E148" s="1">
        <v>34.520000000000003</v>
      </c>
      <c r="F148" s="3">
        <v>10902</v>
      </c>
      <c r="G148" s="1">
        <v>109.25</v>
      </c>
      <c r="H148" s="2">
        <v>1.7999999999999999E-2</v>
      </c>
      <c r="I148" s="1">
        <v>4.63</v>
      </c>
      <c r="J148" s="1" t="s">
        <v>175</v>
      </c>
      <c r="K148" s="5" t="s">
        <v>386</v>
      </c>
      <c r="L148" s="2">
        <v>0.81</v>
      </c>
      <c r="M148" s="10">
        <v>0.128</v>
      </c>
      <c r="N148" s="1">
        <v>31.8</v>
      </c>
      <c r="O148" s="10">
        <v>67.7</v>
      </c>
      <c r="P148" s="1">
        <v>315</v>
      </c>
      <c r="Q148" s="5" t="s">
        <v>316</v>
      </c>
      <c r="R148" s="1" t="s">
        <v>84</v>
      </c>
      <c r="S148" s="2">
        <v>0.442</v>
      </c>
      <c r="T148" s="1">
        <v>7.0000000000000007E-2</v>
      </c>
      <c r="U148" s="3">
        <v>16296364</v>
      </c>
      <c r="V148" s="2">
        <v>0.45700000000000002</v>
      </c>
      <c r="W148" s="2">
        <v>0.16300000000000001</v>
      </c>
      <c r="X148" s="2">
        <v>0.44800000000000001</v>
      </c>
      <c r="Y148" s="2">
        <v>6.6000000000000003E-2</v>
      </c>
      <c r="Z148" s="3">
        <v>7765706</v>
      </c>
      <c r="AM148" s="13"/>
    </row>
    <row r="149" spans="1:39" x14ac:dyDescent="0.3">
      <c r="A149" t="s">
        <v>608</v>
      </c>
      <c r="B149" s="10">
        <v>100</v>
      </c>
      <c r="C149" s="2">
        <v>0.39300000000000002</v>
      </c>
      <c r="D149" s="3">
        <v>32000</v>
      </c>
      <c r="E149" s="1">
        <v>9.1999999999999993</v>
      </c>
      <c r="F149" s="3">
        <v>45221</v>
      </c>
      <c r="G149" s="1">
        <v>144</v>
      </c>
      <c r="H149" s="2">
        <v>1.7999999999999999E-2</v>
      </c>
      <c r="I149" s="1">
        <v>1.49</v>
      </c>
      <c r="J149" s="1" t="s">
        <v>266</v>
      </c>
      <c r="K149" s="5" t="s">
        <v>387</v>
      </c>
      <c r="L149" s="2">
        <v>1.0029999999999999</v>
      </c>
      <c r="M149" s="10">
        <v>0.67200000000000004</v>
      </c>
      <c r="N149" s="1">
        <v>4.8</v>
      </c>
      <c r="O149" s="10">
        <v>75.5</v>
      </c>
      <c r="P149" s="1">
        <v>12</v>
      </c>
      <c r="Q149" s="5" t="s">
        <v>108</v>
      </c>
      <c r="R149" s="1" t="s">
        <v>388</v>
      </c>
      <c r="S149" s="2">
        <v>0.40600000000000003</v>
      </c>
      <c r="T149" s="1">
        <v>3.11</v>
      </c>
      <c r="U149" s="3">
        <v>6944975</v>
      </c>
      <c r="V149" s="2">
        <v>0.54900000000000004</v>
      </c>
      <c r="W149" s="2">
        <v>0.186</v>
      </c>
      <c r="X149" s="2">
        <v>0.36599999999999999</v>
      </c>
      <c r="Y149" s="2">
        <v>0.12690000000000001</v>
      </c>
      <c r="Z149" s="3">
        <v>3907243</v>
      </c>
      <c r="AM149" s="13"/>
    </row>
    <row r="150" spans="1:39" x14ac:dyDescent="0.3">
      <c r="A150" t="s">
        <v>609</v>
      </c>
      <c r="B150" s="10">
        <v>214</v>
      </c>
      <c r="C150" s="2">
        <v>3.4000000000000002E-2</v>
      </c>
      <c r="D150" s="1">
        <v>0</v>
      </c>
      <c r="E150" s="1">
        <v>17.100000000000001</v>
      </c>
      <c r="F150" s="1">
        <v>605</v>
      </c>
      <c r="G150" s="1">
        <v>129.96</v>
      </c>
      <c r="H150" s="2">
        <v>1.7999999999999999E-2</v>
      </c>
      <c r="I150" s="1">
        <v>2.41</v>
      </c>
      <c r="J150" s="1" t="s">
        <v>461</v>
      </c>
      <c r="K150" s="5" t="s">
        <v>389</v>
      </c>
      <c r="L150" s="2">
        <v>1.004</v>
      </c>
      <c r="M150" s="10">
        <v>0.17100000000000001</v>
      </c>
      <c r="N150" s="1">
        <v>12.4</v>
      </c>
      <c r="O150" s="10">
        <v>72.8</v>
      </c>
      <c r="P150" s="1">
        <v>53</v>
      </c>
      <c r="Q150" s="5" t="s">
        <v>132</v>
      </c>
      <c r="R150" s="1" t="s">
        <v>84</v>
      </c>
      <c r="S150" s="2">
        <v>2.5000000000000001E-2</v>
      </c>
      <c r="T150" s="1">
        <v>0.95</v>
      </c>
      <c r="U150" s="3">
        <v>97625</v>
      </c>
      <c r="V150" s="1" t="s">
        <v>461</v>
      </c>
      <c r="W150" s="2">
        <v>0.34100000000000003</v>
      </c>
      <c r="X150" s="2">
        <v>0.30099999999999999</v>
      </c>
      <c r="Y150" s="1" t="s">
        <v>461</v>
      </c>
      <c r="Z150" s="3">
        <v>55762</v>
      </c>
      <c r="AM150" s="13"/>
    </row>
    <row r="151" spans="1:39" x14ac:dyDescent="0.3">
      <c r="A151" t="s">
        <v>610</v>
      </c>
      <c r="B151" s="10">
        <v>111</v>
      </c>
      <c r="C151" s="2">
        <v>0.54700000000000004</v>
      </c>
      <c r="D151" s="3">
        <v>9000</v>
      </c>
      <c r="E151" s="1">
        <v>33.409999999999997</v>
      </c>
      <c r="F151" s="3">
        <v>1093</v>
      </c>
      <c r="G151" s="1">
        <v>234.16</v>
      </c>
      <c r="H151" s="2">
        <v>0.14799999999999999</v>
      </c>
      <c r="I151" s="1">
        <v>4.26</v>
      </c>
      <c r="J151" s="1" t="s">
        <v>390</v>
      </c>
      <c r="K151" s="5" t="s">
        <v>391</v>
      </c>
      <c r="L151" s="2">
        <v>1.1279999999999999</v>
      </c>
      <c r="M151" s="10">
        <v>0.02</v>
      </c>
      <c r="N151" s="1">
        <v>78.5</v>
      </c>
      <c r="O151" s="10">
        <v>54.3</v>
      </c>
      <c r="P151" s="1">
        <v>1120</v>
      </c>
      <c r="Q151" s="5" t="s">
        <v>392</v>
      </c>
      <c r="R151" s="1" t="s">
        <v>48</v>
      </c>
      <c r="S151" s="2">
        <v>0.38200000000000001</v>
      </c>
      <c r="T151" s="1">
        <v>0.03</v>
      </c>
      <c r="U151" s="3">
        <v>7813215</v>
      </c>
      <c r="V151" s="2">
        <v>0.57899999999999996</v>
      </c>
      <c r="W151" s="2">
        <v>8.5999999999999993E-2</v>
      </c>
      <c r="X151" s="2">
        <v>0.307</v>
      </c>
      <c r="Y151" s="2">
        <v>4.4299999999999999E-2</v>
      </c>
      <c r="Z151" s="3">
        <v>3319366</v>
      </c>
      <c r="AM151" s="13"/>
    </row>
    <row r="152" spans="1:39" x14ac:dyDescent="0.3">
      <c r="A152" t="s">
        <v>611</v>
      </c>
      <c r="B152" s="10">
        <v>8358</v>
      </c>
      <c r="C152" s="2">
        <v>8.9999999999999993E-3</v>
      </c>
      <c r="D152" s="3">
        <v>81000</v>
      </c>
      <c r="E152" s="1">
        <v>8.8000000000000007</v>
      </c>
      <c r="F152" s="3">
        <v>37535</v>
      </c>
      <c r="G152" s="1">
        <v>114.41</v>
      </c>
      <c r="H152" s="2">
        <v>6.0000000000000001E-3</v>
      </c>
      <c r="I152" s="1">
        <v>1.1399999999999999</v>
      </c>
      <c r="J152" s="1" t="s">
        <v>393</v>
      </c>
      <c r="K152" s="5" t="s">
        <v>394</v>
      </c>
      <c r="L152" s="2">
        <v>1.006</v>
      </c>
      <c r="M152" s="10">
        <v>0.84799999999999998</v>
      </c>
      <c r="N152" s="1">
        <v>2.2999999999999998</v>
      </c>
      <c r="O152" s="10">
        <v>83.1</v>
      </c>
      <c r="P152" s="1">
        <v>8</v>
      </c>
      <c r="Q152" s="5" t="s">
        <v>461</v>
      </c>
      <c r="R152" s="1" t="s">
        <v>105</v>
      </c>
      <c r="S152" s="2">
        <v>0.36699999999999999</v>
      </c>
      <c r="T152" s="1">
        <v>2.29</v>
      </c>
      <c r="U152" s="3">
        <v>5703569</v>
      </c>
      <c r="V152" s="2">
        <v>0.70499999999999996</v>
      </c>
      <c r="W152" s="2">
        <v>0.13100000000000001</v>
      </c>
      <c r="X152" s="2">
        <v>0.21</v>
      </c>
      <c r="Y152" s="2">
        <v>4.1099999999999998E-2</v>
      </c>
      <c r="Z152" s="3">
        <v>5703569</v>
      </c>
      <c r="AM152" s="13"/>
    </row>
    <row r="153" spans="1:39" x14ac:dyDescent="0.3">
      <c r="A153" t="s">
        <v>612</v>
      </c>
      <c r="B153" s="10">
        <v>114</v>
      </c>
      <c r="C153" s="2">
        <v>0.39200000000000002</v>
      </c>
      <c r="D153" s="3">
        <v>16000</v>
      </c>
      <c r="E153" s="1">
        <v>10.6</v>
      </c>
      <c r="F153" s="3">
        <v>32424</v>
      </c>
      <c r="G153" s="1">
        <v>115.34</v>
      </c>
      <c r="H153" s="2">
        <v>2.7E-2</v>
      </c>
      <c r="I153" s="1">
        <v>1.52</v>
      </c>
      <c r="J153" s="1" t="s">
        <v>162</v>
      </c>
      <c r="K153" s="5" t="s">
        <v>395</v>
      </c>
      <c r="L153" s="2">
        <v>0.98699999999999999</v>
      </c>
      <c r="M153" s="10">
        <v>0.46600000000000003</v>
      </c>
      <c r="N153" s="1">
        <v>4.5999999999999996</v>
      </c>
      <c r="O153" s="10">
        <v>77.2</v>
      </c>
      <c r="P153" s="1">
        <v>5</v>
      </c>
      <c r="Q153" s="5" t="s">
        <v>396</v>
      </c>
      <c r="R153" s="1" t="s">
        <v>397</v>
      </c>
      <c r="S153" s="2">
        <v>0.184</v>
      </c>
      <c r="T153" s="1">
        <v>3.42</v>
      </c>
      <c r="U153" s="3">
        <v>5454073</v>
      </c>
      <c r="V153" s="2">
        <v>0.59499999999999997</v>
      </c>
      <c r="W153" s="2">
        <v>0.187</v>
      </c>
      <c r="X153" s="2">
        <v>0.497</v>
      </c>
      <c r="Y153" s="2">
        <v>5.5599999999999997E-2</v>
      </c>
      <c r="Z153" s="3">
        <v>2930419</v>
      </c>
      <c r="AM153" s="13"/>
    </row>
    <row r="154" spans="1:39" x14ac:dyDescent="0.3">
      <c r="A154" t="s">
        <v>613</v>
      </c>
      <c r="B154" s="10">
        <v>103</v>
      </c>
      <c r="C154" s="2">
        <v>0.307</v>
      </c>
      <c r="D154" s="3">
        <v>7000</v>
      </c>
      <c r="E154" s="1">
        <v>9.4</v>
      </c>
      <c r="F154" s="3">
        <v>12633</v>
      </c>
      <c r="G154" s="1">
        <v>111.05</v>
      </c>
      <c r="H154" s="2">
        <v>1.6E-2</v>
      </c>
      <c r="I154" s="1">
        <v>1.6</v>
      </c>
      <c r="J154" s="1" t="s">
        <v>162</v>
      </c>
      <c r="K154" s="5" t="s">
        <v>398</v>
      </c>
      <c r="L154" s="2">
        <v>1.004</v>
      </c>
      <c r="M154" s="10">
        <v>0.78600000000000003</v>
      </c>
      <c r="N154" s="1">
        <v>1.7</v>
      </c>
      <c r="O154" s="10">
        <v>81</v>
      </c>
      <c r="P154" s="1">
        <v>7</v>
      </c>
      <c r="Q154" s="5" t="s">
        <v>69</v>
      </c>
      <c r="R154" s="1" t="s">
        <v>665</v>
      </c>
      <c r="S154" s="2">
        <v>0.125</v>
      </c>
      <c r="T154" s="1">
        <v>3.09</v>
      </c>
      <c r="U154" s="3">
        <v>2087946</v>
      </c>
      <c r="V154" s="2">
        <v>0.58399999999999996</v>
      </c>
      <c r="W154" s="2">
        <v>0.186</v>
      </c>
      <c r="X154" s="2">
        <v>0.31</v>
      </c>
      <c r="Y154" s="2">
        <v>4.2000000000000003E-2</v>
      </c>
      <c r="Z154" s="3">
        <v>1144654</v>
      </c>
      <c r="AM154" s="13"/>
    </row>
    <row r="155" spans="1:39" x14ac:dyDescent="0.3">
      <c r="A155" t="s">
        <v>614</v>
      </c>
      <c r="B155" s="10">
        <v>25</v>
      </c>
      <c r="C155" s="2">
        <v>3.9E-2</v>
      </c>
      <c r="D155" s="1" t="s">
        <v>461</v>
      </c>
      <c r="E155" s="1">
        <v>32.44</v>
      </c>
      <c r="F155" s="1">
        <v>169</v>
      </c>
      <c r="G155" s="1">
        <v>133.06</v>
      </c>
      <c r="H155" s="2">
        <v>1.6E-2</v>
      </c>
      <c r="I155" s="1">
        <v>4.4000000000000004</v>
      </c>
      <c r="J155" s="1" t="s">
        <v>461</v>
      </c>
      <c r="K155" s="5" t="s">
        <v>399</v>
      </c>
      <c r="L155" s="2">
        <v>1.0620000000000001</v>
      </c>
      <c r="M155" s="10" t="s">
        <v>461</v>
      </c>
      <c r="N155" s="1">
        <v>17.100000000000001</v>
      </c>
      <c r="O155" s="10">
        <v>72.8</v>
      </c>
      <c r="P155" s="1">
        <v>104</v>
      </c>
      <c r="Q155" s="5" t="s">
        <v>168</v>
      </c>
      <c r="R155" s="1" t="s">
        <v>48</v>
      </c>
      <c r="S155" s="2">
        <v>3.3000000000000002E-2</v>
      </c>
      <c r="T155" s="1">
        <v>0.19</v>
      </c>
      <c r="U155" s="3">
        <v>669823</v>
      </c>
      <c r="V155" s="2">
        <v>0.83799999999999997</v>
      </c>
      <c r="W155" s="2">
        <v>0.29499999999999998</v>
      </c>
      <c r="X155" s="2">
        <v>0.32</v>
      </c>
      <c r="Y155" s="2">
        <v>5.7999999999999996E-3</v>
      </c>
      <c r="Z155" s="3">
        <v>162164</v>
      </c>
      <c r="AM155" s="13"/>
    </row>
    <row r="156" spans="1:39" x14ac:dyDescent="0.3">
      <c r="A156" t="s">
        <v>615</v>
      </c>
      <c r="B156" s="10">
        <v>25</v>
      </c>
      <c r="C156" s="2">
        <v>0.70299999999999996</v>
      </c>
      <c r="D156" s="3">
        <v>20000</v>
      </c>
      <c r="E156" s="1">
        <v>41.75</v>
      </c>
      <c r="F156" s="1">
        <v>645</v>
      </c>
      <c r="G156" s="1" t="s">
        <v>461</v>
      </c>
      <c r="H156" s="1" t="s">
        <v>461</v>
      </c>
      <c r="I156" s="1">
        <v>6.07</v>
      </c>
      <c r="J156" s="1" t="s">
        <v>127</v>
      </c>
      <c r="K156" s="5" t="s">
        <v>400</v>
      </c>
      <c r="L156" s="2">
        <v>0.23400000000000001</v>
      </c>
      <c r="M156" s="10">
        <v>2.5000000000000001E-2</v>
      </c>
      <c r="N156" s="1">
        <v>76.599999999999994</v>
      </c>
      <c r="O156" s="10">
        <v>57.1</v>
      </c>
      <c r="P156" s="1">
        <v>829</v>
      </c>
      <c r="Q156" s="5" t="s">
        <v>461</v>
      </c>
      <c r="R156" s="1" t="s">
        <v>36</v>
      </c>
      <c r="S156" s="1" t="s">
        <v>461</v>
      </c>
      <c r="T156" s="1">
        <v>0.02</v>
      </c>
      <c r="U156" s="3">
        <v>15442905</v>
      </c>
      <c r="V156" s="2">
        <v>0.47399999999999998</v>
      </c>
      <c r="W156" s="2">
        <v>0</v>
      </c>
      <c r="X156" s="1" t="s">
        <v>461</v>
      </c>
      <c r="Y156" s="2">
        <v>0.1135</v>
      </c>
      <c r="Z156" s="3">
        <v>7034861</v>
      </c>
      <c r="AM156" s="13"/>
    </row>
    <row r="157" spans="1:39" x14ac:dyDescent="0.3">
      <c r="A157" t="s">
        <v>616</v>
      </c>
      <c r="B157" s="10">
        <v>49</v>
      </c>
      <c r="C157" s="2">
        <v>0.79800000000000004</v>
      </c>
      <c r="D157" s="3">
        <v>80000</v>
      </c>
      <c r="E157" s="1">
        <v>20.51</v>
      </c>
      <c r="F157" s="3">
        <v>476644</v>
      </c>
      <c r="G157" s="1">
        <v>158.93</v>
      </c>
      <c r="H157" s="2">
        <v>4.1000000000000002E-2</v>
      </c>
      <c r="I157" s="1">
        <v>2.41</v>
      </c>
      <c r="J157" s="1" t="s">
        <v>67</v>
      </c>
      <c r="K157" s="5" t="s">
        <v>401</v>
      </c>
      <c r="L157" s="2">
        <v>1.0089999999999999</v>
      </c>
      <c r="M157" s="10">
        <v>0.224</v>
      </c>
      <c r="N157" s="1">
        <v>28.5</v>
      </c>
      <c r="O157" s="10">
        <v>63.9</v>
      </c>
      <c r="P157" s="1">
        <v>119</v>
      </c>
      <c r="Q157" s="5" t="s">
        <v>461</v>
      </c>
      <c r="R157" s="1" t="s">
        <v>402</v>
      </c>
      <c r="S157" s="2">
        <v>7.6999999999999999E-2</v>
      </c>
      <c r="T157" s="1">
        <v>0.91</v>
      </c>
      <c r="U157" s="3">
        <v>58558270</v>
      </c>
      <c r="V157" s="2">
        <v>0.56000000000000005</v>
      </c>
      <c r="W157" s="2">
        <v>0.27500000000000002</v>
      </c>
      <c r="X157" s="2">
        <v>0.29199999999999998</v>
      </c>
      <c r="Y157" s="2">
        <v>0.28179999999999999</v>
      </c>
      <c r="Z157" s="3">
        <v>39149717</v>
      </c>
      <c r="AM157" s="13"/>
    </row>
    <row r="158" spans="1:39" x14ac:dyDescent="0.3">
      <c r="A158" t="s">
        <v>617</v>
      </c>
      <c r="B158" s="10">
        <v>527</v>
      </c>
      <c r="C158" s="2">
        <v>0.17399999999999999</v>
      </c>
      <c r="D158" s="3">
        <v>634000</v>
      </c>
      <c r="E158" s="1">
        <v>6.4</v>
      </c>
      <c r="F158" s="3">
        <v>620302</v>
      </c>
      <c r="G158" s="1">
        <v>115.16</v>
      </c>
      <c r="H158" s="2">
        <v>4.0000000000000001E-3</v>
      </c>
      <c r="I158" s="1">
        <v>0.98</v>
      </c>
      <c r="J158" s="1" t="s">
        <v>403</v>
      </c>
      <c r="K158" s="5" t="s">
        <v>404</v>
      </c>
      <c r="L158" s="2">
        <v>0.98099999999999998</v>
      </c>
      <c r="M158" s="10">
        <v>0.94299999999999995</v>
      </c>
      <c r="N158" s="1">
        <v>2.7</v>
      </c>
      <c r="O158" s="10">
        <v>82.6</v>
      </c>
      <c r="P158" s="1">
        <v>11</v>
      </c>
      <c r="Q158" s="5" t="s">
        <v>405</v>
      </c>
      <c r="R158" s="1" t="s">
        <v>345</v>
      </c>
      <c r="S158" s="2">
        <v>0.36799999999999999</v>
      </c>
      <c r="T158" s="1">
        <v>2.36</v>
      </c>
      <c r="U158" s="3">
        <v>51709098</v>
      </c>
      <c r="V158" s="2">
        <v>0.63</v>
      </c>
      <c r="W158" s="2">
        <v>0.156</v>
      </c>
      <c r="X158" s="2">
        <v>0.33200000000000002</v>
      </c>
      <c r="Y158" s="2">
        <v>4.1500000000000002E-2</v>
      </c>
      <c r="Z158" s="3">
        <v>42106719</v>
      </c>
      <c r="AM158" s="13"/>
    </row>
    <row r="159" spans="1:39" x14ac:dyDescent="0.3">
      <c r="A159" t="s">
        <v>618</v>
      </c>
      <c r="B159" s="10">
        <v>18</v>
      </c>
      <c r="C159" s="1" t="s">
        <v>461</v>
      </c>
      <c r="D159" s="3">
        <v>185000</v>
      </c>
      <c r="E159" s="1">
        <v>35.01</v>
      </c>
      <c r="F159" s="3">
        <v>1727</v>
      </c>
      <c r="G159" s="4">
        <v>4583.71</v>
      </c>
      <c r="H159" s="2">
        <v>1.879</v>
      </c>
      <c r="I159" s="1">
        <v>4.7</v>
      </c>
      <c r="J159" s="1" t="s">
        <v>33</v>
      </c>
      <c r="K159" s="5" t="s">
        <v>406</v>
      </c>
      <c r="L159" s="2">
        <v>0.73</v>
      </c>
      <c r="M159" s="10" t="s">
        <v>461</v>
      </c>
      <c r="N159" s="1">
        <v>63.7</v>
      </c>
      <c r="O159" s="10">
        <v>57.6</v>
      </c>
      <c r="P159" s="1">
        <v>1150</v>
      </c>
      <c r="Q159" s="5" t="s">
        <v>461</v>
      </c>
      <c r="R159" s="1" t="s">
        <v>48</v>
      </c>
      <c r="S159" s="2">
        <v>0.61299999999999999</v>
      </c>
      <c r="T159" s="1" t="s">
        <v>461</v>
      </c>
      <c r="U159" s="3">
        <v>11062113</v>
      </c>
      <c r="V159" s="2">
        <v>0.72399999999999998</v>
      </c>
      <c r="W159" s="1" t="s">
        <v>461</v>
      </c>
      <c r="X159" s="2">
        <v>0.314</v>
      </c>
      <c r="Y159" s="2">
        <v>0.12239999999999999</v>
      </c>
      <c r="Z159" s="3">
        <v>2201250</v>
      </c>
      <c r="AM159" s="13"/>
    </row>
    <row r="160" spans="1:39" x14ac:dyDescent="0.3">
      <c r="A160" t="s">
        <v>619</v>
      </c>
      <c r="B160" s="10">
        <v>94</v>
      </c>
      <c r="C160" s="2">
        <v>0.52600000000000002</v>
      </c>
      <c r="D160" s="3">
        <v>196000</v>
      </c>
      <c r="E160" s="1">
        <v>7.9</v>
      </c>
      <c r="F160" s="3">
        <v>244002</v>
      </c>
      <c r="G160" s="1">
        <v>110.96</v>
      </c>
      <c r="H160" s="2">
        <v>7.0000000000000001E-3</v>
      </c>
      <c r="I160" s="1">
        <v>1.26</v>
      </c>
      <c r="J160" s="1" t="s">
        <v>144</v>
      </c>
      <c r="K160" s="5" t="s">
        <v>407</v>
      </c>
      <c r="L160" s="2">
        <v>1.0269999999999999</v>
      </c>
      <c r="M160" s="10">
        <v>0.88900000000000001</v>
      </c>
      <c r="N160" s="1">
        <v>2.5</v>
      </c>
      <c r="O160" s="10">
        <v>83.3</v>
      </c>
      <c r="P160" s="1">
        <v>4</v>
      </c>
      <c r="Q160" s="5" t="s">
        <v>408</v>
      </c>
      <c r="R160" s="1" t="s">
        <v>52</v>
      </c>
      <c r="S160" s="2">
        <v>0.24199999999999999</v>
      </c>
      <c r="T160" s="1">
        <v>3.87</v>
      </c>
      <c r="U160" s="3">
        <v>47076781</v>
      </c>
      <c r="V160" s="2">
        <v>0.57499999999999996</v>
      </c>
      <c r="W160" s="2">
        <v>0.14199999999999999</v>
      </c>
      <c r="X160" s="2">
        <v>0.47</v>
      </c>
      <c r="Y160" s="2">
        <v>0.1396</v>
      </c>
      <c r="Z160" s="3">
        <v>37927409</v>
      </c>
      <c r="AM160" s="13"/>
    </row>
    <row r="161" spans="1:39" x14ac:dyDescent="0.3">
      <c r="A161" t="s">
        <v>620</v>
      </c>
      <c r="B161" s="10">
        <v>341</v>
      </c>
      <c r="C161" s="2">
        <v>0.437</v>
      </c>
      <c r="D161" s="3">
        <v>317000</v>
      </c>
      <c r="E161" s="1">
        <v>15.83</v>
      </c>
      <c r="F161" s="3">
        <v>23362</v>
      </c>
      <c r="G161" s="1">
        <v>155.53</v>
      </c>
      <c r="H161" s="2">
        <v>3.5000000000000003E-2</v>
      </c>
      <c r="I161" s="1">
        <v>2.2000000000000002</v>
      </c>
      <c r="J161" s="1" t="s">
        <v>141</v>
      </c>
      <c r="K161" s="5" t="s">
        <v>409</v>
      </c>
      <c r="L161" s="2">
        <v>1.002</v>
      </c>
      <c r="M161" s="10">
        <v>0.19600000000000001</v>
      </c>
      <c r="N161" s="1">
        <v>6.4</v>
      </c>
      <c r="O161" s="10">
        <v>76.8</v>
      </c>
      <c r="P161" s="1">
        <v>36</v>
      </c>
      <c r="Q161" s="5" t="s">
        <v>123</v>
      </c>
      <c r="R161" s="1" t="s">
        <v>410</v>
      </c>
      <c r="S161" s="2">
        <v>0.38400000000000001</v>
      </c>
      <c r="T161" s="1">
        <v>1</v>
      </c>
      <c r="U161" s="3">
        <v>21803000</v>
      </c>
      <c r="V161" s="2">
        <v>0.53900000000000003</v>
      </c>
      <c r="W161" s="2">
        <v>0.11899999999999999</v>
      </c>
      <c r="X161" s="2">
        <v>0.55200000000000005</v>
      </c>
      <c r="Y161" s="2">
        <v>4.2000000000000003E-2</v>
      </c>
      <c r="Z161" s="3">
        <v>4052088</v>
      </c>
      <c r="AM161" s="13"/>
    </row>
    <row r="162" spans="1:39" x14ac:dyDescent="0.3">
      <c r="A162" t="s">
        <v>621</v>
      </c>
      <c r="B162" s="10">
        <v>25</v>
      </c>
      <c r="C162" s="2">
        <v>0.28699999999999998</v>
      </c>
      <c r="D162" s="3">
        <v>124000</v>
      </c>
      <c r="E162" s="1">
        <v>32.18</v>
      </c>
      <c r="F162" s="3">
        <v>20000</v>
      </c>
      <c r="G162" s="4">
        <v>1344.19</v>
      </c>
      <c r="H162" s="2">
        <v>0.51</v>
      </c>
      <c r="I162" s="1">
        <v>4.41</v>
      </c>
      <c r="J162" s="1" t="s">
        <v>35</v>
      </c>
      <c r="K162" s="5" t="s">
        <v>411</v>
      </c>
      <c r="L162" s="2">
        <v>0.76800000000000002</v>
      </c>
      <c r="M162" s="10">
        <v>0.16900000000000001</v>
      </c>
      <c r="N162" s="1">
        <v>42.1</v>
      </c>
      <c r="O162" s="10">
        <v>65.099999999999994</v>
      </c>
      <c r="P162" s="1">
        <v>295</v>
      </c>
      <c r="Q162" s="5" t="s">
        <v>257</v>
      </c>
      <c r="R162" s="1" t="s">
        <v>36</v>
      </c>
      <c r="S162" s="2">
        <v>0.63200000000000001</v>
      </c>
      <c r="T162" s="1">
        <v>0.26</v>
      </c>
      <c r="U162" s="3">
        <v>42813238</v>
      </c>
      <c r="V162" s="2">
        <v>0.48399999999999999</v>
      </c>
      <c r="W162" s="2">
        <v>0.08</v>
      </c>
      <c r="X162" s="2">
        <v>0.45400000000000001</v>
      </c>
      <c r="Y162" s="2">
        <v>0.1653</v>
      </c>
      <c r="Z162" s="3">
        <v>14957233</v>
      </c>
      <c r="AM162" s="13"/>
    </row>
    <row r="163" spans="1:39" x14ac:dyDescent="0.3">
      <c r="A163" t="s">
        <v>622</v>
      </c>
      <c r="B163" s="10">
        <v>4</v>
      </c>
      <c r="C163" s="2">
        <v>6.0000000000000001E-3</v>
      </c>
      <c r="D163" s="3">
        <v>2000</v>
      </c>
      <c r="E163" s="1">
        <v>18.54</v>
      </c>
      <c r="F163" s="3">
        <v>1738</v>
      </c>
      <c r="G163" s="1">
        <v>294.66000000000003</v>
      </c>
      <c r="H163" s="2">
        <v>0.22</v>
      </c>
      <c r="I163" s="1">
        <v>2.42</v>
      </c>
      <c r="J163" s="1" t="s">
        <v>412</v>
      </c>
      <c r="K163" s="5" t="s">
        <v>413</v>
      </c>
      <c r="L163" s="2">
        <v>1.0880000000000001</v>
      </c>
      <c r="M163" s="10">
        <v>0.126</v>
      </c>
      <c r="N163" s="1">
        <v>16.899999999999999</v>
      </c>
      <c r="O163" s="10">
        <v>71.599999999999994</v>
      </c>
      <c r="P163" s="1">
        <v>120</v>
      </c>
      <c r="Q163" s="5" t="s">
        <v>461</v>
      </c>
      <c r="R163" s="1" t="s">
        <v>337</v>
      </c>
      <c r="S163" s="2">
        <v>0.10100000000000001</v>
      </c>
      <c r="T163" s="1">
        <v>1.21</v>
      </c>
      <c r="U163" s="3">
        <v>581372</v>
      </c>
      <c r="V163" s="2">
        <v>0.51100000000000001</v>
      </c>
      <c r="W163" s="2">
        <v>0.19500000000000001</v>
      </c>
      <c r="X163" s="2">
        <v>0.27900000000000003</v>
      </c>
      <c r="Y163" s="2">
        <v>7.3300000000000004E-2</v>
      </c>
      <c r="Z163" s="3">
        <v>384258</v>
      </c>
      <c r="AM163" s="13"/>
    </row>
    <row r="164" spans="1:39" x14ac:dyDescent="0.3">
      <c r="A164" t="s">
        <v>623</v>
      </c>
      <c r="B164" s="10">
        <v>25</v>
      </c>
      <c r="C164" s="2">
        <v>7.3999999999999996E-2</v>
      </c>
      <c r="D164" s="3">
        <v>30000</v>
      </c>
      <c r="E164" s="1">
        <v>11.4</v>
      </c>
      <c r="F164" s="3">
        <v>43252</v>
      </c>
      <c r="G164" s="1">
        <v>110.51</v>
      </c>
      <c r="H164" s="2">
        <v>1.7999999999999999E-2</v>
      </c>
      <c r="I164" s="1">
        <v>1.76</v>
      </c>
      <c r="J164" s="1" t="s">
        <v>414</v>
      </c>
      <c r="K164" s="5" t="s">
        <v>415</v>
      </c>
      <c r="L164" s="2">
        <v>1.266</v>
      </c>
      <c r="M164" s="10">
        <v>0.67</v>
      </c>
      <c r="N164" s="1">
        <v>2.2000000000000002</v>
      </c>
      <c r="O164" s="10">
        <v>82.5</v>
      </c>
      <c r="P164" s="1">
        <v>4</v>
      </c>
      <c r="Q164" s="5" t="s">
        <v>461</v>
      </c>
      <c r="R164" s="1" t="s">
        <v>189</v>
      </c>
      <c r="S164" s="2">
        <v>0.152</v>
      </c>
      <c r="T164" s="1">
        <v>3.98</v>
      </c>
      <c r="U164" s="3">
        <v>10285453</v>
      </c>
      <c r="V164" s="2">
        <v>0.64600000000000002</v>
      </c>
      <c r="W164" s="2">
        <v>0.27900000000000003</v>
      </c>
      <c r="X164" s="2">
        <v>0.49099999999999999</v>
      </c>
      <c r="Y164" s="2">
        <v>6.4799999999999996E-2</v>
      </c>
      <c r="Z164" s="3">
        <v>9021165</v>
      </c>
      <c r="AM164" s="13"/>
    </row>
    <row r="165" spans="1:39" x14ac:dyDescent="0.3">
      <c r="A165" t="s">
        <v>624</v>
      </c>
      <c r="B165" s="10">
        <v>219</v>
      </c>
      <c r="C165" s="2">
        <v>0.38400000000000001</v>
      </c>
      <c r="D165" s="3">
        <v>21000</v>
      </c>
      <c r="E165" s="1">
        <v>10</v>
      </c>
      <c r="F165" s="3">
        <v>34477</v>
      </c>
      <c r="G165" s="1">
        <v>99.55</v>
      </c>
      <c r="H165" s="2">
        <v>4.0000000000000001E-3</v>
      </c>
      <c r="I165" s="1">
        <v>1.52</v>
      </c>
      <c r="J165" s="1" t="s">
        <v>187</v>
      </c>
      <c r="K165" s="5" t="s">
        <v>416</v>
      </c>
      <c r="L165" s="2">
        <v>1.052</v>
      </c>
      <c r="M165" s="10">
        <v>0.59599999999999997</v>
      </c>
      <c r="N165" s="1">
        <v>3.7</v>
      </c>
      <c r="O165" s="10">
        <v>83.6</v>
      </c>
      <c r="P165" s="1">
        <v>5</v>
      </c>
      <c r="Q165" s="5" t="s">
        <v>461</v>
      </c>
      <c r="R165" s="1" t="s">
        <v>63</v>
      </c>
      <c r="S165" s="2">
        <v>0.28299999999999997</v>
      </c>
      <c r="T165" s="1">
        <v>4.3</v>
      </c>
      <c r="U165" s="3">
        <v>8574832</v>
      </c>
      <c r="V165" s="2">
        <v>0.68300000000000005</v>
      </c>
      <c r="W165" s="2">
        <v>0.10100000000000001</v>
      </c>
      <c r="X165" s="2">
        <v>0.28799999999999998</v>
      </c>
      <c r="Y165" s="2">
        <v>4.58E-2</v>
      </c>
      <c r="Z165" s="3">
        <v>6332428</v>
      </c>
      <c r="AM165" s="13"/>
    </row>
    <row r="166" spans="1:39" x14ac:dyDescent="0.3">
      <c r="A166" t="s">
        <v>625</v>
      </c>
      <c r="B166" s="10">
        <v>95</v>
      </c>
      <c r="C166" s="2">
        <v>0.75800000000000001</v>
      </c>
      <c r="D166" s="3">
        <v>239000</v>
      </c>
      <c r="E166" s="1">
        <v>23.69</v>
      </c>
      <c r="F166" s="3">
        <v>28830</v>
      </c>
      <c r="G166" s="1">
        <v>143.19999999999999</v>
      </c>
      <c r="H166" s="2">
        <v>0.36699999999999999</v>
      </c>
      <c r="I166" s="1">
        <v>2.81</v>
      </c>
      <c r="J166" s="1" t="s">
        <v>171</v>
      </c>
      <c r="K166" s="5" t="s">
        <v>417</v>
      </c>
      <c r="L166" s="2">
        <v>0.81699999999999995</v>
      </c>
      <c r="M166" s="10">
        <v>0.40100000000000002</v>
      </c>
      <c r="N166" s="1">
        <v>14</v>
      </c>
      <c r="O166" s="10">
        <v>71.8</v>
      </c>
      <c r="P166" s="1">
        <v>31</v>
      </c>
      <c r="Q166" s="5" t="s">
        <v>100</v>
      </c>
      <c r="R166" s="1" t="s">
        <v>36</v>
      </c>
      <c r="S166" s="2">
        <v>0.53700000000000003</v>
      </c>
      <c r="T166" s="1">
        <v>1.22</v>
      </c>
      <c r="U166" s="3">
        <v>17070135</v>
      </c>
      <c r="V166" s="2">
        <v>0.441</v>
      </c>
      <c r="W166" s="2">
        <v>0.14199999999999999</v>
      </c>
      <c r="X166" s="2">
        <v>0.42699999999999999</v>
      </c>
      <c r="Y166" s="2">
        <v>8.3699999999999997E-2</v>
      </c>
      <c r="Z166" s="3">
        <v>9358019</v>
      </c>
      <c r="AM166" s="13"/>
    </row>
    <row r="167" spans="1:39" x14ac:dyDescent="0.3">
      <c r="A167" t="s">
        <v>626</v>
      </c>
      <c r="B167" s="10">
        <v>68</v>
      </c>
      <c r="C167" s="2">
        <v>0.34100000000000003</v>
      </c>
      <c r="D167" s="3">
        <v>17000</v>
      </c>
      <c r="E167" s="1">
        <v>30.76</v>
      </c>
      <c r="F167" s="3">
        <v>5310</v>
      </c>
      <c r="G167" s="1">
        <v>148.57</v>
      </c>
      <c r="H167" s="2">
        <v>0.06</v>
      </c>
      <c r="I167" s="1">
        <v>3.59</v>
      </c>
      <c r="J167" s="1" t="s">
        <v>43</v>
      </c>
      <c r="K167" s="5" t="s">
        <v>418</v>
      </c>
      <c r="L167" s="2">
        <v>1.0089999999999999</v>
      </c>
      <c r="M167" s="10">
        <v>0.313</v>
      </c>
      <c r="N167" s="1">
        <v>30.4</v>
      </c>
      <c r="O167" s="10">
        <v>70.900000000000006</v>
      </c>
      <c r="P167" s="1">
        <v>17</v>
      </c>
      <c r="Q167" s="5" t="s">
        <v>300</v>
      </c>
      <c r="R167" s="1" t="s">
        <v>236</v>
      </c>
      <c r="S167" s="2">
        <v>0.63100000000000001</v>
      </c>
      <c r="T167" s="1">
        <v>1.7</v>
      </c>
      <c r="U167" s="3">
        <v>9321018</v>
      </c>
      <c r="V167" s="2">
        <v>0.42</v>
      </c>
      <c r="W167" s="2">
        <v>9.8000000000000004E-2</v>
      </c>
      <c r="X167" s="2">
        <v>0.67300000000000004</v>
      </c>
      <c r="Y167" s="2">
        <v>0.11020000000000001</v>
      </c>
      <c r="Z167" s="3">
        <v>2545477</v>
      </c>
      <c r="AM167" s="13"/>
    </row>
    <row r="168" spans="1:39" x14ac:dyDescent="0.3">
      <c r="A168" t="s">
        <v>627</v>
      </c>
      <c r="B168" s="10">
        <v>67</v>
      </c>
      <c r="C168" s="2">
        <v>0.44800000000000001</v>
      </c>
      <c r="D168" s="3">
        <v>28000</v>
      </c>
      <c r="E168" s="1">
        <v>36.700000000000003</v>
      </c>
      <c r="F168" s="3">
        <v>11973</v>
      </c>
      <c r="G168" s="1">
        <v>187.43</v>
      </c>
      <c r="H168" s="2">
        <v>3.5000000000000003E-2</v>
      </c>
      <c r="I168" s="1">
        <v>4.8899999999999997</v>
      </c>
      <c r="J168" s="1" t="s">
        <v>135</v>
      </c>
      <c r="K168" s="5" t="s">
        <v>419</v>
      </c>
      <c r="L168" s="2">
        <v>0.94199999999999995</v>
      </c>
      <c r="M168" s="10">
        <v>0.04</v>
      </c>
      <c r="N168" s="1">
        <v>37.6</v>
      </c>
      <c r="O168" s="10">
        <v>65</v>
      </c>
      <c r="P168" s="1">
        <v>524</v>
      </c>
      <c r="Q168" s="5" t="s">
        <v>263</v>
      </c>
      <c r="R168" s="1" t="s">
        <v>259</v>
      </c>
      <c r="S168" s="2">
        <v>0.26100000000000001</v>
      </c>
      <c r="T168" s="1">
        <v>0.01</v>
      </c>
      <c r="U168" s="3">
        <v>58005463</v>
      </c>
      <c r="V168" s="2">
        <v>0.83399999999999996</v>
      </c>
      <c r="W168" s="2">
        <v>0.115</v>
      </c>
      <c r="X168" s="2">
        <v>0.438</v>
      </c>
      <c r="Y168" s="2">
        <v>1.9800000000000002E-2</v>
      </c>
      <c r="Z168" s="3">
        <v>20011885</v>
      </c>
      <c r="AM168" s="13"/>
    </row>
    <row r="169" spans="1:39" x14ac:dyDescent="0.3">
      <c r="A169" t="s">
        <v>628</v>
      </c>
      <c r="B169" s="10">
        <v>137</v>
      </c>
      <c r="C169" s="2">
        <v>0.433</v>
      </c>
      <c r="D169" s="3">
        <v>455000</v>
      </c>
      <c r="E169" s="1">
        <v>10.34</v>
      </c>
      <c r="F169" s="3">
        <v>283763</v>
      </c>
      <c r="G169" s="1">
        <v>113.27</v>
      </c>
      <c r="H169" s="2">
        <v>7.0000000000000001E-3</v>
      </c>
      <c r="I169" s="1">
        <v>1.53</v>
      </c>
      <c r="J169" s="1" t="s">
        <v>43</v>
      </c>
      <c r="K169" s="5" t="s">
        <v>420</v>
      </c>
      <c r="L169" s="2">
        <v>0.998</v>
      </c>
      <c r="M169" s="10">
        <v>0.49299999999999999</v>
      </c>
      <c r="N169" s="1">
        <v>7.8</v>
      </c>
      <c r="O169" s="10">
        <v>76.900000000000006</v>
      </c>
      <c r="P169" s="1">
        <v>37</v>
      </c>
      <c r="Q169" s="5" t="s">
        <v>251</v>
      </c>
      <c r="R169" s="1" t="s">
        <v>421</v>
      </c>
      <c r="S169" s="2">
        <v>0.11799999999999999</v>
      </c>
      <c r="T169" s="1">
        <v>0.81</v>
      </c>
      <c r="U169" s="3">
        <v>69625582</v>
      </c>
      <c r="V169" s="2">
        <v>0.67300000000000004</v>
      </c>
      <c r="W169" s="2">
        <v>0.14899999999999999</v>
      </c>
      <c r="X169" s="2">
        <v>0.29499999999999998</v>
      </c>
      <c r="Y169" s="2">
        <v>7.4999999999999997E-3</v>
      </c>
      <c r="Z169" s="3">
        <v>35294600</v>
      </c>
      <c r="AM169" s="13"/>
    </row>
    <row r="170" spans="1:39" x14ac:dyDescent="0.3">
      <c r="A170" t="s">
        <v>629</v>
      </c>
      <c r="B170" s="10">
        <v>152</v>
      </c>
      <c r="C170" s="2">
        <v>0.70199999999999996</v>
      </c>
      <c r="D170" s="3">
        <v>10000</v>
      </c>
      <c r="E170" s="1">
        <v>33.11</v>
      </c>
      <c r="F170" s="3">
        <v>3000</v>
      </c>
      <c r="G170" s="1">
        <v>113.3</v>
      </c>
      <c r="H170" s="2">
        <v>7.0000000000000001E-3</v>
      </c>
      <c r="I170" s="1">
        <v>4.32</v>
      </c>
      <c r="J170" s="1" t="s">
        <v>43</v>
      </c>
      <c r="K170" s="5" t="s">
        <v>423</v>
      </c>
      <c r="L170" s="2">
        <v>1.238</v>
      </c>
      <c r="M170" s="10">
        <v>0.14499999999999999</v>
      </c>
      <c r="N170" s="1">
        <v>47.4</v>
      </c>
      <c r="O170" s="10">
        <v>60.8</v>
      </c>
      <c r="P170" s="1">
        <v>396</v>
      </c>
      <c r="Q170" s="5" t="s">
        <v>111</v>
      </c>
      <c r="R170" s="1" t="s">
        <v>84</v>
      </c>
      <c r="S170" s="2">
        <v>0.51</v>
      </c>
      <c r="T170" s="1">
        <v>0.08</v>
      </c>
      <c r="U170" s="3">
        <v>8082366</v>
      </c>
      <c r="V170" s="2">
        <v>0.77600000000000002</v>
      </c>
      <c r="W170" s="2">
        <v>0.16900000000000001</v>
      </c>
      <c r="X170" s="2">
        <v>0.48199999999999998</v>
      </c>
      <c r="Y170" s="2">
        <v>2.0400000000000001E-2</v>
      </c>
      <c r="Z170" s="3">
        <v>3414638</v>
      </c>
      <c r="AM170" s="13"/>
    </row>
    <row r="171" spans="1:39" x14ac:dyDescent="0.3">
      <c r="A171" t="s">
        <v>630</v>
      </c>
      <c r="B171" s="10">
        <v>147</v>
      </c>
      <c r="C171" s="2">
        <v>0.45800000000000002</v>
      </c>
      <c r="D171" s="1" t="s">
        <v>461</v>
      </c>
      <c r="E171" s="1">
        <v>24.3</v>
      </c>
      <c r="F171" s="1">
        <v>128</v>
      </c>
      <c r="G171" s="1">
        <v>121.09</v>
      </c>
      <c r="H171" s="2">
        <v>7.3999999999999996E-2</v>
      </c>
      <c r="I171" s="1">
        <v>3.56</v>
      </c>
      <c r="J171" s="1" t="s">
        <v>461</v>
      </c>
      <c r="K171" s="5" t="s">
        <v>424</v>
      </c>
      <c r="L171" s="2">
        <v>1.163</v>
      </c>
      <c r="M171" s="10">
        <v>6.4000000000000001E-2</v>
      </c>
      <c r="N171" s="1">
        <v>13.4</v>
      </c>
      <c r="O171" s="10">
        <v>70.8</v>
      </c>
      <c r="P171" s="1">
        <v>52</v>
      </c>
      <c r="Q171" s="5" t="s">
        <v>461</v>
      </c>
      <c r="R171" s="1" t="s">
        <v>666</v>
      </c>
      <c r="S171" s="2">
        <v>0.10199999999999999</v>
      </c>
      <c r="T171" s="1">
        <v>0.52</v>
      </c>
      <c r="U171" s="3">
        <v>100209</v>
      </c>
      <c r="V171" s="2">
        <v>0.59799999999999998</v>
      </c>
      <c r="W171" s="2">
        <v>0.223</v>
      </c>
      <c r="X171" s="2">
        <v>0.27500000000000002</v>
      </c>
      <c r="Y171" s="2">
        <v>1.12E-2</v>
      </c>
      <c r="Z171" s="3">
        <v>24145</v>
      </c>
      <c r="AM171" s="13"/>
    </row>
    <row r="172" spans="1:39" x14ac:dyDescent="0.3">
      <c r="A172" t="s">
        <v>631</v>
      </c>
      <c r="B172" s="10">
        <v>273</v>
      </c>
      <c r="C172" s="2">
        <v>0.105</v>
      </c>
      <c r="D172" s="3">
        <v>4000</v>
      </c>
      <c r="E172" s="1">
        <v>12.94</v>
      </c>
      <c r="F172" s="3">
        <v>43868</v>
      </c>
      <c r="G172" s="1">
        <v>141.75</v>
      </c>
      <c r="H172" s="2">
        <v>0.01</v>
      </c>
      <c r="I172" s="1">
        <v>1.73</v>
      </c>
      <c r="J172" s="1" t="s">
        <v>326</v>
      </c>
      <c r="K172" s="5" t="s">
        <v>425</v>
      </c>
      <c r="L172" s="2">
        <v>1.0620000000000001</v>
      </c>
      <c r="M172" s="10">
        <v>0.12</v>
      </c>
      <c r="N172" s="1">
        <v>16.399999999999999</v>
      </c>
      <c r="O172" s="10">
        <v>73.400000000000006</v>
      </c>
      <c r="P172" s="1">
        <v>67</v>
      </c>
      <c r="Q172" s="5" t="s">
        <v>371</v>
      </c>
      <c r="R172" s="1" t="s">
        <v>48</v>
      </c>
      <c r="S172" s="2">
        <v>0.373</v>
      </c>
      <c r="T172" s="1">
        <v>4.17</v>
      </c>
      <c r="U172" s="3">
        <v>1394973</v>
      </c>
      <c r="V172" s="2">
        <v>0.6</v>
      </c>
      <c r="W172" s="2">
        <v>0.19500000000000001</v>
      </c>
      <c r="X172" s="2">
        <v>0.40500000000000003</v>
      </c>
      <c r="Y172" s="2">
        <v>2.69E-2</v>
      </c>
      <c r="Z172" s="3">
        <v>741944</v>
      </c>
      <c r="AM172" s="13"/>
    </row>
    <row r="173" spans="1:39" x14ac:dyDescent="0.3">
      <c r="A173" t="s">
        <v>632</v>
      </c>
      <c r="B173" s="10">
        <v>76</v>
      </c>
      <c r="C173" s="2">
        <v>0.64800000000000002</v>
      </c>
      <c r="D173" s="3">
        <v>48000</v>
      </c>
      <c r="E173" s="1">
        <v>17.559999999999999</v>
      </c>
      <c r="F173" s="3">
        <v>29937</v>
      </c>
      <c r="G173" s="1">
        <v>155.33000000000001</v>
      </c>
      <c r="H173" s="2">
        <v>6.7000000000000004E-2</v>
      </c>
      <c r="I173" s="1">
        <v>2.2000000000000002</v>
      </c>
      <c r="J173" s="1" t="s">
        <v>311</v>
      </c>
      <c r="K173" s="5" t="s">
        <v>426</v>
      </c>
      <c r="L173" s="2">
        <v>1.1539999999999999</v>
      </c>
      <c r="M173" s="10">
        <v>0.317</v>
      </c>
      <c r="N173" s="1">
        <v>14.6</v>
      </c>
      <c r="O173" s="10">
        <v>76.5</v>
      </c>
      <c r="P173" s="1">
        <v>43</v>
      </c>
      <c r="Q173" s="5" t="s">
        <v>66</v>
      </c>
      <c r="R173" s="1" t="s">
        <v>36</v>
      </c>
      <c r="S173" s="2">
        <v>0.39800000000000002</v>
      </c>
      <c r="T173" s="1">
        <v>1.3</v>
      </c>
      <c r="U173" s="3">
        <v>11694719</v>
      </c>
      <c r="V173" s="2">
        <v>0.46100000000000002</v>
      </c>
      <c r="W173" s="2">
        <v>0.21099999999999999</v>
      </c>
      <c r="X173" s="2">
        <v>0.60699999999999998</v>
      </c>
      <c r="Y173" s="2">
        <v>0.16020000000000001</v>
      </c>
      <c r="Z173" s="3">
        <v>8099061</v>
      </c>
      <c r="AM173" s="13"/>
    </row>
    <row r="174" spans="1:39" x14ac:dyDescent="0.3">
      <c r="A174" t="s">
        <v>633</v>
      </c>
      <c r="B174" s="10">
        <v>110</v>
      </c>
      <c r="C174" s="2">
        <v>0.498</v>
      </c>
      <c r="D174" s="3">
        <v>512000</v>
      </c>
      <c r="E174" s="1">
        <v>16.03</v>
      </c>
      <c r="F174" s="3">
        <v>372725</v>
      </c>
      <c r="G174" s="1">
        <v>234.44</v>
      </c>
      <c r="H174" s="2">
        <v>0.152</v>
      </c>
      <c r="I174" s="1">
        <v>2.0699999999999998</v>
      </c>
      <c r="J174" s="1" t="s">
        <v>414</v>
      </c>
      <c r="K174" s="5" t="s">
        <v>427</v>
      </c>
      <c r="L174" s="2">
        <v>0.93200000000000005</v>
      </c>
      <c r="M174" s="10">
        <v>0.23899999999999999</v>
      </c>
      <c r="N174" s="1">
        <v>9.1</v>
      </c>
      <c r="O174" s="10">
        <v>77.400000000000006</v>
      </c>
      <c r="P174" s="1">
        <v>17</v>
      </c>
      <c r="Q174" s="5" t="s">
        <v>428</v>
      </c>
      <c r="R174" s="1" t="s">
        <v>429</v>
      </c>
      <c r="S174" s="2">
        <v>0.16900000000000001</v>
      </c>
      <c r="T174" s="1">
        <v>1.85</v>
      </c>
      <c r="U174" s="3">
        <v>83429615</v>
      </c>
      <c r="V174" s="2">
        <v>0.52800000000000002</v>
      </c>
      <c r="W174" s="2">
        <v>0.17899999999999999</v>
      </c>
      <c r="X174" s="2">
        <v>0.42299999999999999</v>
      </c>
      <c r="Y174" s="2">
        <v>0.13489999999999999</v>
      </c>
      <c r="Z174" s="3">
        <v>63097818</v>
      </c>
      <c r="AM174" s="13"/>
    </row>
    <row r="175" spans="1:39" x14ac:dyDescent="0.3">
      <c r="A175" t="s">
        <v>634</v>
      </c>
      <c r="B175" s="10">
        <v>13</v>
      </c>
      <c r="C175" s="2">
        <v>0.72</v>
      </c>
      <c r="D175" s="3">
        <v>42000</v>
      </c>
      <c r="E175" s="1">
        <v>23.83</v>
      </c>
      <c r="F175" s="3">
        <v>70630</v>
      </c>
      <c r="G175" s="1" t="s">
        <v>461</v>
      </c>
      <c r="H175" s="1" t="s">
        <v>461</v>
      </c>
      <c r="I175" s="1">
        <v>2.79</v>
      </c>
      <c r="J175" s="1" t="s">
        <v>99</v>
      </c>
      <c r="K175" s="5" t="s">
        <v>430</v>
      </c>
      <c r="L175" s="2">
        <v>0.88400000000000001</v>
      </c>
      <c r="M175" s="10">
        <v>0.08</v>
      </c>
      <c r="N175" s="1">
        <v>39.299999999999997</v>
      </c>
      <c r="O175" s="10">
        <v>68.099999999999994</v>
      </c>
      <c r="P175" s="1">
        <v>7</v>
      </c>
      <c r="Q175" s="5" t="s">
        <v>141</v>
      </c>
      <c r="R175" s="1" t="s">
        <v>431</v>
      </c>
      <c r="S175" s="2">
        <v>0.71099999999999997</v>
      </c>
      <c r="T175" s="1">
        <v>2.2200000000000002</v>
      </c>
      <c r="U175" s="3">
        <v>5942089</v>
      </c>
      <c r="V175" s="2">
        <v>0.64500000000000002</v>
      </c>
      <c r="W175" s="1" t="s">
        <v>461</v>
      </c>
      <c r="X175" s="1" t="s">
        <v>461</v>
      </c>
      <c r="Y175" s="2">
        <v>3.9100000000000003E-2</v>
      </c>
      <c r="Z175" s="3">
        <v>3092738</v>
      </c>
      <c r="AM175" s="13"/>
    </row>
    <row r="176" spans="1:39" x14ac:dyDescent="0.3">
      <c r="A176" t="s">
        <v>635</v>
      </c>
      <c r="B176" s="10">
        <v>393</v>
      </c>
      <c r="C176" s="2">
        <v>0.6</v>
      </c>
      <c r="D176" s="1" t="s">
        <v>461</v>
      </c>
      <c r="E176" s="1" t="s">
        <v>461</v>
      </c>
      <c r="F176" s="1">
        <v>11</v>
      </c>
      <c r="G176" s="1" t="s">
        <v>461</v>
      </c>
      <c r="H176" s="1" t="s">
        <v>461</v>
      </c>
      <c r="I176" s="1" t="s">
        <v>461</v>
      </c>
      <c r="J176" s="1" t="s">
        <v>461</v>
      </c>
      <c r="K176" s="5" t="s">
        <v>432</v>
      </c>
      <c r="L176" s="2">
        <v>0.86</v>
      </c>
      <c r="M176" s="10" t="s">
        <v>461</v>
      </c>
      <c r="N176" s="1">
        <v>20.6</v>
      </c>
      <c r="O176" s="10" t="s">
        <v>461</v>
      </c>
      <c r="P176" s="1" t="s">
        <v>461</v>
      </c>
      <c r="Q176" s="5" t="s">
        <v>461</v>
      </c>
      <c r="R176" s="1" t="s">
        <v>667</v>
      </c>
      <c r="S176" s="2">
        <v>7.0000000000000001E-3</v>
      </c>
      <c r="T176" s="1">
        <v>0.92</v>
      </c>
      <c r="U176" s="3">
        <v>11646</v>
      </c>
      <c r="V176" s="1" t="s">
        <v>461</v>
      </c>
      <c r="W176" s="1" t="s">
        <v>461</v>
      </c>
      <c r="X176" s="1" t="s">
        <v>461</v>
      </c>
      <c r="Y176" s="1" t="s">
        <v>461</v>
      </c>
      <c r="Z176" s="3">
        <v>7362</v>
      </c>
      <c r="AM176" s="13"/>
    </row>
    <row r="177" spans="1:39" x14ac:dyDescent="0.3">
      <c r="A177" t="s">
        <v>636</v>
      </c>
      <c r="B177" s="10">
        <v>229</v>
      </c>
      <c r="C177" s="2">
        <v>0.71899999999999997</v>
      </c>
      <c r="D177" s="3">
        <v>46000</v>
      </c>
      <c r="E177" s="1">
        <v>38.14</v>
      </c>
      <c r="F177" s="3">
        <v>5680</v>
      </c>
      <c r="G177" s="1">
        <v>173.87</v>
      </c>
      <c r="H177" s="2">
        <v>2.9000000000000001E-2</v>
      </c>
      <c r="I177" s="1">
        <v>4.96</v>
      </c>
      <c r="J177" s="1" t="s">
        <v>433</v>
      </c>
      <c r="K177" s="5" t="s">
        <v>434</v>
      </c>
      <c r="L177" s="2">
        <v>1.0269999999999999</v>
      </c>
      <c r="M177" s="10">
        <v>4.8000000000000001E-2</v>
      </c>
      <c r="N177" s="1">
        <v>33.799999999999997</v>
      </c>
      <c r="O177" s="10">
        <v>63</v>
      </c>
      <c r="P177" s="1">
        <v>375</v>
      </c>
      <c r="Q177" s="5" t="s">
        <v>435</v>
      </c>
      <c r="R177" s="1" t="s">
        <v>259</v>
      </c>
      <c r="S177" s="2">
        <v>0.40500000000000003</v>
      </c>
      <c r="T177" s="1">
        <v>0.17</v>
      </c>
      <c r="U177" s="3">
        <v>44269594</v>
      </c>
      <c r="V177" s="2">
        <v>0.70299999999999996</v>
      </c>
      <c r="W177" s="2">
        <v>0.11700000000000001</v>
      </c>
      <c r="X177" s="2">
        <v>0.33700000000000002</v>
      </c>
      <c r="Y177" s="2">
        <v>1.84E-2</v>
      </c>
      <c r="Z177" s="3">
        <v>10784516</v>
      </c>
      <c r="AM177" s="13"/>
    </row>
    <row r="178" spans="1:39" x14ac:dyDescent="0.3">
      <c r="A178" t="s">
        <v>637</v>
      </c>
      <c r="B178" s="10">
        <v>75</v>
      </c>
      <c r="C178" s="2">
        <v>0.71699999999999997</v>
      </c>
      <c r="D178" s="3">
        <v>297000</v>
      </c>
      <c r="E178" s="1">
        <v>8.6999999999999993</v>
      </c>
      <c r="F178" s="3">
        <v>202250</v>
      </c>
      <c r="G178" s="1">
        <v>281.66000000000003</v>
      </c>
      <c r="H178" s="2">
        <v>7.9000000000000001E-2</v>
      </c>
      <c r="I178" s="1">
        <v>1.3</v>
      </c>
      <c r="J178" s="1" t="s">
        <v>171</v>
      </c>
      <c r="K178" s="5" t="s">
        <v>436</v>
      </c>
      <c r="L178" s="2">
        <v>0.99</v>
      </c>
      <c r="M178" s="10">
        <v>0.82699999999999996</v>
      </c>
      <c r="N178" s="1">
        <v>7.5</v>
      </c>
      <c r="O178" s="10">
        <v>71.599999999999994</v>
      </c>
      <c r="P178" s="1">
        <v>19</v>
      </c>
      <c r="Q178" s="5" t="s">
        <v>437</v>
      </c>
      <c r="R178" s="1" t="s">
        <v>438</v>
      </c>
      <c r="S178" s="2">
        <v>0.47799999999999998</v>
      </c>
      <c r="T178" s="1">
        <v>2.99</v>
      </c>
      <c r="U178" s="3">
        <v>44385155</v>
      </c>
      <c r="V178" s="2">
        <v>0.54200000000000004</v>
      </c>
      <c r="W178" s="2">
        <v>0.20100000000000001</v>
      </c>
      <c r="X178" s="2">
        <v>0.45200000000000001</v>
      </c>
      <c r="Y178" s="2">
        <v>8.8800000000000004E-2</v>
      </c>
      <c r="Z178" s="3">
        <v>30835699</v>
      </c>
      <c r="AM178" s="13"/>
    </row>
    <row r="179" spans="1:39" x14ac:dyDescent="0.3">
      <c r="A179" t="s">
        <v>638</v>
      </c>
      <c r="B179" s="10">
        <v>118</v>
      </c>
      <c r="C179" s="2">
        <v>5.5E-2</v>
      </c>
      <c r="D179" s="3">
        <v>63000</v>
      </c>
      <c r="E179" s="1">
        <v>10.33</v>
      </c>
      <c r="F179" s="3">
        <v>206324</v>
      </c>
      <c r="G179" s="1">
        <v>114.52</v>
      </c>
      <c r="H179" s="2">
        <v>-1.9E-2</v>
      </c>
      <c r="I179" s="1">
        <v>1.41</v>
      </c>
      <c r="J179" s="1" t="s">
        <v>313</v>
      </c>
      <c r="K179" s="5" t="s">
        <v>439</v>
      </c>
      <c r="L179" s="2">
        <v>1.0840000000000001</v>
      </c>
      <c r="M179" s="10">
        <v>0.36799999999999999</v>
      </c>
      <c r="N179" s="1">
        <v>6.5</v>
      </c>
      <c r="O179" s="10">
        <v>77.8</v>
      </c>
      <c r="P179" s="1">
        <v>3</v>
      </c>
      <c r="Q179" s="5" t="s">
        <v>461</v>
      </c>
      <c r="R179" s="1" t="s">
        <v>36</v>
      </c>
      <c r="S179" s="2">
        <v>0.17799999999999999</v>
      </c>
      <c r="T179" s="1">
        <v>2.5299999999999998</v>
      </c>
      <c r="U179" s="3">
        <v>9770529</v>
      </c>
      <c r="V179" s="2">
        <v>0.82099999999999995</v>
      </c>
      <c r="W179" s="2">
        <v>1E-3</v>
      </c>
      <c r="X179" s="2">
        <v>0.159</v>
      </c>
      <c r="Y179" s="2">
        <v>2.35E-2</v>
      </c>
      <c r="Z179" s="3">
        <v>8479744</v>
      </c>
      <c r="AM179" s="13"/>
    </row>
    <row r="180" spans="1:39" x14ac:dyDescent="0.3">
      <c r="A180" t="s">
        <v>639</v>
      </c>
      <c r="B180" s="10">
        <v>281</v>
      </c>
      <c r="C180" s="2">
        <v>0.71699999999999997</v>
      </c>
      <c r="D180" s="3">
        <v>148000</v>
      </c>
      <c r="E180" s="1">
        <v>11</v>
      </c>
      <c r="F180" s="3">
        <v>379025</v>
      </c>
      <c r="G180" s="1">
        <v>119.62</v>
      </c>
      <c r="H180" s="2">
        <v>1.7000000000000001E-2</v>
      </c>
      <c r="I180" s="1">
        <v>1.68</v>
      </c>
      <c r="J180" s="1" t="s">
        <v>194</v>
      </c>
      <c r="K180" s="5" t="s">
        <v>440</v>
      </c>
      <c r="L180" s="2">
        <v>1.012</v>
      </c>
      <c r="M180" s="10">
        <v>0.6</v>
      </c>
      <c r="N180" s="1">
        <v>3.6</v>
      </c>
      <c r="O180" s="10">
        <v>81.3</v>
      </c>
      <c r="P180" s="1">
        <v>7</v>
      </c>
      <c r="Q180" s="5" t="s">
        <v>441</v>
      </c>
      <c r="R180" s="1" t="s">
        <v>48</v>
      </c>
      <c r="S180" s="2">
        <v>0.14799999999999999</v>
      </c>
      <c r="T180" s="1">
        <v>2.81</v>
      </c>
      <c r="U180" s="3">
        <v>66834405</v>
      </c>
      <c r="V180" s="2">
        <v>0.628</v>
      </c>
      <c r="W180" s="2">
        <v>0.255</v>
      </c>
      <c r="X180" s="2">
        <v>0.30599999999999999</v>
      </c>
      <c r="Y180" s="2">
        <v>3.85E-2</v>
      </c>
      <c r="Z180" s="3">
        <v>55908316</v>
      </c>
      <c r="AM180" s="13"/>
    </row>
    <row r="181" spans="1:39" x14ac:dyDescent="0.3">
      <c r="A181" t="s">
        <v>640</v>
      </c>
      <c r="B181" s="10">
        <v>36</v>
      </c>
      <c r="C181" s="2">
        <v>0.44400000000000001</v>
      </c>
      <c r="D181" s="3">
        <v>1359000</v>
      </c>
      <c r="E181" s="1">
        <v>11.6</v>
      </c>
      <c r="F181" s="3">
        <v>5006302</v>
      </c>
      <c r="G181" s="1">
        <v>117.24</v>
      </c>
      <c r="H181" s="2">
        <v>7.4999999999999997E-2</v>
      </c>
      <c r="I181" s="1">
        <v>1.73</v>
      </c>
      <c r="J181" s="1" t="s">
        <v>43</v>
      </c>
      <c r="K181" s="5" t="s">
        <v>442</v>
      </c>
      <c r="L181" s="2">
        <v>1.018</v>
      </c>
      <c r="M181" s="10">
        <v>0.88200000000000001</v>
      </c>
      <c r="N181" s="1">
        <v>5.6</v>
      </c>
      <c r="O181" s="10">
        <v>78.5</v>
      </c>
      <c r="P181" s="1">
        <v>19</v>
      </c>
      <c r="Q181" s="5" t="s">
        <v>443</v>
      </c>
      <c r="R181" s="1" t="s">
        <v>60</v>
      </c>
      <c r="S181" s="2">
        <v>0.111</v>
      </c>
      <c r="T181" s="1">
        <v>2.61</v>
      </c>
      <c r="U181" s="3">
        <v>328239523</v>
      </c>
      <c r="V181" s="2">
        <v>0.62</v>
      </c>
      <c r="W181" s="2">
        <v>9.6000000000000002E-2</v>
      </c>
      <c r="X181" s="2">
        <v>0.36599999999999999</v>
      </c>
      <c r="Y181" s="2">
        <v>0.14699999999999999</v>
      </c>
      <c r="Z181" s="3">
        <v>270663028</v>
      </c>
      <c r="AM181" s="13"/>
    </row>
    <row r="182" spans="1:39" x14ac:dyDescent="0.3">
      <c r="A182" t="s">
        <v>641</v>
      </c>
      <c r="B182" s="10">
        <v>20</v>
      </c>
      <c r="C182" s="2">
        <v>0.82599999999999996</v>
      </c>
      <c r="D182" s="3">
        <v>22000</v>
      </c>
      <c r="E182" s="1">
        <v>13.86</v>
      </c>
      <c r="F182" s="3">
        <v>6766</v>
      </c>
      <c r="G182" s="1">
        <v>202.92</v>
      </c>
      <c r="H182" s="2">
        <v>7.9000000000000001E-2</v>
      </c>
      <c r="I182" s="1">
        <v>1.97</v>
      </c>
      <c r="J182" s="1" t="s">
        <v>444</v>
      </c>
      <c r="K182" s="5" t="s">
        <v>445</v>
      </c>
      <c r="L182" s="2">
        <v>1.085</v>
      </c>
      <c r="M182" s="10">
        <v>0.63100000000000001</v>
      </c>
      <c r="N182" s="1">
        <v>6.4</v>
      </c>
      <c r="O182" s="10">
        <v>77.8</v>
      </c>
      <c r="P182" s="1">
        <v>17</v>
      </c>
      <c r="Q182" s="5" t="s">
        <v>446</v>
      </c>
      <c r="R182" s="1" t="s">
        <v>52</v>
      </c>
      <c r="S182" s="2">
        <v>0.16200000000000001</v>
      </c>
      <c r="T182" s="1">
        <v>5.05</v>
      </c>
      <c r="U182" s="3">
        <v>3461734</v>
      </c>
      <c r="V182" s="2">
        <v>0.64</v>
      </c>
      <c r="W182" s="2">
        <v>0.20100000000000001</v>
      </c>
      <c r="X182" s="2">
        <v>0.41799999999999998</v>
      </c>
      <c r="Y182" s="2">
        <v>8.7300000000000003E-2</v>
      </c>
      <c r="Z182" s="3">
        <v>3303394</v>
      </c>
      <c r="AM182" s="13"/>
    </row>
    <row r="183" spans="1:39" x14ac:dyDescent="0.3">
      <c r="A183" t="s">
        <v>642</v>
      </c>
      <c r="B183" s="10">
        <v>79</v>
      </c>
      <c r="C183" s="2">
        <v>0.629</v>
      </c>
      <c r="D183" s="3">
        <v>68000</v>
      </c>
      <c r="E183" s="1">
        <v>23.3</v>
      </c>
      <c r="F183" s="3">
        <v>91811</v>
      </c>
      <c r="G183" s="1" t="s">
        <v>461</v>
      </c>
      <c r="H183" s="1" t="s">
        <v>461</v>
      </c>
      <c r="I183" s="1">
        <v>2.42</v>
      </c>
      <c r="J183" s="1" t="s">
        <v>121</v>
      </c>
      <c r="K183" s="5" t="s">
        <v>447</v>
      </c>
      <c r="L183" s="2">
        <v>1.042</v>
      </c>
      <c r="M183" s="10">
        <v>0.10100000000000001</v>
      </c>
      <c r="N183" s="1">
        <v>19.100000000000001</v>
      </c>
      <c r="O183" s="10">
        <v>71.599999999999994</v>
      </c>
      <c r="P183" s="1">
        <v>29</v>
      </c>
      <c r="Q183" s="5" t="s">
        <v>383</v>
      </c>
      <c r="R183" s="1" t="s">
        <v>448</v>
      </c>
      <c r="S183" s="2">
        <v>0.42699999999999999</v>
      </c>
      <c r="T183" s="1">
        <v>2.37</v>
      </c>
      <c r="U183" s="3">
        <v>33580650</v>
      </c>
      <c r="V183" s="2">
        <v>0.65100000000000002</v>
      </c>
      <c r="W183" s="2">
        <v>0.14799999999999999</v>
      </c>
      <c r="X183" s="2">
        <v>0.316</v>
      </c>
      <c r="Y183" s="2">
        <v>5.9200000000000003E-2</v>
      </c>
      <c r="Z183" s="3">
        <v>16935729</v>
      </c>
      <c r="AM183" s="13"/>
    </row>
    <row r="184" spans="1:39" x14ac:dyDescent="0.3">
      <c r="A184" t="s">
        <v>643</v>
      </c>
      <c r="B184" s="10">
        <v>25</v>
      </c>
      <c r="C184" s="2">
        <v>0.153</v>
      </c>
      <c r="D184" s="1" t="s">
        <v>461</v>
      </c>
      <c r="E184" s="1">
        <v>29.6</v>
      </c>
      <c r="F184" s="1">
        <v>147</v>
      </c>
      <c r="G184" s="1">
        <v>117.13</v>
      </c>
      <c r="H184" s="2">
        <v>2.8000000000000001E-2</v>
      </c>
      <c r="I184" s="1">
        <v>3.78</v>
      </c>
      <c r="J184" s="1" t="s">
        <v>449</v>
      </c>
      <c r="K184" s="5" t="s">
        <v>450</v>
      </c>
      <c r="L184" s="2">
        <v>1.093</v>
      </c>
      <c r="M184" s="10">
        <v>4.7E-2</v>
      </c>
      <c r="N184" s="1">
        <v>22.3</v>
      </c>
      <c r="O184" s="10">
        <v>70.3</v>
      </c>
      <c r="P184" s="1">
        <v>72</v>
      </c>
      <c r="Q184" s="5" t="s">
        <v>451</v>
      </c>
      <c r="R184" s="1" t="s">
        <v>84</v>
      </c>
      <c r="S184" s="2">
        <v>8.8999999999999996E-2</v>
      </c>
      <c r="T184" s="1">
        <v>0.17</v>
      </c>
      <c r="U184" s="3">
        <v>299882</v>
      </c>
      <c r="V184" s="2">
        <v>0.69899999999999995</v>
      </c>
      <c r="W184" s="2">
        <v>0.17799999999999999</v>
      </c>
      <c r="X184" s="2">
        <v>8.5000000000000006E-2</v>
      </c>
      <c r="Y184" s="2">
        <v>4.3900000000000002E-2</v>
      </c>
      <c r="Z184" s="3">
        <v>76152</v>
      </c>
      <c r="AM184" s="13"/>
    </row>
    <row r="185" spans="1:39" x14ac:dyDescent="0.3">
      <c r="A185" t="s">
        <v>644</v>
      </c>
      <c r="B185" s="10">
        <v>2003</v>
      </c>
      <c r="C185" s="1" t="s">
        <v>461</v>
      </c>
      <c r="D185" s="1" t="s">
        <v>461</v>
      </c>
      <c r="E185" s="1" t="s">
        <v>461</v>
      </c>
      <c r="F185" s="1" t="s">
        <v>461</v>
      </c>
      <c r="G185" s="1" t="s">
        <v>461</v>
      </c>
      <c r="H185" s="1" t="s">
        <v>461</v>
      </c>
      <c r="I185" s="1" t="s">
        <v>461</v>
      </c>
      <c r="J185" s="1" t="s">
        <v>461</v>
      </c>
      <c r="K185" s="5" t="s">
        <v>461</v>
      </c>
      <c r="L185" s="1" t="s">
        <v>461</v>
      </c>
      <c r="M185" s="10" t="s">
        <v>461</v>
      </c>
      <c r="N185" s="1" t="s">
        <v>461</v>
      </c>
      <c r="O185" s="10" t="s">
        <v>461</v>
      </c>
      <c r="P185" s="1" t="s">
        <v>461</v>
      </c>
      <c r="Q185" s="5" t="s">
        <v>461</v>
      </c>
      <c r="R185" s="1" t="s">
        <v>218</v>
      </c>
      <c r="S185" s="1" t="s">
        <v>461</v>
      </c>
      <c r="T185" s="1" t="s">
        <v>461</v>
      </c>
      <c r="U185" s="1">
        <v>836</v>
      </c>
      <c r="V185" s="1" t="s">
        <v>461</v>
      </c>
      <c r="W185" s="1" t="s">
        <v>461</v>
      </c>
      <c r="X185" s="1" t="s">
        <v>461</v>
      </c>
      <c r="Y185" s="1" t="s">
        <v>461</v>
      </c>
      <c r="Z185" s="1" t="s">
        <v>461</v>
      </c>
    </row>
    <row r="186" spans="1:39" x14ac:dyDescent="0.3">
      <c r="A186" t="s">
        <v>645</v>
      </c>
      <c r="B186" s="10">
        <v>32</v>
      </c>
      <c r="C186" s="2">
        <v>0.245</v>
      </c>
      <c r="D186" s="3">
        <v>343000</v>
      </c>
      <c r="E186" s="1">
        <v>17.88</v>
      </c>
      <c r="F186" s="3">
        <v>164175</v>
      </c>
      <c r="G186" s="4">
        <v>2740.27</v>
      </c>
      <c r="H186" s="2">
        <v>2.5489999999999999</v>
      </c>
      <c r="I186" s="1">
        <v>2.27</v>
      </c>
      <c r="J186" s="1" t="s">
        <v>452</v>
      </c>
      <c r="K186" s="5" t="s">
        <v>453</v>
      </c>
      <c r="L186" s="2">
        <v>0.97199999999999998</v>
      </c>
      <c r="M186" s="10">
        <v>0.79300000000000004</v>
      </c>
      <c r="N186" s="1">
        <v>21.4</v>
      </c>
      <c r="O186" s="10">
        <v>72.099999999999994</v>
      </c>
      <c r="P186" s="1">
        <v>125</v>
      </c>
      <c r="Q186" s="5" t="s">
        <v>435</v>
      </c>
      <c r="R186" s="1" t="s">
        <v>52</v>
      </c>
      <c r="S186" s="2">
        <v>0.45800000000000002</v>
      </c>
      <c r="T186" s="1">
        <v>1.92</v>
      </c>
      <c r="U186" s="3">
        <v>28515829</v>
      </c>
      <c r="V186" s="2">
        <v>0.59699999999999998</v>
      </c>
      <c r="W186" s="1" t="s">
        <v>461</v>
      </c>
      <c r="X186" s="2">
        <v>0.73299999999999998</v>
      </c>
      <c r="Y186" s="2">
        <v>8.7999999999999995E-2</v>
      </c>
      <c r="Z186" s="3">
        <v>25162368</v>
      </c>
    </row>
    <row r="187" spans="1:39" x14ac:dyDescent="0.3">
      <c r="A187" t="s">
        <v>646</v>
      </c>
      <c r="B187" s="10">
        <v>314</v>
      </c>
      <c r="C187" s="2">
        <v>0.39300000000000002</v>
      </c>
      <c r="D187" s="3">
        <v>522000</v>
      </c>
      <c r="E187" s="1">
        <v>16.75</v>
      </c>
      <c r="F187" s="3">
        <v>192668</v>
      </c>
      <c r="G187" s="1">
        <v>163.52000000000001</v>
      </c>
      <c r="H187" s="2">
        <v>2.8000000000000001E-2</v>
      </c>
      <c r="I187" s="1">
        <v>2.0499999999999998</v>
      </c>
      <c r="J187" s="1" t="s">
        <v>274</v>
      </c>
      <c r="K187" s="5" t="s">
        <v>454</v>
      </c>
      <c r="L187" s="2">
        <v>1.1060000000000001</v>
      </c>
      <c r="M187" s="10">
        <v>0.28499999999999998</v>
      </c>
      <c r="N187" s="1">
        <v>16.5</v>
      </c>
      <c r="O187" s="10">
        <v>75.3</v>
      </c>
      <c r="P187" s="1">
        <v>43</v>
      </c>
      <c r="Q187" s="5" t="s">
        <v>311</v>
      </c>
      <c r="R187" s="1" t="s">
        <v>455</v>
      </c>
      <c r="S187" s="2">
        <v>0.435</v>
      </c>
      <c r="T187" s="1">
        <v>0.82</v>
      </c>
      <c r="U187" s="3">
        <v>96462106</v>
      </c>
      <c r="V187" s="2">
        <v>0.77400000000000002</v>
      </c>
      <c r="W187" s="2">
        <v>0.191</v>
      </c>
      <c r="X187" s="2">
        <v>0.376</v>
      </c>
      <c r="Y187" s="2">
        <v>2.01E-2</v>
      </c>
      <c r="Z187" s="3">
        <v>35332140</v>
      </c>
    </row>
    <row r="188" spans="1:39" x14ac:dyDescent="0.3">
      <c r="A188" t="s">
        <v>647</v>
      </c>
      <c r="B188" s="10">
        <v>56</v>
      </c>
      <c r="C188" s="2">
        <v>0.44600000000000001</v>
      </c>
      <c r="D188" s="3">
        <v>40000</v>
      </c>
      <c r="E188" s="1">
        <v>30.45</v>
      </c>
      <c r="F188" s="3">
        <v>10609</v>
      </c>
      <c r="G188" s="1">
        <v>157.58000000000001</v>
      </c>
      <c r="H188" s="2">
        <v>8.1000000000000003E-2</v>
      </c>
      <c r="I188" s="1">
        <v>3.79</v>
      </c>
      <c r="J188" s="1" t="s">
        <v>67</v>
      </c>
      <c r="K188" s="5" t="s">
        <v>456</v>
      </c>
      <c r="L188" s="2">
        <v>0.93600000000000005</v>
      </c>
      <c r="M188" s="10">
        <v>0.10199999999999999</v>
      </c>
      <c r="N188" s="1">
        <v>42.9</v>
      </c>
      <c r="O188" s="10">
        <v>66.099999999999994</v>
      </c>
      <c r="P188" s="1">
        <v>164</v>
      </c>
      <c r="Q188" s="5" t="s">
        <v>461</v>
      </c>
      <c r="R188" s="1" t="s">
        <v>36</v>
      </c>
      <c r="S188" s="2">
        <v>0.81</v>
      </c>
      <c r="T188" s="1">
        <v>0.31</v>
      </c>
      <c r="U188" s="3">
        <v>29161922</v>
      </c>
      <c r="V188" s="2">
        <v>0.38</v>
      </c>
      <c r="W188" s="1" t="s">
        <v>461</v>
      </c>
      <c r="X188" s="2">
        <v>0.26600000000000001</v>
      </c>
      <c r="Y188" s="2">
        <v>0.12909999999999999</v>
      </c>
      <c r="Z188" s="3">
        <v>10869523</v>
      </c>
    </row>
    <row r="189" spans="1:39" x14ac:dyDescent="0.3">
      <c r="A189" t="s">
        <v>648</v>
      </c>
      <c r="B189" s="10">
        <v>25</v>
      </c>
      <c r="C189" s="2">
        <v>0.32100000000000001</v>
      </c>
      <c r="D189" s="3">
        <v>16000</v>
      </c>
      <c r="E189" s="1">
        <v>36.19</v>
      </c>
      <c r="F189" s="3">
        <v>5141</v>
      </c>
      <c r="G189" s="1">
        <v>212.31</v>
      </c>
      <c r="H189" s="2">
        <v>9.1999999999999998E-2</v>
      </c>
      <c r="I189" s="1">
        <v>4.63</v>
      </c>
      <c r="J189" s="1" t="s">
        <v>148</v>
      </c>
      <c r="K189" s="5" t="s">
        <v>457</v>
      </c>
      <c r="L189" s="2">
        <v>0.98699999999999999</v>
      </c>
      <c r="M189" s="10">
        <v>4.1000000000000002E-2</v>
      </c>
      <c r="N189" s="1">
        <v>40.4</v>
      </c>
      <c r="O189" s="10">
        <v>63.5</v>
      </c>
      <c r="P189" s="1">
        <v>213</v>
      </c>
      <c r="Q189" s="5" t="s">
        <v>383</v>
      </c>
      <c r="R189" s="1" t="s">
        <v>48</v>
      </c>
      <c r="S189" s="2">
        <v>0.27500000000000002</v>
      </c>
      <c r="T189" s="1">
        <v>1.19</v>
      </c>
      <c r="U189" s="3">
        <v>17861030</v>
      </c>
      <c r="V189" s="2">
        <v>0.746</v>
      </c>
      <c r="W189" s="2">
        <v>0.16200000000000001</v>
      </c>
      <c r="X189" s="2">
        <v>0.156</v>
      </c>
      <c r="Y189" s="2">
        <v>0.1143</v>
      </c>
      <c r="Z189" s="3">
        <v>7871713</v>
      </c>
    </row>
    <row r="190" spans="1:39" x14ac:dyDescent="0.3">
      <c r="A190" t="s">
        <v>649</v>
      </c>
      <c r="B190" s="10">
        <v>38</v>
      </c>
      <c r="C190" s="2">
        <v>0.41899999999999998</v>
      </c>
      <c r="D190" s="3">
        <v>51000</v>
      </c>
      <c r="E190" s="1">
        <v>30.68</v>
      </c>
      <c r="F190" s="3">
        <v>10983</v>
      </c>
      <c r="G190" s="1">
        <v>105.51</v>
      </c>
      <c r="H190" s="2">
        <v>8.9999999999999993E-3</v>
      </c>
      <c r="I190" s="1">
        <v>3.62</v>
      </c>
      <c r="J190" s="1" t="s">
        <v>458</v>
      </c>
      <c r="K190" s="5" t="s">
        <v>459</v>
      </c>
      <c r="L190" s="2">
        <v>1.099</v>
      </c>
      <c r="M190" s="10">
        <v>0.1</v>
      </c>
      <c r="N190" s="1">
        <v>33.9</v>
      </c>
      <c r="O190" s="10">
        <v>61.2</v>
      </c>
      <c r="P190" s="1">
        <v>458</v>
      </c>
      <c r="Q190" s="5" t="s">
        <v>461</v>
      </c>
      <c r="R190" s="1" t="s">
        <v>460</v>
      </c>
      <c r="S190" s="2">
        <v>0.25800000000000001</v>
      </c>
      <c r="T190" s="1">
        <v>0.21</v>
      </c>
      <c r="U190" s="3">
        <v>14645468</v>
      </c>
      <c r="V190" s="2">
        <v>0.83099999999999996</v>
      </c>
      <c r="W190" s="2">
        <v>0.20699999999999999</v>
      </c>
      <c r="X190" s="2">
        <v>0.316</v>
      </c>
      <c r="Y190" s="2">
        <v>4.9500000000000002E-2</v>
      </c>
      <c r="Z190" s="3">
        <v>4717305</v>
      </c>
    </row>
  </sheetData>
  <phoneticPr fontId="18" type="noConversion"/>
  <conditionalFormatting sqref="A128">
    <cfRule type="cellIs" dxfId="1" priority="4" operator="equal">
      <formula>#N/A</formula>
    </cfRule>
  </conditionalFormatting>
  <conditionalFormatting sqref="J38">
    <cfRule type="duplicateValues" dxfId="0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BF9B-9EA7-4D57-983A-DC49B1C1A515}">
  <dimension ref="A1:B197"/>
  <sheetViews>
    <sheetView workbookViewId="0"/>
  </sheetViews>
  <sheetFormatPr defaultRowHeight="14.4" x14ac:dyDescent="0.3"/>
  <cols>
    <col min="1" max="1" width="24.6640625" style="8" bestFit="1" customWidth="1"/>
    <col min="2" max="2" width="24.6640625" style="6" customWidth="1"/>
    <col min="3" max="3" width="8.88671875" customWidth="1"/>
    <col min="4" max="4" width="26" customWidth="1"/>
    <col min="5" max="6" width="23.21875" customWidth="1"/>
  </cols>
  <sheetData>
    <row r="1" spans="1:2" x14ac:dyDescent="0.3">
      <c r="A1" s="8" t="s">
        <v>651</v>
      </c>
      <c r="B1" s="6" t="s">
        <v>0</v>
      </c>
    </row>
    <row r="2" spans="1:2" x14ac:dyDescent="0.3">
      <c r="A2" s="8" t="s">
        <v>650</v>
      </c>
      <c r="B2" s="6" t="s">
        <v>465</v>
      </c>
    </row>
    <row r="3" spans="1:2" x14ac:dyDescent="0.3">
      <c r="A3" s="8" t="s">
        <v>653</v>
      </c>
      <c r="B3" s="6" t="s">
        <v>464</v>
      </c>
    </row>
    <row r="4" spans="1:2" x14ac:dyDescent="0.3">
      <c r="A4" s="8" t="s">
        <v>654</v>
      </c>
      <c r="B4" s="6" t="s">
        <v>463</v>
      </c>
    </row>
    <row r="5" spans="1:2" x14ac:dyDescent="0.3">
      <c r="A5" s="8" t="s">
        <v>653</v>
      </c>
      <c r="B5" s="6" t="s">
        <v>466</v>
      </c>
    </row>
    <row r="6" spans="1:2" x14ac:dyDescent="0.3">
      <c r="A6" s="8" t="s">
        <v>652</v>
      </c>
      <c r="B6" s="6" t="s">
        <v>467</v>
      </c>
    </row>
    <row r="7" spans="1:2" x14ac:dyDescent="0.3">
      <c r="A7" s="8" t="s">
        <v>655</v>
      </c>
      <c r="B7" s="6" t="s">
        <v>468</v>
      </c>
    </row>
    <row r="8" spans="1:2" x14ac:dyDescent="0.3">
      <c r="A8" s="8" t="s">
        <v>655</v>
      </c>
      <c r="B8" s="6" t="s">
        <v>469</v>
      </c>
    </row>
    <row r="9" spans="1:2" x14ac:dyDescent="0.3">
      <c r="A9" s="8" t="s">
        <v>653</v>
      </c>
      <c r="B9" s="6" t="s">
        <v>470</v>
      </c>
    </row>
    <row r="10" spans="1:2" x14ac:dyDescent="0.3">
      <c r="A10" s="8" t="s">
        <v>650</v>
      </c>
      <c r="B10" s="6" t="s">
        <v>471</v>
      </c>
    </row>
    <row r="11" spans="1:2" x14ac:dyDescent="0.3">
      <c r="A11" s="8" t="s">
        <v>653</v>
      </c>
      <c r="B11" s="6" t="s">
        <v>472</v>
      </c>
    </row>
    <row r="12" spans="1:2" x14ac:dyDescent="0.3">
      <c r="A12" s="8" t="s">
        <v>653</v>
      </c>
      <c r="B12" s="6" t="s">
        <v>473</v>
      </c>
    </row>
    <row r="13" spans="1:2" x14ac:dyDescent="0.3">
      <c r="A13" s="8" t="s">
        <v>655</v>
      </c>
      <c r="B13" s="6" t="s">
        <v>659</v>
      </c>
    </row>
    <row r="14" spans="1:2" x14ac:dyDescent="0.3">
      <c r="A14" s="8" t="s">
        <v>654</v>
      </c>
      <c r="B14" s="6" t="s">
        <v>474</v>
      </c>
    </row>
    <row r="15" spans="1:2" x14ac:dyDescent="0.3">
      <c r="A15" s="8" t="s">
        <v>650</v>
      </c>
      <c r="B15" s="6" t="s">
        <v>475</v>
      </c>
    </row>
    <row r="16" spans="1:2" x14ac:dyDescent="0.3">
      <c r="A16" s="8" t="s">
        <v>655</v>
      </c>
      <c r="B16" s="6" t="s">
        <v>476</v>
      </c>
    </row>
    <row r="17" spans="1:2" x14ac:dyDescent="0.3">
      <c r="A17" s="8" t="s">
        <v>653</v>
      </c>
      <c r="B17" s="6" t="s">
        <v>477</v>
      </c>
    </row>
    <row r="18" spans="1:2" x14ac:dyDescent="0.3">
      <c r="A18" s="8" t="s">
        <v>653</v>
      </c>
      <c r="B18" s="6" t="s">
        <v>478</v>
      </c>
    </row>
    <row r="19" spans="1:2" x14ac:dyDescent="0.3">
      <c r="A19" s="8" t="s">
        <v>655</v>
      </c>
      <c r="B19" s="6" t="s">
        <v>479</v>
      </c>
    </row>
    <row r="20" spans="1:2" x14ac:dyDescent="0.3">
      <c r="A20" s="8" t="s">
        <v>652</v>
      </c>
      <c r="B20" s="6" t="s">
        <v>480</v>
      </c>
    </row>
    <row r="21" spans="1:2" x14ac:dyDescent="0.3">
      <c r="A21" s="8" t="s">
        <v>650</v>
      </c>
      <c r="B21" s="6" t="s">
        <v>481</v>
      </c>
    </row>
    <row r="22" spans="1:2" x14ac:dyDescent="0.3">
      <c r="A22" s="8" t="s">
        <v>655</v>
      </c>
      <c r="B22" s="6" t="s">
        <v>482</v>
      </c>
    </row>
    <row r="23" spans="1:2" x14ac:dyDescent="0.3">
      <c r="A23" s="8" t="s">
        <v>653</v>
      </c>
      <c r="B23" s="6" t="s">
        <v>483</v>
      </c>
    </row>
    <row r="24" spans="1:2" x14ac:dyDescent="0.3">
      <c r="A24" s="8" t="s">
        <v>652</v>
      </c>
      <c r="B24" s="6" t="s">
        <v>484</v>
      </c>
    </row>
    <row r="25" spans="1:2" x14ac:dyDescent="0.3">
      <c r="A25" s="8" t="s">
        <v>655</v>
      </c>
      <c r="B25" s="6" t="s">
        <v>485</v>
      </c>
    </row>
    <row r="26" spans="1:2" x14ac:dyDescent="0.3">
      <c r="A26" s="8" t="s">
        <v>650</v>
      </c>
      <c r="B26" s="6" t="s">
        <v>486</v>
      </c>
    </row>
    <row r="27" spans="1:2" x14ac:dyDescent="0.3">
      <c r="A27" s="8" t="s">
        <v>653</v>
      </c>
      <c r="B27" s="6" t="s">
        <v>487</v>
      </c>
    </row>
    <row r="28" spans="1:2" x14ac:dyDescent="0.3">
      <c r="A28" s="8" t="s">
        <v>652</v>
      </c>
      <c r="B28" s="6" t="s">
        <v>488</v>
      </c>
    </row>
    <row r="29" spans="1:2" x14ac:dyDescent="0.3">
      <c r="A29" s="8" t="s">
        <v>652</v>
      </c>
      <c r="B29" s="6" t="s">
        <v>489</v>
      </c>
    </row>
    <row r="30" spans="1:2" x14ac:dyDescent="0.3">
      <c r="A30" s="8" t="s">
        <v>652</v>
      </c>
      <c r="B30" s="6" t="s">
        <v>669</v>
      </c>
    </row>
    <row r="31" spans="1:2" x14ac:dyDescent="0.3">
      <c r="A31" s="8" t="s">
        <v>650</v>
      </c>
      <c r="B31" s="6" t="s">
        <v>490</v>
      </c>
    </row>
    <row r="32" spans="1:2" x14ac:dyDescent="0.3">
      <c r="A32" s="8" t="s">
        <v>652</v>
      </c>
      <c r="B32" s="6" t="s">
        <v>491</v>
      </c>
    </row>
    <row r="33" spans="1:2" x14ac:dyDescent="0.3">
      <c r="A33" s="8" t="s">
        <v>462</v>
      </c>
      <c r="B33" s="6" t="s">
        <v>492</v>
      </c>
    </row>
    <row r="34" spans="1:2" x14ac:dyDescent="0.3">
      <c r="A34" s="8" t="s">
        <v>652</v>
      </c>
      <c r="B34" s="6" t="s">
        <v>494</v>
      </c>
    </row>
    <row r="35" spans="1:2" x14ac:dyDescent="0.3">
      <c r="A35" s="8" t="s">
        <v>652</v>
      </c>
      <c r="B35" s="6" t="s">
        <v>495</v>
      </c>
    </row>
    <row r="36" spans="1:2" x14ac:dyDescent="0.3">
      <c r="A36" s="8" t="s">
        <v>655</v>
      </c>
      <c r="B36" s="6" t="s">
        <v>496</v>
      </c>
    </row>
    <row r="37" spans="1:2" x14ac:dyDescent="0.3">
      <c r="A37" s="8" t="s">
        <v>650</v>
      </c>
      <c r="B37" s="6" t="s">
        <v>497</v>
      </c>
    </row>
    <row r="38" spans="1:2" x14ac:dyDescent="0.3">
      <c r="A38" s="8" t="s">
        <v>655</v>
      </c>
      <c r="B38" s="6" t="s">
        <v>498</v>
      </c>
    </row>
    <row r="39" spans="1:2" x14ac:dyDescent="0.3">
      <c r="A39" s="8" t="s">
        <v>652</v>
      </c>
      <c r="B39" s="6" t="s">
        <v>499</v>
      </c>
    </row>
    <row r="40" spans="1:2" x14ac:dyDescent="0.3">
      <c r="A40" s="8" t="s">
        <v>652</v>
      </c>
      <c r="B40" s="6" t="s">
        <v>670</v>
      </c>
    </row>
    <row r="41" spans="1:2" x14ac:dyDescent="0.3">
      <c r="A41" s="8" t="s">
        <v>652</v>
      </c>
      <c r="B41" s="6" t="s">
        <v>670</v>
      </c>
    </row>
    <row r="42" spans="1:2" x14ac:dyDescent="0.3">
      <c r="A42" s="8" t="s">
        <v>655</v>
      </c>
      <c r="B42" s="6" t="s">
        <v>500</v>
      </c>
    </row>
    <row r="43" spans="1:2" x14ac:dyDescent="0.3">
      <c r="A43" s="8" t="s">
        <v>653</v>
      </c>
      <c r="B43" s="6" t="s">
        <v>501</v>
      </c>
    </row>
    <row r="44" spans="1:2" x14ac:dyDescent="0.3">
      <c r="A44" s="8" t="s">
        <v>655</v>
      </c>
      <c r="B44" s="6" t="s">
        <v>502</v>
      </c>
    </row>
    <row r="45" spans="1:2" x14ac:dyDescent="0.3">
      <c r="A45" s="8" t="s">
        <v>653</v>
      </c>
      <c r="B45" s="6" t="s">
        <v>503</v>
      </c>
    </row>
    <row r="46" spans="1:2" x14ac:dyDescent="0.3">
      <c r="A46" s="8" t="s">
        <v>653</v>
      </c>
      <c r="B46" s="6" t="s">
        <v>504</v>
      </c>
    </row>
    <row r="47" spans="1:2" x14ac:dyDescent="0.3">
      <c r="A47" s="8" t="s">
        <v>652</v>
      </c>
      <c r="B47" s="6" t="s">
        <v>671</v>
      </c>
    </row>
    <row r="48" spans="1:2" x14ac:dyDescent="0.3">
      <c r="A48" s="8" t="s">
        <v>653</v>
      </c>
      <c r="B48" s="6" t="s">
        <v>505</v>
      </c>
    </row>
    <row r="49" spans="1:2" x14ac:dyDescent="0.3">
      <c r="A49" s="8" t="s">
        <v>652</v>
      </c>
      <c r="B49" s="6" t="s">
        <v>506</v>
      </c>
    </row>
    <row r="50" spans="1:2" x14ac:dyDescent="0.3">
      <c r="A50" s="8" t="s">
        <v>655</v>
      </c>
      <c r="B50" s="6" t="s">
        <v>507</v>
      </c>
    </row>
    <row r="51" spans="1:2" x14ac:dyDescent="0.3">
      <c r="A51" s="8" t="s">
        <v>655</v>
      </c>
      <c r="B51" s="6" t="s">
        <v>508</v>
      </c>
    </row>
    <row r="52" spans="1:2" x14ac:dyDescent="0.3">
      <c r="A52" s="8" t="s">
        <v>650</v>
      </c>
      <c r="B52" s="6" t="s">
        <v>509</v>
      </c>
    </row>
    <row r="53" spans="1:2" x14ac:dyDescent="0.3">
      <c r="A53" s="8" t="s">
        <v>655</v>
      </c>
      <c r="B53" s="6" t="s">
        <v>510</v>
      </c>
    </row>
    <row r="54" spans="1:2" x14ac:dyDescent="0.3">
      <c r="A54" s="8" t="s">
        <v>654</v>
      </c>
      <c r="B54" s="6" t="s">
        <v>511</v>
      </c>
    </row>
    <row r="55" spans="1:2" x14ac:dyDescent="0.3">
      <c r="A55" s="8" t="s">
        <v>655</v>
      </c>
      <c r="B55" s="6" t="s">
        <v>512</v>
      </c>
    </row>
    <row r="56" spans="1:2" x14ac:dyDescent="0.3">
      <c r="A56" s="8" t="s">
        <v>652</v>
      </c>
      <c r="B56" s="6" t="s">
        <v>513</v>
      </c>
    </row>
    <row r="57" spans="1:2" x14ac:dyDescent="0.3">
      <c r="A57" s="8" t="s">
        <v>652</v>
      </c>
      <c r="B57" s="6" t="s">
        <v>514</v>
      </c>
    </row>
    <row r="58" spans="1:2" x14ac:dyDescent="0.3">
      <c r="A58" s="8" t="s">
        <v>653</v>
      </c>
      <c r="B58" s="6" t="s">
        <v>515</v>
      </c>
    </row>
    <row r="59" spans="1:2" x14ac:dyDescent="0.3">
      <c r="A59" s="8" t="s">
        <v>652</v>
      </c>
      <c r="B59" s="6" t="s">
        <v>516</v>
      </c>
    </row>
    <row r="60" spans="1:2" x14ac:dyDescent="0.3">
      <c r="A60" s="8" t="s">
        <v>652</v>
      </c>
      <c r="B60" s="6" t="s">
        <v>517</v>
      </c>
    </row>
    <row r="61" spans="1:2" x14ac:dyDescent="0.3">
      <c r="A61" s="8" t="s">
        <v>650</v>
      </c>
      <c r="B61" s="6" t="s">
        <v>518</v>
      </c>
    </row>
    <row r="62" spans="1:2" x14ac:dyDescent="0.3">
      <c r="A62" s="8" t="s">
        <v>653</v>
      </c>
      <c r="B62" s="6" t="s">
        <v>519</v>
      </c>
    </row>
    <row r="63" spans="1:2" x14ac:dyDescent="0.3">
      <c r="A63" s="8" t="s">
        <v>653</v>
      </c>
      <c r="B63" s="6" t="s">
        <v>520</v>
      </c>
    </row>
    <row r="64" spans="1:2" x14ac:dyDescent="0.3">
      <c r="A64" s="8" t="s">
        <v>652</v>
      </c>
      <c r="B64" s="6" t="s">
        <v>521</v>
      </c>
    </row>
    <row r="65" spans="1:2" x14ac:dyDescent="0.3">
      <c r="A65" s="8" t="s">
        <v>652</v>
      </c>
      <c r="B65" s="6" t="s">
        <v>660</v>
      </c>
    </row>
    <row r="66" spans="1:2" x14ac:dyDescent="0.3">
      <c r="A66" s="8" t="s">
        <v>653</v>
      </c>
      <c r="B66" s="6" t="s">
        <v>522</v>
      </c>
    </row>
    <row r="67" spans="1:2" x14ac:dyDescent="0.3">
      <c r="A67" s="8" t="s">
        <v>653</v>
      </c>
      <c r="B67" s="6" t="s">
        <v>523</v>
      </c>
    </row>
    <row r="68" spans="1:2" x14ac:dyDescent="0.3">
      <c r="A68" s="8" t="s">
        <v>652</v>
      </c>
      <c r="B68" s="6" t="s">
        <v>524</v>
      </c>
    </row>
    <row r="69" spans="1:2" x14ac:dyDescent="0.3">
      <c r="A69" s="8" t="s">
        <v>653</v>
      </c>
      <c r="B69" s="6" t="s">
        <v>525</v>
      </c>
    </row>
    <row r="70" spans="1:2" x14ac:dyDescent="0.3">
      <c r="A70" s="8" t="s">
        <v>655</v>
      </c>
      <c r="B70" s="6" t="s">
        <v>526</v>
      </c>
    </row>
    <row r="71" spans="1:2" x14ac:dyDescent="0.3">
      <c r="A71" s="8" t="s">
        <v>655</v>
      </c>
      <c r="B71" s="6" t="s">
        <v>527</v>
      </c>
    </row>
    <row r="72" spans="1:2" x14ac:dyDescent="0.3">
      <c r="A72" s="8" t="s">
        <v>652</v>
      </c>
      <c r="B72" s="6" t="s">
        <v>528</v>
      </c>
    </row>
    <row r="73" spans="1:2" x14ac:dyDescent="0.3">
      <c r="A73" s="8" t="s">
        <v>652</v>
      </c>
      <c r="B73" s="6" t="s">
        <v>672</v>
      </c>
    </row>
    <row r="74" spans="1:2" x14ac:dyDescent="0.3">
      <c r="A74" s="8" t="s">
        <v>655</v>
      </c>
      <c r="B74" s="6" t="s">
        <v>530</v>
      </c>
    </row>
    <row r="75" spans="1:2" x14ac:dyDescent="0.3">
      <c r="A75" s="8" t="s">
        <v>655</v>
      </c>
      <c r="B75" s="6" t="s">
        <v>531</v>
      </c>
    </row>
    <row r="76" spans="1:2" x14ac:dyDescent="0.3">
      <c r="A76" s="8" t="s">
        <v>655</v>
      </c>
      <c r="B76" s="6" t="s">
        <v>532</v>
      </c>
    </row>
    <row r="77" spans="1:2" x14ac:dyDescent="0.3">
      <c r="A77" s="8" t="s">
        <v>653</v>
      </c>
      <c r="B77" s="6" t="s">
        <v>533</v>
      </c>
    </row>
    <row r="78" spans="1:2" x14ac:dyDescent="0.3">
      <c r="A78" s="8" t="s">
        <v>653</v>
      </c>
      <c r="B78" s="6" t="s">
        <v>534</v>
      </c>
    </row>
    <row r="79" spans="1:2" x14ac:dyDescent="0.3">
      <c r="A79" s="8" t="s">
        <v>650</v>
      </c>
      <c r="B79" s="6" t="s">
        <v>535</v>
      </c>
    </row>
    <row r="80" spans="1:2" x14ac:dyDescent="0.3">
      <c r="A80" s="8" t="s">
        <v>650</v>
      </c>
      <c r="B80" s="6" t="s">
        <v>536</v>
      </c>
    </row>
    <row r="81" spans="1:2" x14ac:dyDescent="0.3">
      <c r="A81" s="8" t="s">
        <v>654</v>
      </c>
      <c r="B81" s="6" t="s">
        <v>537</v>
      </c>
    </row>
    <row r="82" spans="1:2" x14ac:dyDescent="0.3">
      <c r="A82" s="8" t="s">
        <v>654</v>
      </c>
      <c r="B82" s="6" t="s">
        <v>538</v>
      </c>
    </row>
    <row r="83" spans="1:2" x14ac:dyDescent="0.3">
      <c r="A83" s="8" t="s">
        <v>653</v>
      </c>
      <c r="B83" s="6" t="s">
        <v>673</v>
      </c>
    </row>
    <row r="84" spans="1:2" x14ac:dyDescent="0.3">
      <c r="A84" s="8" t="s">
        <v>654</v>
      </c>
      <c r="B84" s="6" t="s">
        <v>539</v>
      </c>
    </row>
    <row r="85" spans="1:2" x14ac:dyDescent="0.3">
      <c r="A85" s="8" t="s">
        <v>653</v>
      </c>
      <c r="B85" s="6" t="s">
        <v>540</v>
      </c>
    </row>
    <row r="86" spans="1:2" x14ac:dyDescent="0.3">
      <c r="A86" s="8" t="s">
        <v>652</v>
      </c>
      <c r="B86" s="6" t="s">
        <v>541</v>
      </c>
    </row>
    <row r="87" spans="1:2" x14ac:dyDescent="0.3">
      <c r="A87" s="8" t="s">
        <v>655</v>
      </c>
      <c r="B87" s="6" t="s">
        <v>542</v>
      </c>
    </row>
    <row r="88" spans="1:2" x14ac:dyDescent="0.3">
      <c r="A88" s="8" t="s">
        <v>650</v>
      </c>
      <c r="B88" s="6" t="s">
        <v>543</v>
      </c>
    </row>
    <row r="89" spans="1:2" x14ac:dyDescent="0.3">
      <c r="A89" s="8" t="s">
        <v>654</v>
      </c>
      <c r="B89" s="6" t="s">
        <v>544</v>
      </c>
    </row>
    <row r="90" spans="1:2" x14ac:dyDescent="0.3">
      <c r="A90" s="8" t="s">
        <v>653</v>
      </c>
      <c r="B90" s="6" t="s">
        <v>545</v>
      </c>
    </row>
    <row r="91" spans="1:2" x14ac:dyDescent="0.3">
      <c r="A91" s="8" t="s">
        <v>652</v>
      </c>
      <c r="B91" s="6" t="s">
        <v>546</v>
      </c>
    </row>
    <row r="92" spans="1:2" x14ac:dyDescent="0.3">
      <c r="A92" s="8" t="s">
        <v>650</v>
      </c>
      <c r="B92" s="6" t="s">
        <v>547</v>
      </c>
    </row>
    <row r="93" spans="1:2" x14ac:dyDescent="0.3">
      <c r="A93" s="8" t="s">
        <v>653</v>
      </c>
      <c r="B93" s="6" t="s">
        <v>674</v>
      </c>
    </row>
    <row r="94" spans="1:2" x14ac:dyDescent="0.3">
      <c r="A94" s="8" t="s">
        <v>654</v>
      </c>
      <c r="B94" s="6" t="s">
        <v>548</v>
      </c>
    </row>
    <row r="95" spans="1:2" x14ac:dyDescent="0.3">
      <c r="A95" s="8" t="s">
        <v>650</v>
      </c>
      <c r="B95" s="6" t="s">
        <v>549</v>
      </c>
    </row>
    <row r="96" spans="1:2" x14ac:dyDescent="0.3">
      <c r="A96" s="8" t="s">
        <v>650</v>
      </c>
      <c r="B96" s="6" t="s">
        <v>550</v>
      </c>
    </row>
    <row r="97" spans="1:2" x14ac:dyDescent="0.3">
      <c r="A97" s="8" t="s">
        <v>653</v>
      </c>
      <c r="B97" s="6" t="s">
        <v>551</v>
      </c>
    </row>
    <row r="98" spans="1:2" x14ac:dyDescent="0.3">
      <c r="A98" s="8" t="s">
        <v>654</v>
      </c>
      <c r="B98" s="6" t="s">
        <v>552</v>
      </c>
    </row>
    <row r="99" spans="1:2" x14ac:dyDescent="0.3">
      <c r="A99" s="8" t="s">
        <v>652</v>
      </c>
      <c r="B99" s="6" t="s">
        <v>553</v>
      </c>
    </row>
    <row r="100" spans="1:2" x14ac:dyDescent="0.3">
      <c r="A100" s="8" t="s">
        <v>652</v>
      </c>
      <c r="B100" s="6" t="s">
        <v>554</v>
      </c>
    </row>
    <row r="101" spans="1:2" x14ac:dyDescent="0.3">
      <c r="A101" s="8" t="s">
        <v>654</v>
      </c>
      <c r="B101" s="6" t="s">
        <v>555</v>
      </c>
    </row>
    <row r="102" spans="1:2" x14ac:dyDescent="0.3">
      <c r="A102" s="8" t="s">
        <v>653</v>
      </c>
      <c r="B102" s="6" t="s">
        <v>556</v>
      </c>
    </row>
    <row r="103" spans="1:2" x14ac:dyDescent="0.3">
      <c r="A103" s="8" t="s">
        <v>653</v>
      </c>
      <c r="B103" s="6" t="s">
        <v>557</v>
      </c>
    </row>
    <row r="104" spans="1:2" x14ac:dyDescent="0.3">
      <c r="A104" s="8" t="s">
        <v>653</v>
      </c>
      <c r="B104" s="6" t="s">
        <v>558</v>
      </c>
    </row>
    <row r="105" spans="1:2" x14ac:dyDescent="0.3">
      <c r="A105" s="8" t="s">
        <v>652</v>
      </c>
      <c r="B105" s="6" t="s">
        <v>559</v>
      </c>
    </row>
    <row r="106" spans="1:2" x14ac:dyDescent="0.3">
      <c r="A106" s="8" t="s">
        <v>652</v>
      </c>
      <c r="B106" s="6" t="s">
        <v>560</v>
      </c>
    </row>
    <row r="107" spans="1:2" x14ac:dyDescent="0.3">
      <c r="A107" s="8" t="s">
        <v>650</v>
      </c>
      <c r="B107" s="6" t="s">
        <v>561</v>
      </c>
    </row>
    <row r="108" spans="1:2" x14ac:dyDescent="0.3">
      <c r="A108" s="8" t="s">
        <v>650</v>
      </c>
      <c r="B108" s="6" t="s">
        <v>562</v>
      </c>
    </row>
    <row r="109" spans="1:2" x14ac:dyDescent="0.3">
      <c r="A109" s="8" t="s">
        <v>652</v>
      </c>
      <c r="B109" s="6" t="s">
        <v>563</v>
      </c>
    </row>
    <row r="110" spans="1:2" x14ac:dyDescent="0.3">
      <c r="A110" s="8" t="s">
        <v>653</v>
      </c>
      <c r="B110" s="6" t="s">
        <v>564</v>
      </c>
    </row>
    <row r="111" spans="1:2" x14ac:dyDescent="0.3">
      <c r="A111" s="8" t="s">
        <v>650</v>
      </c>
      <c r="B111" s="6" t="s">
        <v>565</v>
      </c>
    </row>
    <row r="112" spans="1:2" x14ac:dyDescent="0.3">
      <c r="A112" s="8" t="s">
        <v>652</v>
      </c>
      <c r="B112" s="6" t="s">
        <v>567</v>
      </c>
    </row>
    <row r="113" spans="1:2" x14ac:dyDescent="0.3">
      <c r="A113" s="8" t="s">
        <v>655</v>
      </c>
      <c r="B113" s="6" t="s">
        <v>568</v>
      </c>
    </row>
    <row r="114" spans="1:2" x14ac:dyDescent="0.3">
      <c r="A114" s="8" t="s">
        <v>650</v>
      </c>
      <c r="B114" s="6" t="s">
        <v>675</v>
      </c>
    </row>
    <row r="115" spans="1:2" x14ac:dyDescent="0.3">
      <c r="A115" s="8" t="s">
        <v>653</v>
      </c>
      <c r="B115" s="6" t="s">
        <v>569</v>
      </c>
    </row>
    <row r="116" spans="1:2" x14ac:dyDescent="0.3">
      <c r="A116" s="8" t="s">
        <v>653</v>
      </c>
      <c r="B116" s="6" t="s">
        <v>570</v>
      </c>
    </row>
    <row r="117" spans="1:2" x14ac:dyDescent="0.3">
      <c r="A117" s="8" t="s">
        <v>650</v>
      </c>
      <c r="B117" s="6" t="s">
        <v>571</v>
      </c>
    </row>
    <row r="118" spans="1:2" x14ac:dyDescent="0.3">
      <c r="A118" s="8" t="s">
        <v>653</v>
      </c>
      <c r="B118" s="6" t="s">
        <v>572</v>
      </c>
    </row>
    <row r="119" spans="1:2" x14ac:dyDescent="0.3">
      <c r="A119" s="8" t="s">
        <v>654</v>
      </c>
      <c r="B119" s="6" t="s">
        <v>573</v>
      </c>
    </row>
    <row r="120" spans="1:2" x14ac:dyDescent="0.3">
      <c r="A120" s="8" t="s">
        <v>652</v>
      </c>
      <c r="B120" s="6" t="s">
        <v>574</v>
      </c>
    </row>
    <row r="121" spans="1:2" x14ac:dyDescent="0.3">
      <c r="A121" s="8" t="s">
        <v>650</v>
      </c>
      <c r="B121" s="6" t="s">
        <v>676</v>
      </c>
    </row>
    <row r="122" spans="1:2" x14ac:dyDescent="0.3">
      <c r="A122" s="8" t="s">
        <v>652</v>
      </c>
      <c r="B122" s="6" t="s">
        <v>575</v>
      </c>
    </row>
    <row r="123" spans="1:2" x14ac:dyDescent="0.3">
      <c r="A123" s="8" t="s">
        <v>650</v>
      </c>
      <c r="B123" s="6" t="s">
        <v>576</v>
      </c>
    </row>
    <row r="124" spans="1:2" x14ac:dyDescent="0.3">
      <c r="A124" s="8" t="s">
        <v>650</v>
      </c>
      <c r="B124" s="6" t="s">
        <v>577</v>
      </c>
    </row>
    <row r="125" spans="1:2" x14ac:dyDescent="0.3">
      <c r="A125" s="8" t="s">
        <v>653</v>
      </c>
      <c r="B125" s="6" t="s">
        <v>578</v>
      </c>
    </row>
    <row r="126" spans="1:2" x14ac:dyDescent="0.3">
      <c r="A126" s="8" t="s">
        <v>650</v>
      </c>
      <c r="B126" s="6" t="s">
        <v>579</v>
      </c>
    </row>
    <row r="127" spans="1:2" x14ac:dyDescent="0.3">
      <c r="A127" s="8" t="s">
        <v>655</v>
      </c>
      <c r="B127" s="6" t="s">
        <v>580</v>
      </c>
    </row>
    <row r="128" spans="1:2" x14ac:dyDescent="0.3">
      <c r="A128" s="8" t="s">
        <v>652</v>
      </c>
      <c r="B128" s="6" t="s">
        <v>581</v>
      </c>
    </row>
    <row r="129" spans="1:2" x14ac:dyDescent="0.3">
      <c r="A129" s="8" t="s">
        <v>652</v>
      </c>
      <c r="B129" s="6" t="s">
        <v>582</v>
      </c>
    </row>
    <row r="130" spans="1:2" x14ac:dyDescent="0.3">
      <c r="A130" s="8" t="s">
        <v>650</v>
      </c>
      <c r="B130" s="6" t="s">
        <v>583</v>
      </c>
    </row>
    <row r="131" spans="1:2" x14ac:dyDescent="0.3">
      <c r="A131" s="8" t="s">
        <v>653</v>
      </c>
      <c r="B131" s="6" t="s">
        <v>584</v>
      </c>
    </row>
    <row r="132" spans="1:2" x14ac:dyDescent="0.3">
      <c r="A132" s="8" t="s">
        <v>653</v>
      </c>
      <c r="B132" s="6" t="s">
        <v>585</v>
      </c>
    </row>
    <row r="133" spans="1:2" x14ac:dyDescent="0.3">
      <c r="A133" s="8" t="s">
        <v>654</v>
      </c>
      <c r="B133" s="6" t="s">
        <v>586</v>
      </c>
    </row>
    <row r="134" spans="1:2" x14ac:dyDescent="0.3">
      <c r="A134" s="8" t="s">
        <v>650</v>
      </c>
      <c r="B134" s="6" t="s">
        <v>587</v>
      </c>
    </row>
    <row r="135" spans="1:2" x14ac:dyDescent="0.3">
      <c r="A135" s="8" t="s">
        <v>650</v>
      </c>
      <c r="B135" s="6" t="s">
        <v>588</v>
      </c>
    </row>
    <row r="136" spans="1:2" x14ac:dyDescent="0.3">
      <c r="A136" s="8" t="s">
        <v>654</v>
      </c>
      <c r="B136" s="6" t="s">
        <v>677</v>
      </c>
    </row>
    <row r="137" spans="1:2" x14ac:dyDescent="0.3">
      <c r="A137" s="8" t="s">
        <v>655</v>
      </c>
      <c r="B137" s="6" t="s">
        <v>589</v>
      </c>
    </row>
    <row r="138" spans="1:2" x14ac:dyDescent="0.3">
      <c r="A138" s="8" t="s">
        <v>650</v>
      </c>
      <c r="B138" s="6" t="s">
        <v>590</v>
      </c>
    </row>
    <row r="139" spans="1:2" x14ac:dyDescent="0.3">
      <c r="A139" s="8" t="s">
        <v>655</v>
      </c>
      <c r="B139" s="6" t="s">
        <v>591</v>
      </c>
    </row>
    <row r="140" spans="1:2" x14ac:dyDescent="0.3">
      <c r="A140" s="8" t="s">
        <v>655</v>
      </c>
      <c r="B140" s="6" t="s">
        <v>592</v>
      </c>
    </row>
    <row r="141" spans="1:2" x14ac:dyDescent="0.3">
      <c r="A141" s="8" t="s">
        <v>650</v>
      </c>
      <c r="B141" s="6" t="s">
        <v>593</v>
      </c>
    </row>
    <row r="142" spans="1:2" x14ac:dyDescent="0.3">
      <c r="A142" s="8" t="s">
        <v>653</v>
      </c>
      <c r="B142" s="6" t="s">
        <v>594</v>
      </c>
    </row>
    <row r="143" spans="1:2" x14ac:dyDescent="0.3">
      <c r="A143" s="8" t="s">
        <v>653</v>
      </c>
      <c r="B143" s="6" t="s">
        <v>595</v>
      </c>
    </row>
    <row r="144" spans="1:2" x14ac:dyDescent="0.3">
      <c r="A144" s="8" t="s">
        <v>654</v>
      </c>
      <c r="B144" s="6" t="s">
        <v>596</v>
      </c>
    </row>
    <row r="145" spans="1:2" x14ac:dyDescent="0.3">
      <c r="A145" s="8" t="s">
        <v>652</v>
      </c>
      <c r="B145" s="6" t="s">
        <v>678</v>
      </c>
    </row>
    <row r="146" spans="1:2" x14ac:dyDescent="0.3">
      <c r="A146" s="8" t="s">
        <v>653</v>
      </c>
      <c r="B146" s="6" t="s">
        <v>598</v>
      </c>
    </row>
    <row r="147" spans="1:2" x14ac:dyDescent="0.3">
      <c r="A147" s="8" t="s">
        <v>653</v>
      </c>
      <c r="B147" s="6" t="s">
        <v>599</v>
      </c>
    </row>
    <row r="148" spans="1:2" x14ac:dyDescent="0.3">
      <c r="A148" s="8" t="s">
        <v>652</v>
      </c>
      <c r="B148" s="6" t="s">
        <v>600</v>
      </c>
    </row>
    <row r="149" spans="1:2" x14ac:dyDescent="0.3">
      <c r="A149" s="8" t="s">
        <v>655</v>
      </c>
      <c r="B149" s="6" t="s">
        <v>601</v>
      </c>
    </row>
    <row r="150" spans="1:2" x14ac:dyDescent="0.3">
      <c r="A150" s="8" t="s">
        <v>655</v>
      </c>
      <c r="B150" s="6" t="s">
        <v>602</v>
      </c>
    </row>
    <row r="151" spans="1:2" x14ac:dyDescent="0.3">
      <c r="A151" s="8" t="s">
        <v>655</v>
      </c>
      <c r="B151" s="6" t="s">
        <v>603</v>
      </c>
    </row>
    <row r="152" spans="1:2" x14ac:dyDescent="0.3">
      <c r="A152" s="8" t="s">
        <v>650</v>
      </c>
      <c r="B152" s="6" t="s">
        <v>604</v>
      </c>
    </row>
    <row r="153" spans="1:2" x14ac:dyDescent="0.3">
      <c r="A153" s="8" t="s">
        <v>653</v>
      </c>
      <c r="B153" s="6" t="s">
        <v>605</v>
      </c>
    </row>
    <row r="154" spans="1:2" x14ac:dyDescent="0.3">
      <c r="A154" s="8" t="s">
        <v>652</v>
      </c>
      <c r="B154" s="6" t="s">
        <v>679</v>
      </c>
    </row>
    <row r="155" spans="1:2" x14ac:dyDescent="0.3">
      <c r="A155" s="8" t="s">
        <v>654</v>
      </c>
      <c r="B155" s="6" t="s">
        <v>606</v>
      </c>
    </row>
    <row r="156" spans="1:2" x14ac:dyDescent="0.3">
      <c r="A156" s="8" t="s">
        <v>652</v>
      </c>
      <c r="B156" s="6" t="s">
        <v>607</v>
      </c>
    </row>
    <row r="157" spans="1:2" x14ac:dyDescent="0.3">
      <c r="A157" s="8" t="s">
        <v>653</v>
      </c>
      <c r="B157" s="6" t="s">
        <v>608</v>
      </c>
    </row>
    <row r="158" spans="1:2" x14ac:dyDescent="0.3">
      <c r="A158" s="8" t="s">
        <v>652</v>
      </c>
      <c r="B158" s="6" t="s">
        <v>609</v>
      </c>
    </row>
    <row r="159" spans="1:2" x14ac:dyDescent="0.3">
      <c r="A159" s="8" t="s">
        <v>652</v>
      </c>
      <c r="B159" s="6" t="s">
        <v>610</v>
      </c>
    </row>
    <row r="160" spans="1:2" x14ac:dyDescent="0.3">
      <c r="A160" s="8" t="s">
        <v>650</v>
      </c>
      <c r="B160" s="6" t="s">
        <v>611</v>
      </c>
    </row>
    <row r="161" spans="1:2" x14ac:dyDescent="0.3">
      <c r="A161" s="8" t="s">
        <v>653</v>
      </c>
      <c r="B161" s="6" t="s">
        <v>612</v>
      </c>
    </row>
    <row r="162" spans="1:2" x14ac:dyDescent="0.3">
      <c r="A162" s="8" t="s">
        <v>653</v>
      </c>
      <c r="B162" s="6" t="s">
        <v>613</v>
      </c>
    </row>
    <row r="163" spans="1:2" x14ac:dyDescent="0.3">
      <c r="A163" s="8" t="s">
        <v>650</v>
      </c>
      <c r="B163" s="6" t="s">
        <v>614</v>
      </c>
    </row>
    <row r="164" spans="1:2" x14ac:dyDescent="0.3">
      <c r="A164" s="8" t="s">
        <v>652</v>
      </c>
      <c r="B164" s="6" t="s">
        <v>615</v>
      </c>
    </row>
    <row r="165" spans="1:2" x14ac:dyDescent="0.3">
      <c r="A165" s="8" t="s">
        <v>652</v>
      </c>
      <c r="B165" s="6" t="s">
        <v>616</v>
      </c>
    </row>
    <row r="166" spans="1:2" x14ac:dyDescent="0.3">
      <c r="A166" s="8" t="s">
        <v>650</v>
      </c>
      <c r="B166" s="6" t="s">
        <v>617</v>
      </c>
    </row>
    <row r="167" spans="1:2" x14ac:dyDescent="0.3">
      <c r="A167" s="8" t="s">
        <v>652</v>
      </c>
      <c r="B167" s="6" t="s">
        <v>618</v>
      </c>
    </row>
    <row r="168" spans="1:2" x14ac:dyDescent="0.3">
      <c r="A168" s="8" t="s">
        <v>653</v>
      </c>
      <c r="B168" s="6" t="s">
        <v>619</v>
      </c>
    </row>
    <row r="169" spans="1:2" x14ac:dyDescent="0.3">
      <c r="A169" s="8" t="s">
        <v>650</v>
      </c>
      <c r="B169" s="6" t="s">
        <v>620</v>
      </c>
    </row>
    <row r="170" spans="1:2" x14ac:dyDescent="0.3">
      <c r="A170" s="8" t="s">
        <v>655</v>
      </c>
      <c r="B170" s="6" t="s">
        <v>622</v>
      </c>
    </row>
    <row r="171" spans="1:2" x14ac:dyDescent="0.3">
      <c r="A171" s="8" t="s">
        <v>653</v>
      </c>
      <c r="B171" s="6" t="s">
        <v>623</v>
      </c>
    </row>
    <row r="172" spans="1:2" x14ac:dyDescent="0.3">
      <c r="A172" s="8" t="s">
        <v>653</v>
      </c>
      <c r="B172" s="6" t="s">
        <v>624</v>
      </c>
    </row>
    <row r="173" spans="1:2" x14ac:dyDescent="0.3">
      <c r="A173" s="8" t="s">
        <v>654</v>
      </c>
      <c r="B173" s="6" t="s">
        <v>625</v>
      </c>
    </row>
    <row r="174" spans="1:2" x14ac:dyDescent="0.3">
      <c r="A174" s="8" t="s">
        <v>650</v>
      </c>
      <c r="B174" s="6" t="s">
        <v>626</v>
      </c>
    </row>
    <row r="175" spans="1:2" x14ac:dyDescent="0.3">
      <c r="A175" s="8" t="s">
        <v>652</v>
      </c>
      <c r="B175" s="6" t="s">
        <v>627</v>
      </c>
    </row>
    <row r="176" spans="1:2" x14ac:dyDescent="0.3">
      <c r="A176" s="8" t="s">
        <v>650</v>
      </c>
      <c r="B176" s="6" t="s">
        <v>628</v>
      </c>
    </row>
    <row r="177" spans="1:2" x14ac:dyDescent="0.3">
      <c r="A177" s="8" t="s">
        <v>652</v>
      </c>
      <c r="B177" s="6" t="s">
        <v>629</v>
      </c>
    </row>
    <row r="178" spans="1:2" x14ac:dyDescent="0.3">
      <c r="A178" s="8" t="s">
        <v>650</v>
      </c>
      <c r="B178" s="6" t="s">
        <v>630</v>
      </c>
    </row>
    <row r="179" spans="1:2" x14ac:dyDescent="0.3">
      <c r="A179" s="8" t="s">
        <v>655</v>
      </c>
      <c r="B179" s="6" t="s">
        <v>631</v>
      </c>
    </row>
    <row r="180" spans="1:2" x14ac:dyDescent="0.3">
      <c r="A180" s="8" t="s">
        <v>654</v>
      </c>
      <c r="B180" s="6" t="s">
        <v>632</v>
      </c>
    </row>
    <row r="181" spans="1:2" x14ac:dyDescent="0.3">
      <c r="A181" s="8" t="s">
        <v>653</v>
      </c>
      <c r="B181" s="6" t="s">
        <v>633</v>
      </c>
    </row>
    <row r="182" spans="1:2" x14ac:dyDescent="0.3">
      <c r="A182" s="8" t="s">
        <v>650</v>
      </c>
      <c r="B182" s="6" t="s">
        <v>634</v>
      </c>
    </row>
    <row r="183" spans="1:2" x14ac:dyDescent="0.3">
      <c r="A183" s="8" t="s">
        <v>650</v>
      </c>
      <c r="B183" s="6" t="s">
        <v>635</v>
      </c>
    </row>
    <row r="184" spans="1:2" x14ac:dyDescent="0.3">
      <c r="A184" s="8" t="s">
        <v>652</v>
      </c>
      <c r="B184" s="6" t="s">
        <v>636</v>
      </c>
    </row>
    <row r="185" spans="1:2" x14ac:dyDescent="0.3">
      <c r="A185" s="8" t="s">
        <v>653</v>
      </c>
      <c r="B185" s="6" t="s">
        <v>637</v>
      </c>
    </row>
    <row r="186" spans="1:2" x14ac:dyDescent="0.3">
      <c r="A186" s="8" t="s">
        <v>654</v>
      </c>
      <c r="B186" s="6" t="s">
        <v>638</v>
      </c>
    </row>
    <row r="187" spans="1:2" x14ac:dyDescent="0.3">
      <c r="A187" s="8" t="s">
        <v>653</v>
      </c>
      <c r="B187" s="6" t="s">
        <v>639</v>
      </c>
    </row>
    <row r="188" spans="1:2" x14ac:dyDescent="0.3">
      <c r="A188" s="8" t="s">
        <v>462</v>
      </c>
      <c r="B188" s="6" t="s">
        <v>640</v>
      </c>
    </row>
    <row r="189" spans="1:2" x14ac:dyDescent="0.3">
      <c r="A189" s="8" t="s">
        <v>655</v>
      </c>
      <c r="B189" s="6" t="s">
        <v>641</v>
      </c>
    </row>
    <row r="190" spans="1:2" x14ac:dyDescent="0.3">
      <c r="A190" s="8" t="s">
        <v>650</v>
      </c>
      <c r="B190" s="6" t="s">
        <v>642</v>
      </c>
    </row>
    <row r="191" spans="1:2" x14ac:dyDescent="0.3">
      <c r="A191" s="8" t="s">
        <v>650</v>
      </c>
      <c r="B191" s="6" t="s">
        <v>643</v>
      </c>
    </row>
    <row r="192" spans="1:2" x14ac:dyDescent="0.3">
      <c r="A192" s="8" t="s">
        <v>653</v>
      </c>
      <c r="B192" s="6" t="s">
        <v>644</v>
      </c>
    </row>
    <row r="193" spans="1:2" x14ac:dyDescent="0.3">
      <c r="A193" s="8" t="s">
        <v>655</v>
      </c>
      <c r="B193" s="6" t="s">
        <v>645</v>
      </c>
    </row>
    <row r="194" spans="1:2" x14ac:dyDescent="0.3">
      <c r="A194" s="8" t="s">
        <v>650</v>
      </c>
      <c r="B194" s="6" t="s">
        <v>646</v>
      </c>
    </row>
    <row r="195" spans="1:2" x14ac:dyDescent="0.3">
      <c r="A195" s="8" t="s">
        <v>654</v>
      </c>
      <c r="B195" s="6" t="s">
        <v>680</v>
      </c>
    </row>
    <row r="196" spans="1:2" x14ac:dyDescent="0.3">
      <c r="A196" s="8" t="s">
        <v>652</v>
      </c>
      <c r="B196" s="6" t="s">
        <v>648</v>
      </c>
    </row>
    <row r="197" spans="1:2" x14ac:dyDescent="0.3">
      <c r="A197" s="8" t="s">
        <v>652</v>
      </c>
      <c r="B197" s="6" t="s">
        <v>649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3 5 1 f 1 2 - e 1 f 1 - 4 3 7 f - a 3 f 5 - e e 5 2 2 b 7 3 b 0 7 5 "   x m l n s = " h t t p : / / s c h e m a s . m i c r o s o f t . c o m / D a t a M a s h u p " > A A A A A H A E A A B Q S w M E F A A C A A g A b W h t V 9 I 0 Q 1 K k A A A A 9 g A A A B I A H A B D b 2 5 m a W c v U G F j a 2 F n Z S 5 4 b W w g o h g A K K A U A A A A A A A A A A A A A A A A A A A A A A A A A A A A h Y 9 B D o I w F E S v Q r q n L d W F I Z + S 6 F Y S E x N 1 2 5 Q K j f A x t A h 3 c + G R v I I Y R d 2 5 n D d v M X O / 3 i A d 6 i q 4 m N b Z B h M S U U 4 C g 7 r J L R Y J 6 f w x X J B U w k b p k y p M M M r o 4 s H l C S m 9 P 8 e M 9 X 1 P + x l t 2 o I J z i N 2 y N Z b X Z p a k Y 9 s / 8 u h R e c V a k M k 7 F 5 j p K C R E F T M B e X A J g i Z x a 8 g x r 3 P 9 g f C q q t 8 1 x p p M F z u g U 0 R 2 P u D f A B Q S w M E F A A C A A g A b W h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o b V d G 2 w L i a g E A A A 8 H A A A T A B w A R m 9 y b X V s Y X M v U 2 V j d G l v b j E u b S C i G A A o o B Q A A A A A A A A A A A A A A A A A A A A A A A A A A A D t U s t u w j A Q v E f K P 1 j m E q Q Q N a l a V a 1 y o K G P U 1 + h J 1 I h 4 y z B k m M j 2 6 G N E P 9 e Q 4 J o E V U P 7 R F f 7 J 2 1 v T O 7 o 4 E a J g V K m z 2 8 c h 3 X 0 T O i I E c v U F h I o x h x M K 6 D 7 E p l p S h Y J N G L Y C B p V Y I w 3 i 3 j E C R S G B t o D y e X 2 a s G p b M J y 0 k U 9 U 7 O L 7 J H A Q P F F o B 6 6 F o a / U 4 E Q X 1 K Z S U M E b R G i e Q c C s g S O a + R n K K C y w n h Y 9 V Q G O d s Q 4 + o O q B 6 g b v + a A C c l c y A i r G P / f X 7 q h Q 6 j n x 0 I 6 j M m S j i M D q z 4 X M l D a S m 5 h D v j s G D F P D W 9 R t V H Z z M i C i s 5 G E 9 B 2 z l D c n E X h o q I v R U q r L 5 f Z 3 U X t M C f 7 n E D R r a 6 s Z m k I E P s / L R F o + + 4 a t d r S c l S 8 s j R / d A c t u m X b 0 2 0 + L e H i 0 f j d o L f c 5 T S j h R O j a q + k l H + I u Q A 0 z W q u 4 2 n W + H f 0 C b n Z i q 9 7 S 5 D h O H K X z 1 U w d v H e V F X X y 0 1 d F W / 2 2 r 0 6 O t j r b 6 i 6 0 + A V B L A Q I t A B Q A A g A I A G 1 o b V f S N E N S p A A A A P Y A A A A S A A A A A A A A A A A A A A A A A A A A A A B D b 2 5 m a W c v U G F j a 2 F n Z S 5 4 b W x Q S w E C L Q A U A A I A C A B t a G 1 X D 8 r p q 6 Q A A A D p A A A A E w A A A A A A A A A A A A A A A A D w A A A A W 0 N v b n R l b n R f V H l w Z X N d L n h t b F B L A Q I t A B Q A A g A I A G 1 o b V d G 2 w L i a g E A A A 8 H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b A A A A A A A A v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Z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V n a W 9 u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l Q x M z o y N T o x M y 4 0 O D Q z M D g 2 W i I g L z 4 8 R W 5 0 c n k g V H l w Z T 0 i R m l s b E N v b H V t b l R 5 c G V z I i B W Y W x 1 Z T 0 i c 0 J n W T 0 i I C 8 + P E V u d H J 5 I F R 5 c G U 9 I k Z p b G x D b 2 x 1 b W 5 O Y W 1 l c y I g V m F s d W U 9 I n N b J n F 1 b 3 Q 7 R 2 x v Y m F s I F J l Z 2 l v b i Z x d W 9 0 O y w m c X V v d D t D b 3 V u d H J 5 J n F 1 b 3 Q 7 X S I g L z 4 8 R W 5 0 c n k g V H l w Z T 0 i R m l s b F N 0 Y X R 1 c y I g V m F s d W U 9 I n N D b 2 1 w b G V 0 Z S I g L z 4 8 R W 5 0 c n k g V H l w Z T 0 i U X V l c n l J R C I g V m F s d W U 9 I n M w M m M 1 Y m U 4 Z S 0 0 M G U 4 L T Q w M T Y t O T c 2 N C 0 0 Z j Q 2 N T B l Y j c z Y T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n M v Q X V 0 b 1 J l b W 9 2 Z W R D b 2 x 1 b W 5 z M S 5 7 R 2 x v Y m F s I F J l Z 2 l v b i w w f S Z x d W 9 0 O y w m c X V v d D t T Z W N 0 a W 9 u M S 9 S Z W d p b 2 5 z L 0 F 1 d G 9 S Z W 1 v d m V k Q 2 9 s d W 1 u c z E u e 0 N v d W 5 0 c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n a W 9 u c y 9 B d X R v U m V t b 3 Z l Z E N v b H V t b n M x L n t H b G 9 i Y W w g U m V n a W 9 u L D B 9 J n F 1 b 3 Q 7 L C Z x d W 9 0 O 1 N l Y 3 R p b 2 4 x L 1 J l Z 2 l v b n M v Q X V 0 b 1 J l b W 9 2 Z W R D b 2 x 1 b W 5 z M S 5 7 Q 2 9 1 b n R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w e S B v Z i B n b G 9 i Y W x f c m V n a W 9 u c 1 9 k a W N 0 a W 9 u Y X J 5 L 0 F 1 d G 9 S Z W 1 v d m V k Q 2 9 s d W 1 u c z E u e 0 d s b 2 J h b C B S Z W d p b 2 4 s M H 0 m c X V v d D s s J n F 1 b 3 Q 7 U 2 V j d G l v b j E v Q 2 9 w e S B v Z i B n b G 9 i Y W x f c m V n a W 9 u c 1 9 k a W N 0 a W 9 u Y X J 5 L 0 F 1 d G 9 S Z W 1 v d m V k Q 2 9 s d W 1 u c z E u e 0 N v d W 5 0 c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w e S B v Z i B n b G 9 i Y W x f c m V n a W 9 u c 1 9 k a W N 0 a W 9 u Y X J 5 L 0 F 1 d G 9 S Z W 1 v d m V k Q 2 9 s d W 1 u c z E u e 0 d s b 2 J h b C B S Z W d p b 2 4 s M H 0 m c X V v d D s s J n F 1 b 3 Q 7 U 2 V j d G l v b j E v Q 2 9 w e S B v Z i B n b G 9 i Y W x f c m V n a W 9 u c 1 9 k a W N 0 a W 9 u Y X J 5 L 0 F 1 d G 9 S Z W 1 v d m V k Q 2 9 s d W 1 u c z E u e 0 N v d W 5 0 c n k s M X 0 m c X V v d D t d L C Z x d W 9 0 O 1 J l b G F 0 a W 9 u c 2 h p c E l u Z m 8 m c X V v d D s 6 W 1 1 9 I i A v P j x F b n R y e S B U e X B l P S J G a W x s Q 2 9 1 b n Q i I F Z h b H V l P S J s M T k 2 I i A v P j x F b n R y e S B U e X B l P S J G a W x s U 3 R h d H V z I i B W Y W x 1 Z T 0 i c 0 N v b X B s Z X R l I i A v P j x F b n R y e S B U e X B l P S J G a W x s Q 2 9 s d W 1 u T m F t Z X M i I F Z h b H V l P S J z W y Z x d W 9 0 O 0 d s b 2 J h b C B S Z W d p b 2 4 m c X V v d D s s J n F 1 b 3 Q 7 Q 2 9 1 b n R y e S Z x d W 9 0 O 1 0 i I C 8 + P E V u d H J 5 I F R 5 c G U 9 I k Z p b G x D b 2 x 1 b W 5 U e X B l c y I g V m F s d W U 9 I n N C Z 1 k 9 I i A v P j x F b n R y e S B U e X B l P S J G a W x s T G F z d F V w Z G F 0 Z W Q i I F Z h b H V l P S J k M j A y M y 0 x M C 0 x N V Q x O D o 1 O D o 1 M i 4 4 O D A 3 M z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Z 2 l v b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J T I w K D M p P C 9 J d G V t U G F 0 a D 4 8 L 0 l 0 Z W 1 M b 2 N h d G l v b j 4 8 U 3 R h Y m x l R W 5 0 c m l l c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n M g K D M p L 0 F 1 d G 9 S Z W 1 v d m V k Q 2 9 s d W 1 u c z E u e 0 d s b 2 J h b C B S Z W d p b 2 4 s M H 0 m c X V v d D s s J n F 1 b 3 Q 7 U 2 V j d G l v b j E v U m V n a W 9 u c y A o M y k v Q X V 0 b 1 J l b W 9 2 Z W R D b 2 x 1 b W 5 z M S 5 7 Q 2 9 1 b n R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d p b 2 5 z I C g z K S 9 B d X R v U m V t b 3 Z l Z E N v b H V t b n M x L n t H b G 9 i Y W w g U m V n a W 9 u L D B 9 J n F 1 b 3 Q 7 L C Z x d W 9 0 O 1 N l Y 3 R p b 2 4 x L 1 J l Z 2 l v b n M g K D M p L 0 F 1 d G 9 S Z W 1 v d m V k Q 2 9 s d W 1 u c z E u e 0 N v d W 5 0 c n k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s b 2 J h b C B S Z W d p b 2 4 m c X V v d D s s J n F 1 b 3 Q 7 Q 2 9 1 b n R y e S Z x d W 9 0 O 1 0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S Z W d p b 2 5 z X z E x M i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d W 5 0 I i B W Y W x 1 Z T 0 i b D E 5 N i I g L z 4 8 R W 5 0 c n k g V H l w Z T 0 i R m l s b F R v R G F 0 Y U 1 v Z G V s R W 5 h Y m x l Z C I g V m F s d W U 9 I m w w I i A v P j x F b n R y e S B U e X B l P S J R d W V y e U l E I i B W Y W x 1 Z T 0 i c 2 I x Z m Q 2 M 2 Z h L T N j Y T Y t N G I 0 N i 1 i N W Q y L T k 0 O T M 5 Y z k 4 M j c z Y y I g L z 4 8 R W 5 0 c n k g V H l w Z T 0 i R m l s b E x h c 3 R V c G R h d G V k I i B W Y W x 1 Z T 0 i Z D I w M j M t M T A t M j Z U M T M 6 M j U 6 M T E u M z M 4 N D A 1 M V o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Q 2 9 s d W 1 u V H l w Z X M i I F Z h b H V l P S J z Q m d Z P S I g L z 4 8 L 1 N 0 Y W J s Z U V u d H J p Z X M + P C 9 J d G V t P j x J d G V t P j x J d G V t T G 9 j Y X R p b 2 4 + P E l 0 Z W 1 U e X B l P k Z v c m 1 1 b G E 8 L 0 l 0 Z W 1 U e X B l P j x J d G V t U G F 0 a D 5 T Z W N 0 a W 9 u M S 9 S Z W d p b 2 5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l M j A o M y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q U 3 4 9 y m 8 t O l 2 h K 0 W t 7 P v 4 A A A A A A g A A A A A A E G Y A A A A B A A A g A A A A C s i K C a 0 G G o X 7 z u M E F C m 1 q 2 k t n E z d G i c i 6 y c r 1 V M t N P M A A A A A D o A A A A A C A A A g A A A A 7 E F G D H 1 0 3 m 0 3 M M K 3 3 a 9 U h i u A s 3 M v 4 M 7 f E Y n 7 y x a G D t p Q A A A A Z x Y p L T C 3 7 f e 9 X X 8 g v b g + 2 m j U y J o t W R d R O 3 / z y h A q O J 7 k f / 0 n d P e x x 1 9 G I 5 i q 0 v F M + z h 0 a H j O O Q T X t A + 6 u 1 g t q e w V U z q K N m v g W R O D 0 K K 6 + 8 B A A A A A d 3 + f j e h D j 5 7 q f H H k T B 4 B V 6 J U v p I a 8 Q K G / t / R 7 4 6 V / w j F z 3 K W D K j V 3 x X P b Q v A B U G U l p v / q S U B s d y v f M 6 I s 9 r E f Q = = < / D a t a M a s h u p > 
</file>

<file path=customXml/itemProps1.xml><?xml version="1.0" encoding="utf-8"?>
<ds:datastoreItem xmlns:ds="http://schemas.openxmlformats.org/officeDocument/2006/customXml" ds:itemID="{428330B4-0131-466C-B527-160509F212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Sheet23</vt:lpstr>
      <vt:lpstr>Sheet31</vt:lpstr>
      <vt:lpstr>Sheet34</vt:lpstr>
      <vt:lpstr>world-data-2023 2</vt:lpstr>
      <vt:lpstr>Copy of global_regions_dictiona</vt:lpstr>
      <vt:lpstr>dataset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Deirdre Gouta Mmolotsa</dc:creator>
  <cp:lastModifiedBy>Deirdre Gouta Mmolotsa</cp:lastModifiedBy>
  <dcterms:created xsi:type="dcterms:W3CDTF">2023-10-08T14:20:19Z</dcterms:created>
  <dcterms:modified xsi:type="dcterms:W3CDTF">2023-11-14T01:48:40Z</dcterms:modified>
</cp:coreProperties>
</file>