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ll setting\"/>
    </mc:Choice>
  </mc:AlternateContent>
  <xr:revisionPtr revIDLastSave="0" documentId="8_{443B81DB-9350-4A66-9C46-EE874CAC9EB8}" xr6:coauthVersionLast="47" xr6:coauthVersionMax="47" xr10:uidLastSave="{00000000-0000-0000-0000-000000000000}"/>
  <bookViews>
    <workbookView xWindow="-98" yWindow="-98" windowWidth="21795" windowHeight="12975" xr2:uid="{82F90EC3-8A7C-45A5-AC87-41B5B0BC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G27" i="1"/>
  <c r="G26" i="1"/>
  <c r="G25" i="1"/>
  <c r="G28" i="1" s="1"/>
  <c r="F44" i="1" s="1"/>
  <c r="F53" i="1" s="1"/>
  <c r="G22" i="1"/>
  <c r="G21" i="1"/>
  <c r="G20" i="1"/>
  <c r="G23" i="1" s="1"/>
  <c r="F43" i="1" s="1"/>
  <c r="F52" i="1" s="1"/>
  <c r="G17" i="1"/>
  <c r="G16" i="1"/>
  <c r="G15" i="1"/>
  <c r="G18" i="1" s="1"/>
  <c r="F42" i="1" s="1"/>
  <c r="F51" i="1" s="1"/>
  <c r="G12" i="1"/>
  <c r="G11" i="1"/>
  <c r="G10" i="1"/>
  <c r="G13" i="1" s="1"/>
  <c r="F41" i="1" s="1"/>
  <c r="F50" i="1" s="1"/>
  <c r="J50" i="1" l="1"/>
  <c r="J51" i="1"/>
  <c r="J52" i="1"/>
  <c r="J53" i="1"/>
  <c r="E73" i="1"/>
  <c r="G73" i="1" s="1"/>
  <c r="E77" i="1"/>
  <c r="G77" i="1" s="1"/>
  <c r="E81" i="1"/>
  <c r="G81" i="1" s="1"/>
  <c r="E85" i="1"/>
  <c r="G85" i="1" s="1"/>
  <c r="P53" i="1" l="1"/>
  <c r="D63" i="1" s="1"/>
  <c r="E87" i="1" s="1"/>
  <c r="G87" i="1" s="1"/>
  <c r="D96" i="1" s="1"/>
  <c r="D103" i="1" s="1"/>
  <c r="L53" i="1"/>
  <c r="P51" i="1"/>
  <c r="D61" i="1" s="1"/>
  <c r="E79" i="1" s="1"/>
  <c r="G79" i="1" s="1"/>
  <c r="D94" i="1" s="1"/>
  <c r="D101" i="1" s="1"/>
  <c r="L51" i="1"/>
  <c r="E83" i="1"/>
  <c r="G83" i="1" s="1"/>
  <c r="D95" i="1" s="1"/>
  <c r="D102" i="1" s="1"/>
  <c r="E75" i="1"/>
  <c r="G75" i="1" s="1"/>
  <c r="D93" i="1" s="1"/>
  <c r="D100" i="1" s="1"/>
  <c r="P52" i="1"/>
  <c r="D62" i="1" s="1"/>
  <c r="L52" i="1"/>
  <c r="P50" i="1"/>
  <c r="D60" i="1" s="1"/>
  <c r="L50" i="1"/>
  <c r="Q50" i="1" l="1"/>
  <c r="C60" i="1" s="1"/>
  <c r="E74" i="1" s="1"/>
  <c r="G74" i="1" s="1"/>
  <c r="C93" i="1" s="1"/>
  <c r="C100" i="1" s="1"/>
  <c r="N50" i="1"/>
  <c r="R50" i="1" s="1"/>
  <c r="E60" i="1" s="1"/>
  <c r="E76" i="1" s="1"/>
  <c r="G76" i="1" s="1"/>
  <c r="E93" i="1" s="1"/>
  <c r="Q52" i="1"/>
  <c r="C62" i="1" s="1"/>
  <c r="E82" i="1" s="1"/>
  <c r="G82" i="1" s="1"/>
  <c r="C95" i="1" s="1"/>
  <c r="C102" i="1" s="1"/>
  <c r="N52" i="1"/>
  <c r="R52" i="1" s="1"/>
  <c r="E62" i="1" s="1"/>
  <c r="E84" i="1" s="1"/>
  <c r="G84" i="1" s="1"/>
  <c r="E95" i="1" s="1"/>
  <c r="N51" i="1"/>
  <c r="R51" i="1" s="1"/>
  <c r="E61" i="1" s="1"/>
  <c r="E80" i="1" s="1"/>
  <c r="G80" i="1" s="1"/>
  <c r="E94" i="1" s="1"/>
  <c r="Q51" i="1"/>
  <c r="C61" i="1" s="1"/>
  <c r="E78" i="1" s="1"/>
  <c r="G78" i="1" s="1"/>
  <c r="C94" i="1" s="1"/>
  <c r="C101" i="1" s="1"/>
  <c r="Q53" i="1"/>
  <c r="C63" i="1" s="1"/>
  <c r="E86" i="1" s="1"/>
  <c r="G86" i="1" s="1"/>
  <c r="C96" i="1" s="1"/>
  <c r="C103" i="1" s="1"/>
  <c r="N53" i="1"/>
  <c r="R53" i="1" s="1"/>
  <c r="E63" i="1" s="1"/>
  <c r="E88" i="1" s="1"/>
  <c r="G88" i="1" s="1"/>
  <c r="E96" i="1" s="1"/>
</calcChain>
</file>

<file path=xl/sharedStrings.xml><?xml version="1.0" encoding="utf-8"?>
<sst xmlns="http://schemas.openxmlformats.org/spreadsheetml/2006/main" count="185" uniqueCount="103">
  <si>
    <t>THE CHEYYAR CO-OPERATIVE SUGAR MILLS LTD., CHEYYAR.</t>
  </si>
  <si>
    <t>ROLLER DETAILS FOR THE SEASON 2020-21</t>
  </si>
  <si>
    <t xml:space="preserve">SL.NO </t>
  </si>
  <si>
    <t xml:space="preserve">MILL </t>
  </si>
  <si>
    <t>ROLLER  POSITION</t>
  </si>
  <si>
    <t>ROLLER O.D</t>
  </si>
  <si>
    <t>GROOVE DEPTH</t>
  </si>
  <si>
    <t>ROLLER P.C.D</t>
  </si>
  <si>
    <t>GROOVE ANGLE</t>
  </si>
  <si>
    <t>GROOVE PITCH</t>
  </si>
  <si>
    <t>ROLLER NUMBER</t>
  </si>
  <si>
    <t>I</t>
  </si>
  <si>
    <t xml:space="preserve">TOP </t>
  </si>
  <si>
    <t>55º</t>
  </si>
  <si>
    <t>60MM</t>
  </si>
  <si>
    <t>CR-30</t>
  </si>
  <si>
    <t>FEED</t>
  </si>
  <si>
    <t>35º</t>
  </si>
  <si>
    <t>"</t>
  </si>
  <si>
    <t>CR-25</t>
  </si>
  <si>
    <t>DISCH.</t>
  </si>
  <si>
    <t>45º</t>
  </si>
  <si>
    <t>CR-21</t>
  </si>
  <si>
    <t>II</t>
  </si>
  <si>
    <t>CR-8</t>
  </si>
  <si>
    <t>CR-31</t>
  </si>
  <si>
    <t>CR-15</t>
  </si>
  <si>
    <t>III</t>
  </si>
  <si>
    <t>40MM</t>
  </si>
  <si>
    <t>CR-22</t>
  </si>
  <si>
    <t>CR-16</t>
  </si>
  <si>
    <t>CR-26</t>
  </si>
  <si>
    <t>IV</t>
  </si>
  <si>
    <t>50º</t>
  </si>
  <si>
    <t>30MM</t>
  </si>
  <si>
    <t>CR-24</t>
  </si>
  <si>
    <t>CR-20</t>
  </si>
  <si>
    <t>CR-27</t>
  </si>
  <si>
    <t>AE(MECH)</t>
  </si>
  <si>
    <t>Dy.CHIEF ENGINEER</t>
  </si>
  <si>
    <t>THE CHEYYAR CO-OPERATIVE SUGAR MILLS LTD.,CHEYYAR.</t>
  </si>
  <si>
    <t>MILL SETTING 2020-2021 SEASON</t>
  </si>
  <si>
    <t>FIBRE</t>
  </si>
  <si>
    <t>MILL</t>
  </si>
  <si>
    <t>TRASH</t>
  </si>
  <si>
    <t>TCH</t>
  </si>
  <si>
    <t>W.C</t>
  </si>
  <si>
    <t>F</t>
  </si>
  <si>
    <t>INDEX</t>
  </si>
  <si>
    <t>DIA</t>
  </si>
  <si>
    <t>L</t>
  </si>
  <si>
    <t>N</t>
  </si>
  <si>
    <t>RATIO</t>
  </si>
  <si>
    <t>115X1000/60</t>
  </si>
  <si>
    <t>Sl</t>
  </si>
  <si>
    <t>Mill</t>
  </si>
  <si>
    <t>Weight</t>
  </si>
  <si>
    <t>Fib. %</t>
  </si>
  <si>
    <t>п</t>
  </si>
  <si>
    <t>D</t>
  </si>
  <si>
    <t>Fibre</t>
  </si>
  <si>
    <t>Work</t>
  </si>
  <si>
    <t>Feed work</t>
  </si>
  <si>
    <t>Trash</t>
  </si>
  <si>
    <t>Lift</t>
  </si>
  <si>
    <t>SETTING</t>
  </si>
  <si>
    <t>No.</t>
  </si>
  <si>
    <t>Location</t>
  </si>
  <si>
    <t>of Cane/min</t>
  </si>
  <si>
    <t>cane</t>
  </si>
  <si>
    <t>Index</t>
  </si>
  <si>
    <t>opening</t>
  </si>
  <si>
    <t>Ratio</t>
  </si>
  <si>
    <t>mm</t>
  </si>
  <si>
    <t>DIS.</t>
  </si>
  <si>
    <t>Ø</t>
  </si>
  <si>
    <t>W.O.</t>
  </si>
  <si>
    <t>M.R.</t>
  </si>
  <si>
    <t>F.O.</t>
  </si>
  <si>
    <t>T.R.</t>
  </si>
  <si>
    <t>T.O.</t>
  </si>
  <si>
    <t>L1</t>
  </si>
  <si>
    <t>W.O-L1</t>
  </si>
  <si>
    <t>F.O-L1</t>
  </si>
  <si>
    <t>T.O-L1</t>
  </si>
  <si>
    <t>Wc X F / (DLNØ)</t>
  </si>
  <si>
    <t>W.OxM.R</t>
  </si>
  <si>
    <t>F.OxT.R.</t>
  </si>
  <si>
    <t>I MILL</t>
  </si>
  <si>
    <t>II MILL</t>
  </si>
  <si>
    <t>IIIMILL</t>
  </si>
  <si>
    <t>IV MILL</t>
  </si>
  <si>
    <t>SETTING in mm</t>
  </si>
  <si>
    <t xml:space="preserve">TRAMBLE SETTING 2020-21 </t>
  </si>
  <si>
    <t>Tramble bar Disc Dia :380mm</t>
  </si>
  <si>
    <t>ROLLER POSITION</t>
  </si>
  <si>
    <t xml:space="preserve">Tramble Setting </t>
  </si>
  <si>
    <t>Top half PCD</t>
  </si>
  <si>
    <t>Feed</t>
  </si>
  <si>
    <t>Disch</t>
  </si>
  <si>
    <t>III MILL</t>
  </si>
  <si>
    <t>TRAMBLE SETTING in mm at Half Teeth</t>
  </si>
  <si>
    <t>TRAMBLE SETTING in mm at Groove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</si>
</sst>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name val="Times New Roman"/>
      <family val="1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2" xfId="0" applyFont="1" applyBorder="1"/>
    <xf numFmtId="0" fontId="5" fillId="0" borderId="4" xfId="0" applyFont="1" applyBorder="1" applyAlignment="1">
      <alignment horizontal="center" vertical="center"/>
    </xf>
    <xf numFmtId="1" fontId="5" fillId="0" borderId="2" xfId="0" applyNumberFormat="1" applyFont="1" applyBorder="1"/>
    <xf numFmtId="1" fontId="4" fillId="0" borderId="2" xfId="0" applyNumberFormat="1" applyFont="1" applyBorder="1"/>
    <xf numFmtId="0" fontId="5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9" fillId="0" borderId="0" xfId="0" applyFont="1" applyAlignment="1">
      <alignment vertical="top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6457-1FB2-4B3B-A9A6-A49C1A93D60B}">
  <dimension ref="A3:R119"/>
  <sheetViews>
    <sheetView tabSelected="1" workbookViewId="0">
      <selection activeCell="P12" sqref="P12"/>
    </sheetView>
  </sheetViews>
  <sheetFormatPr defaultRowHeight="14.25" x14ac:dyDescent="0.45"/>
  <cols>
    <col min="5" max="5" width="11.86328125" customWidth="1"/>
    <col min="10" max="10" width="10.59765625" customWidth="1"/>
  </cols>
  <sheetData>
    <row r="3" spans="2:11" ht="15.4" x14ac:dyDescent="0.45">
      <c r="B3" s="1" t="s">
        <v>0</v>
      </c>
      <c r="C3" s="1"/>
      <c r="D3" s="1"/>
      <c r="E3" s="1"/>
      <c r="F3" s="1"/>
      <c r="G3" s="1"/>
      <c r="H3" s="1"/>
      <c r="I3" s="1"/>
      <c r="J3" s="1"/>
      <c r="K3" s="2"/>
    </row>
    <row r="4" spans="2:11" ht="15.4" x14ac:dyDescent="0.45">
      <c r="B4" s="2"/>
      <c r="C4" s="2"/>
      <c r="D4" s="2"/>
      <c r="E4" s="2"/>
      <c r="F4" s="2"/>
      <c r="G4" s="2"/>
      <c r="H4" s="2"/>
      <c r="I4" s="2"/>
      <c r="J4" s="3"/>
    </row>
    <row r="5" spans="2:11" ht="15.4" x14ac:dyDescent="0.45">
      <c r="B5" s="1" t="s">
        <v>1</v>
      </c>
      <c r="C5" s="1"/>
      <c r="D5" s="1"/>
      <c r="E5" s="1"/>
      <c r="F5" s="1"/>
      <c r="G5" s="1"/>
      <c r="H5" s="1"/>
      <c r="I5" s="1"/>
      <c r="J5" s="1"/>
      <c r="K5" s="2"/>
    </row>
    <row r="6" spans="2:11" ht="15.4" x14ac:dyDescent="0.45">
      <c r="B6" s="3"/>
      <c r="C6" s="3"/>
      <c r="D6" s="3"/>
      <c r="E6" s="3"/>
      <c r="F6" s="3"/>
      <c r="G6" s="3"/>
      <c r="H6" s="3"/>
      <c r="I6" s="3"/>
      <c r="J6" s="3"/>
    </row>
    <row r="7" spans="2:11" x14ac:dyDescent="0.45">
      <c r="B7" s="4" t="s">
        <v>2</v>
      </c>
      <c r="C7" s="4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6" t="s">
        <v>10</v>
      </c>
      <c r="K7" s="7"/>
    </row>
    <row r="8" spans="2:11" x14ac:dyDescent="0.45">
      <c r="B8" s="8"/>
      <c r="C8" s="8"/>
      <c r="D8" s="9"/>
      <c r="E8" s="9"/>
      <c r="F8" s="9"/>
      <c r="G8" s="9"/>
      <c r="H8" s="9"/>
      <c r="I8" s="9"/>
      <c r="J8" s="6"/>
      <c r="K8" s="7"/>
    </row>
    <row r="9" spans="2:11" ht="15" x14ac:dyDescent="0.45">
      <c r="B9" s="10"/>
      <c r="C9" s="10"/>
      <c r="D9" s="10"/>
      <c r="E9" s="10"/>
      <c r="F9" s="10"/>
      <c r="G9" s="10"/>
      <c r="H9" s="10"/>
      <c r="I9" s="10"/>
      <c r="J9" s="11"/>
      <c r="K9" s="12"/>
    </row>
    <row r="10" spans="2:11" ht="15" x14ac:dyDescent="0.45">
      <c r="B10" s="11">
        <v>1</v>
      </c>
      <c r="C10" s="11" t="s">
        <v>11</v>
      </c>
      <c r="D10" s="11" t="s">
        <v>12</v>
      </c>
      <c r="E10" s="11">
        <v>916</v>
      </c>
      <c r="F10" s="11">
        <v>46</v>
      </c>
      <c r="G10" s="11">
        <f>E10-F10</f>
        <v>870</v>
      </c>
      <c r="H10" s="11" t="s">
        <v>13</v>
      </c>
      <c r="I10" s="11" t="s">
        <v>14</v>
      </c>
      <c r="J10" s="11" t="s">
        <v>15</v>
      </c>
      <c r="K10" s="12"/>
    </row>
    <row r="11" spans="2:11" ht="15" x14ac:dyDescent="0.45">
      <c r="B11" s="11">
        <v>2</v>
      </c>
      <c r="C11" s="11"/>
      <c r="D11" s="11" t="s">
        <v>16</v>
      </c>
      <c r="E11" s="11">
        <v>910</v>
      </c>
      <c r="F11" s="11">
        <v>76</v>
      </c>
      <c r="G11" s="11">
        <f>E11-F11</f>
        <v>834</v>
      </c>
      <c r="H11" s="11" t="s">
        <v>17</v>
      </c>
      <c r="I11" s="11" t="s">
        <v>18</v>
      </c>
      <c r="J11" s="11" t="s">
        <v>19</v>
      </c>
      <c r="K11" s="12"/>
    </row>
    <row r="12" spans="2:11" ht="15" x14ac:dyDescent="0.45">
      <c r="B12" s="11">
        <v>3</v>
      </c>
      <c r="C12" s="11"/>
      <c r="D12" s="11" t="s">
        <v>20</v>
      </c>
      <c r="E12" s="11">
        <v>928</v>
      </c>
      <c r="F12" s="11">
        <v>58</v>
      </c>
      <c r="G12" s="11">
        <f>E12-F12</f>
        <v>870</v>
      </c>
      <c r="H12" s="11" t="s">
        <v>21</v>
      </c>
      <c r="I12" s="11" t="s">
        <v>18</v>
      </c>
      <c r="J12" s="11" t="s">
        <v>22</v>
      </c>
      <c r="K12" s="12"/>
    </row>
    <row r="13" spans="2:11" ht="15" x14ac:dyDescent="0.45">
      <c r="B13" s="11"/>
      <c r="C13" s="11"/>
      <c r="D13" s="11"/>
      <c r="E13" s="11"/>
      <c r="F13" s="11"/>
      <c r="G13" s="13">
        <f>(G10+G11+G12)/3</f>
        <v>858</v>
      </c>
      <c r="H13" s="11"/>
      <c r="I13" s="11"/>
      <c r="J13" s="11"/>
      <c r="K13" s="12"/>
    </row>
    <row r="14" spans="2:11" ht="15" x14ac:dyDescent="0.45">
      <c r="B14" s="11"/>
      <c r="C14" s="11"/>
      <c r="D14" s="11"/>
      <c r="E14" s="11"/>
      <c r="F14" s="11"/>
      <c r="G14" s="11"/>
      <c r="H14" s="11"/>
      <c r="I14" s="11"/>
      <c r="J14" s="11"/>
      <c r="K14" s="12"/>
    </row>
    <row r="15" spans="2:11" ht="15" x14ac:dyDescent="0.45">
      <c r="B15" s="11">
        <v>4</v>
      </c>
      <c r="C15" s="11" t="s">
        <v>23</v>
      </c>
      <c r="D15" s="11" t="s">
        <v>12</v>
      </c>
      <c r="E15" s="11">
        <v>934</v>
      </c>
      <c r="F15" s="11">
        <v>46</v>
      </c>
      <c r="G15" s="11">
        <f>E15-F15</f>
        <v>888</v>
      </c>
      <c r="H15" s="11" t="s">
        <v>13</v>
      </c>
      <c r="I15" s="11" t="s">
        <v>14</v>
      </c>
      <c r="J15" s="11" t="s">
        <v>24</v>
      </c>
      <c r="K15" s="12"/>
    </row>
    <row r="16" spans="2:11" ht="15" x14ac:dyDescent="0.45">
      <c r="B16" s="11">
        <v>5</v>
      </c>
      <c r="C16" s="11"/>
      <c r="D16" s="11" t="s">
        <v>16</v>
      </c>
      <c r="E16" s="11">
        <v>930</v>
      </c>
      <c r="F16" s="11">
        <v>76</v>
      </c>
      <c r="G16" s="11">
        <f>E16-F16</f>
        <v>854</v>
      </c>
      <c r="H16" s="11" t="s">
        <v>17</v>
      </c>
      <c r="I16" s="11" t="s">
        <v>18</v>
      </c>
      <c r="J16" s="11" t="s">
        <v>25</v>
      </c>
      <c r="K16" s="12"/>
    </row>
    <row r="17" spans="2:11" ht="15" x14ac:dyDescent="0.45">
      <c r="B17" s="11">
        <v>6</v>
      </c>
      <c r="C17" s="11"/>
      <c r="D17" s="11" t="s">
        <v>20</v>
      </c>
      <c r="E17" s="11">
        <v>930</v>
      </c>
      <c r="F17" s="11">
        <v>58</v>
      </c>
      <c r="G17" s="11">
        <f>E17-F17</f>
        <v>872</v>
      </c>
      <c r="H17" s="11" t="s">
        <v>21</v>
      </c>
      <c r="I17" s="11" t="s">
        <v>18</v>
      </c>
      <c r="J17" s="11" t="s">
        <v>26</v>
      </c>
      <c r="K17" s="12"/>
    </row>
    <row r="18" spans="2:11" ht="15" x14ac:dyDescent="0.45">
      <c r="B18" s="11"/>
      <c r="C18" s="11"/>
      <c r="D18" s="11"/>
      <c r="E18" s="11"/>
      <c r="F18" s="11"/>
      <c r="G18" s="13">
        <f>(G15+G16+G17)/3</f>
        <v>871.33333333333337</v>
      </c>
      <c r="H18" s="11"/>
      <c r="I18" s="11"/>
      <c r="J18" s="11"/>
      <c r="K18" s="12"/>
    </row>
    <row r="19" spans="2:11" ht="15" x14ac:dyDescent="0.45">
      <c r="B19" s="11"/>
      <c r="C19" s="11"/>
      <c r="D19" s="11"/>
      <c r="E19" s="11"/>
      <c r="F19" s="11"/>
      <c r="G19" s="11"/>
      <c r="H19" s="11"/>
      <c r="I19" s="11"/>
      <c r="J19" s="11"/>
      <c r="K19" s="12"/>
    </row>
    <row r="20" spans="2:11" ht="15" x14ac:dyDescent="0.45">
      <c r="B20" s="11">
        <v>7</v>
      </c>
      <c r="C20" s="11" t="s">
        <v>27</v>
      </c>
      <c r="D20" s="11" t="s">
        <v>12</v>
      </c>
      <c r="E20" s="11">
        <v>913</v>
      </c>
      <c r="F20" s="11">
        <v>27</v>
      </c>
      <c r="G20" s="11">
        <f>E20-F20</f>
        <v>886</v>
      </c>
      <c r="H20" s="11" t="s">
        <v>13</v>
      </c>
      <c r="I20" s="11" t="s">
        <v>28</v>
      </c>
      <c r="J20" s="11" t="s">
        <v>29</v>
      </c>
      <c r="K20" s="12"/>
    </row>
    <row r="21" spans="2:11" ht="15" x14ac:dyDescent="0.45">
      <c r="B21" s="11">
        <v>8</v>
      </c>
      <c r="C21" s="11"/>
      <c r="D21" s="11" t="s">
        <v>16</v>
      </c>
      <c r="E21" s="11">
        <v>910</v>
      </c>
      <c r="F21" s="11">
        <v>44.5</v>
      </c>
      <c r="G21" s="11">
        <f>E21-F21</f>
        <v>865.5</v>
      </c>
      <c r="H21" s="11" t="s">
        <v>17</v>
      </c>
      <c r="I21" s="11" t="s">
        <v>18</v>
      </c>
      <c r="J21" s="11" t="s">
        <v>30</v>
      </c>
      <c r="K21" s="12"/>
    </row>
    <row r="22" spans="2:11" ht="15" x14ac:dyDescent="0.45">
      <c r="B22" s="11">
        <v>9</v>
      </c>
      <c r="C22" s="11"/>
      <c r="D22" s="11" t="s">
        <v>20</v>
      </c>
      <c r="E22" s="11">
        <v>945</v>
      </c>
      <c r="F22" s="11">
        <v>30</v>
      </c>
      <c r="G22" s="11">
        <f>E22-F22</f>
        <v>915</v>
      </c>
      <c r="H22" s="11" t="s">
        <v>21</v>
      </c>
      <c r="I22" s="11" t="s">
        <v>18</v>
      </c>
      <c r="J22" s="11" t="s">
        <v>31</v>
      </c>
      <c r="K22" s="12"/>
    </row>
    <row r="23" spans="2:11" ht="15" x14ac:dyDescent="0.45">
      <c r="B23" s="11"/>
      <c r="C23" s="11"/>
      <c r="D23" s="11"/>
      <c r="E23" s="11"/>
      <c r="F23" s="11"/>
      <c r="G23" s="13">
        <f>(G20+G21+G22)/3</f>
        <v>888.83333333333337</v>
      </c>
      <c r="H23" s="11"/>
      <c r="I23" s="11"/>
      <c r="J23" s="11"/>
      <c r="K23" s="12"/>
    </row>
    <row r="24" spans="2:11" ht="15" x14ac:dyDescent="0.45">
      <c r="B24" s="11"/>
      <c r="C24" s="11"/>
      <c r="D24" s="11"/>
      <c r="E24" s="11"/>
      <c r="F24" s="11"/>
      <c r="G24" s="11"/>
      <c r="H24" s="11"/>
      <c r="I24" s="11"/>
      <c r="J24" s="11"/>
      <c r="K24" s="12"/>
    </row>
    <row r="25" spans="2:11" ht="15" x14ac:dyDescent="0.45">
      <c r="B25" s="11">
        <v>10</v>
      </c>
      <c r="C25" s="11" t="s">
        <v>32</v>
      </c>
      <c r="D25" s="11" t="s">
        <v>12</v>
      </c>
      <c r="E25" s="11">
        <v>932</v>
      </c>
      <c r="F25" s="11">
        <v>22</v>
      </c>
      <c r="G25" s="11">
        <f>E25-F25</f>
        <v>910</v>
      </c>
      <c r="H25" s="11" t="s">
        <v>33</v>
      </c>
      <c r="I25" s="11" t="s">
        <v>34</v>
      </c>
      <c r="J25" s="11" t="s">
        <v>35</v>
      </c>
      <c r="K25" s="12"/>
    </row>
    <row r="26" spans="2:11" ht="15" x14ac:dyDescent="0.45">
      <c r="B26" s="11">
        <v>11</v>
      </c>
      <c r="C26" s="11"/>
      <c r="D26" s="11" t="s">
        <v>16</v>
      </c>
      <c r="E26" s="11">
        <v>927</v>
      </c>
      <c r="F26" s="11">
        <v>31</v>
      </c>
      <c r="G26" s="11">
        <f>E26-F26</f>
        <v>896</v>
      </c>
      <c r="H26" s="11" t="s">
        <v>17</v>
      </c>
      <c r="I26" s="11" t="s">
        <v>18</v>
      </c>
      <c r="J26" s="11" t="s">
        <v>36</v>
      </c>
      <c r="K26" s="12"/>
    </row>
    <row r="27" spans="2:11" ht="15" x14ac:dyDescent="0.45">
      <c r="B27" s="11">
        <v>12</v>
      </c>
      <c r="C27" s="11"/>
      <c r="D27" s="11" t="s">
        <v>20</v>
      </c>
      <c r="E27" s="11">
        <v>945</v>
      </c>
      <c r="F27" s="11">
        <v>22</v>
      </c>
      <c r="G27" s="11">
        <f>E27-F27</f>
        <v>923</v>
      </c>
      <c r="H27" s="11" t="s">
        <v>33</v>
      </c>
      <c r="I27" s="11" t="s">
        <v>18</v>
      </c>
      <c r="J27" s="11" t="s">
        <v>37</v>
      </c>
      <c r="K27" s="12"/>
    </row>
    <row r="28" spans="2:11" ht="15" x14ac:dyDescent="0.45">
      <c r="B28" s="11"/>
      <c r="C28" s="11"/>
      <c r="D28" s="11"/>
      <c r="E28" s="11"/>
      <c r="F28" s="11"/>
      <c r="G28" s="13">
        <f>(G25+G26+G27)/3</f>
        <v>909.66666666666663</v>
      </c>
      <c r="H28" s="11"/>
      <c r="I28" s="11"/>
      <c r="J28" s="11"/>
      <c r="K28" s="12"/>
    </row>
    <row r="29" spans="2:11" ht="15" x14ac:dyDescent="0.45">
      <c r="B29" s="11"/>
      <c r="C29" s="11"/>
      <c r="D29" s="11"/>
      <c r="E29" s="11"/>
      <c r="F29" s="11"/>
      <c r="G29" s="11"/>
      <c r="H29" s="11"/>
      <c r="I29" s="11"/>
      <c r="J29" s="11"/>
      <c r="K29" s="12"/>
    </row>
    <row r="30" spans="2:11" ht="15" x14ac:dyDescent="0.45">
      <c r="B30" s="14"/>
      <c r="C30" s="14"/>
      <c r="D30" s="14"/>
      <c r="E30" s="14"/>
      <c r="F30" s="14"/>
      <c r="G30" s="14"/>
      <c r="H30" s="14"/>
      <c r="I30" s="14"/>
      <c r="J30" s="14"/>
      <c r="K30" s="12"/>
    </row>
    <row r="31" spans="2:11" ht="15" x14ac:dyDescent="0.45">
      <c r="B31" s="14"/>
      <c r="C31" s="14"/>
      <c r="D31" s="14"/>
      <c r="E31" s="14"/>
      <c r="F31" s="14"/>
      <c r="G31" s="14"/>
      <c r="H31" s="14"/>
      <c r="I31" s="14"/>
      <c r="J31" s="14"/>
      <c r="K31" s="12"/>
    </row>
    <row r="32" spans="2:11" ht="15.4" x14ac:dyDescent="0.45">
      <c r="B32" s="3"/>
      <c r="C32" s="3"/>
      <c r="D32" s="3"/>
      <c r="E32" s="3"/>
      <c r="F32" s="3"/>
      <c r="G32" s="3"/>
      <c r="H32" s="3"/>
      <c r="I32" s="3"/>
      <c r="J32" s="3"/>
    </row>
    <row r="34" spans="1:18" x14ac:dyDescent="0.45">
      <c r="C34" t="s">
        <v>38</v>
      </c>
      <c r="G34" t="s">
        <v>39</v>
      </c>
    </row>
    <row r="36" spans="1:18" x14ac:dyDescent="0.45">
      <c r="A36" s="15"/>
      <c r="B36" s="15"/>
      <c r="C36" s="15"/>
      <c r="D36" s="15"/>
      <c r="E36" s="15"/>
      <c r="F36" s="16" t="s">
        <v>40</v>
      </c>
      <c r="G36" s="16"/>
      <c r="H36" s="16"/>
      <c r="I36" s="16"/>
      <c r="J36" s="16"/>
      <c r="K36" s="15"/>
      <c r="L36" s="15"/>
      <c r="M36" s="15"/>
      <c r="N36" s="15"/>
      <c r="O36" s="15"/>
      <c r="P36" s="15"/>
      <c r="Q36" s="15"/>
      <c r="R36" s="15"/>
    </row>
    <row r="37" spans="1:18" x14ac:dyDescent="0.45">
      <c r="A37" s="15"/>
      <c r="B37" s="15"/>
      <c r="C37" s="15"/>
      <c r="D37" s="15"/>
      <c r="E37" s="16"/>
      <c r="F37" s="16"/>
      <c r="G37" s="16"/>
      <c r="H37" s="16" t="s">
        <v>41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spans="1:18" x14ac:dyDescent="0.4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45">
      <c r="A39" s="17"/>
      <c r="B39" s="17"/>
      <c r="C39" s="17"/>
      <c r="D39" s="17"/>
      <c r="E39" s="17" t="s">
        <v>42</v>
      </c>
      <c r="F39" s="17"/>
      <c r="G39" s="17"/>
      <c r="H39" s="17"/>
      <c r="I39" s="17" t="s">
        <v>43</v>
      </c>
      <c r="J39" s="17" t="s">
        <v>44</v>
      </c>
      <c r="K39" s="17"/>
      <c r="L39" s="17"/>
      <c r="M39" s="15"/>
      <c r="N39" s="15"/>
      <c r="O39" s="15"/>
      <c r="P39" s="15"/>
      <c r="Q39" s="15"/>
      <c r="R39" s="15"/>
    </row>
    <row r="40" spans="1:18" x14ac:dyDescent="0.45">
      <c r="A40" s="17"/>
      <c r="B40" s="17" t="s">
        <v>45</v>
      </c>
      <c r="C40" s="17" t="s">
        <v>46</v>
      </c>
      <c r="D40" s="17" t="s">
        <v>47</v>
      </c>
      <c r="E40" s="17" t="s">
        <v>48</v>
      </c>
      <c r="F40" s="17" t="s">
        <v>49</v>
      </c>
      <c r="G40" s="17" t="s">
        <v>50</v>
      </c>
      <c r="H40" s="17" t="s">
        <v>51</v>
      </c>
      <c r="I40" s="17" t="s">
        <v>52</v>
      </c>
      <c r="J40" s="17" t="s">
        <v>52</v>
      </c>
      <c r="K40" s="17"/>
      <c r="L40" s="17"/>
      <c r="M40" s="15"/>
      <c r="N40" s="15"/>
      <c r="O40" s="15"/>
      <c r="P40" s="15"/>
      <c r="Q40" s="15"/>
      <c r="R40" s="15"/>
    </row>
    <row r="41" spans="1:18" x14ac:dyDescent="0.45">
      <c r="A41" s="17"/>
      <c r="B41" s="18">
        <v>115</v>
      </c>
      <c r="C41" s="19" t="s">
        <v>53</v>
      </c>
      <c r="D41" s="18">
        <v>0.125</v>
      </c>
      <c r="E41" s="17">
        <v>30</v>
      </c>
      <c r="F41" s="20">
        <f>G13/1000</f>
        <v>0.85799999999999998</v>
      </c>
      <c r="G41" s="17">
        <v>1.85</v>
      </c>
      <c r="H41" s="18">
        <v>4.5</v>
      </c>
      <c r="I41" s="21">
        <v>2</v>
      </c>
      <c r="J41" s="17">
        <v>1.7</v>
      </c>
      <c r="K41" s="17"/>
      <c r="L41" s="17"/>
      <c r="M41" s="15"/>
      <c r="N41" s="15"/>
      <c r="O41" s="15"/>
      <c r="P41" s="15"/>
      <c r="Q41" s="15"/>
      <c r="R41" s="15"/>
    </row>
    <row r="42" spans="1:18" x14ac:dyDescent="0.45">
      <c r="A42" s="17"/>
      <c r="B42" s="17">
        <v>1000</v>
      </c>
      <c r="C42" s="17"/>
      <c r="D42" s="17"/>
      <c r="E42" s="17">
        <v>40</v>
      </c>
      <c r="F42" s="20">
        <f>G18/1000</f>
        <v>0.8713333333333334</v>
      </c>
      <c r="G42" s="17"/>
      <c r="H42" s="17"/>
      <c r="I42" s="22">
        <v>2.1</v>
      </c>
      <c r="J42" s="17">
        <v>1.7</v>
      </c>
      <c r="K42" s="17"/>
      <c r="L42" s="17"/>
      <c r="M42" s="15"/>
      <c r="N42" s="15"/>
      <c r="O42" s="15"/>
      <c r="P42" s="15"/>
      <c r="Q42" s="15"/>
      <c r="R42" s="15"/>
    </row>
    <row r="43" spans="1:18" x14ac:dyDescent="0.45">
      <c r="A43" s="17"/>
      <c r="B43" s="17">
        <v>60</v>
      </c>
      <c r="C43" s="17"/>
      <c r="D43" s="17"/>
      <c r="E43" s="17">
        <v>47</v>
      </c>
      <c r="F43" s="20">
        <f>G23/1000</f>
        <v>0.88883333333333336</v>
      </c>
      <c r="G43" s="17"/>
      <c r="H43" s="17"/>
      <c r="I43" s="22">
        <v>2.15</v>
      </c>
      <c r="J43" s="17">
        <v>1.7</v>
      </c>
      <c r="K43" s="17"/>
      <c r="L43" s="17"/>
      <c r="M43" s="15"/>
      <c r="N43" s="15"/>
      <c r="O43" s="15"/>
      <c r="P43" s="15"/>
      <c r="Q43" s="15"/>
      <c r="R43" s="15"/>
    </row>
    <row r="44" spans="1:18" x14ac:dyDescent="0.45">
      <c r="A44" s="17"/>
      <c r="B44" s="17"/>
      <c r="C44" s="17"/>
      <c r="D44" s="17"/>
      <c r="E44" s="17">
        <v>55</v>
      </c>
      <c r="F44" s="20">
        <f>G28/1000</f>
        <v>0.90966666666666662</v>
      </c>
      <c r="G44" s="17"/>
      <c r="H44" s="17"/>
      <c r="I44" s="22">
        <v>2.2200000000000002</v>
      </c>
      <c r="J44" s="17">
        <v>1.7</v>
      </c>
      <c r="K44" s="17"/>
      <c r="L44" s="17"/>
      <c r="M44" s="15"/>
      <c r="N44" s="15"/>
      <c r="O44" s="15"/>
      <c r="P44" s="15"/>
      <c r="Q44" s="15"/>
      <c r="R44" s="15"/>
    </row>
    <row r="45" spans="1:18" x14ac:dyDescent="0.45">
      <c r="A45" s="23" t="s">
        <v>54</v>
      </c>
      <c r="B45" s="23" t="s">
        <v>55</v>
      </c>
      <c r="C45" s="23" t="s">
        <v>56</v>
      </c>
      <c r="D45" s="23" t="s">
        <v>57</v>
      </c>
      <c r="E45" s="23" t="s">
        <v>58</v>
      </c>
      <c r="F45" s="23" t="s">
        <v>59</v>
      </c>
      <c r="G45" s="23" t="s">
        <v>50</v>
      </c>
      <c r="H45" s="23" t="s">
        <v>51</v>
      </c>
      <c r="I45" s="23" t="s">
        <v>60</v>
      </c>
      <c r="J45" s="23" t="s">
        <v>61</v>
      </c>
      <c r="K45" s="23" t="s">
        <v>55</v>
      </c>
      <c r="L45" s="23" t="s">
        <v>62</v>
      </c>
      <c r="M45" s="23" t="s">
        <v>63</v>
      </c>
      <c r="N45" s="23" t="s">
        <v>63</v>
      </c>
      <c r="O45" s="23" t="s">
        <v>64</v>
      </c>
      <c r="P45" s="23"/>
      <c r="Q45" s="23" t="s">
        <v>65</v>
      </c>
      <c r="R45" s="23"/>
    </row>
    <row r="46" spans="1:18" x14ac:dyDescent="0.45">
      <c r="A46" s="24" t="s">
        <v>66</v>
      </c>
      <c r="B46" s="24" t="s">
        <v>67</v>
      </c>
      <c r="C46" s="24" t="s">
        <v>68</v>
      </c>
      <c r="D46" s="24" t="s">
        <v>69</v>
      </c>
      <c r="E46" s="24"/>
      <c r="F46" s="24"/>
      <c r="G46" s="24"/>
      <c r="H46" s="24"/>
      <c r="I46" s="24" t="s">
        <v>70</v>
      </c>
      <c r="J46" s="24" t="s">
        <v>71</v>
      </c>
      <c r="K46" s="24" t="s">
        <v>72</v>
      </c>
      <c r="L46" s="24" t="s">
        <v>71</v>
      </c>
      <c r="M46" s="24" t="s">
        <v>72</v>
      </c>
      <c r="N46" s="24" t="s">
        <v>71</v>
      </c>
      <c r="O46" s="24" t="s">
        <v>73</v>
      </c>
      <c r="P46" s="24" t="s">
        <v>74</v>
      </c>
      <c r="Q46" s="24" t="s">
        <v>16</v>
      </c>
      <c r="R46" s="24" t="s">
        <v>44</v>
      </c>
    </row>
    <row r="47" spans="1:18" x14ac:dyDescent="0.45">
      <c r="A47" s="24"/>
      <c r="B47" s="24"/>
      <c r="C47" s="24" t="s">
        <v>46</v>
      </c>
      <c r="D47" s="24" t="s">
        <v>47</v>
      </c>
      <c r="E47" s="24"/>
      <c r="F47" s="24"/>
      <c r="G47" s="24"/>
      <c r="H47" s="24"/>
      <c r="I47" s="24" t="s">
        <v>75</v>
      </c>
      <c r="J47" s="24" t="s">
        <v>76</v>
      </c>
      <c r="K47" s="24" t="s">
        <v>77</v>
      </c>
      <c r="L47" s="24" t="s">
        <v>78</v>
      </c>
      <c r="M47" s="24" t="s">
        <v>79</v>
      </c>
      <c r="N47" s="24" t="s">
        <v>80</v>
      </c>
      <c r="O47" s="24" t="s">
        <v>81</v>
      </c>
      <c r="P47" s="24" t="s">
        <v>82</v>
      </c>
      <c r="Q47" s="24" t="s">
        <v>83</v>
      </c>
      <c r="R47" s="24" t="s">
        <v>84</v>
      </c>
    </row>
    <row r="48" spans="1:18" x14ac:dyDescent="0.45">
      <c r="A48" s="24"/>
      <c r="B48" s="24"/>
      <c r="C48" s="24"/>
      <c r="D48" s="24"/>
      <c r="E48" s="24"/>
      <c r="F48" s="24"/>
      <c r="G48" s="24"/>
      <c r="H48" s="24"/>
      <c r="I48" s="24"/>
      <c r="J48" s="24" t="s">
        <v>85</v>
      </c>
      <c r="K48" s="24"/>
      <c r="L48" s="24" t="s">
        <v>86</v>
      </c>
      <c r="M48" s="24"/>
      <c r="N48" s="24" t="s">
        <v>87</v>
      </c>
      <c r="O48" s="24"/>
      <c r="P48" s="24"/>
      <c r="Q48" s="24"/>
      <c r="R48" s="24"/>
    </row>
    <row r="49" spans="1:18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spans="1:18" x14ac:dyDescent="0.45">
      <c r="A50" s="26">
        <v>1</v>
      </c>
      <c r="B50" s="26" t="s">
        <v>88</v>
      </c>
      <c r="C50" s="27">
        <f>B41*B42/B43</f>
        <v>1916.6666666666667</v>
      </c>
      <c r="D50" s="26">
        <v>0.125</v>
      </c>
      <c r="E50" s="26">
        <v>3.1419999999999999</v>
      </c>
      <c r="F50" s="28">
        <f>F41</f>
        <v>0.85799999999999998</v>
      </c>
      <c r="G50" s="26">
        <v>1.85</v>
      </c>
      <c r="H50" s="26">
        <v>4.5</v>
      </c>
      <c r="I50" s="26">
        <v>480</v>
      </c>
      <c r="J50" s="26">
        <f>C50*D50/(E50*F50*G50*H50*I50)*1000</f>
        <v>22.240147072171968</v>
      </c>
      <c r="K50" s="27">
        <v>2</v>
      </c>
      <c r="L50" s="26">
        <f>J50*K50</f>
        <v>44.480294144343937</v>
      </c>
      <c r="M50" s="26">
        <v>1.7</v>
      </c>
      <c r="N50" s="26">
        <f>L50*M50</f>
        <v>75.616500045384697</v>
      </c>
      <c r="O50" s="26">
        <v>8</v>
      </c>
      <c r="P50" s="26">
        <f>J50-O50</f>
        <v>14.240147072171968</v>
      </c>
      <c r="Q50" s="26">
        <f>L50-O50</f>
        <v>36.480294144343937</v>
      </c>
      <c r="R50" s="26">
        <f>N50-O50</f>
        <v>67.616500045384697</v>
      </c>
    </row>
    <row r="51" spans="1:18" x14ac:dyDescent="0.45">
      <c r="A51" s="26">
        <v>2</v>
      </c>
      <c r="B51" s="26" t="s">
        <v>89</v>
      </c>
      <c r="C51" s="27">
        <f>B41*B42/B43</f>
        <v>1916.6666666666667</v>
      </c>
      <c r="D51" s="26">
        <v>0.125</v>
      </c>
      <c r="E51" s="26">
        <v>3.1419999999999999</v>
      </c>
      <c r="F51" s="28">
        <f t="shared" ref="F51:F53" si="0">F42</f>
        <v>0.8713333333333334</v>
      </c>
      <c r="G51" s="26">
        <v>1.85</v>
      </c>
      <c r="H51" s="26">
        <v>4.5</v>
      </c>
      <c r="I51" s="26">
        <v>640</v>
      </c>
      <c r="J51" s="26">
        <f>C51*D51/(E51*F51*G51*H51*I51)*1000</f>
        <v>16.424867606284614</v>
      </c>
      <c r="K51" s="27">
        <v>2.1</v>
      </c>
      <c r="L51" s="26">
        <f>J51*K51</f>
        <v>34.492221973197694</v>
      </c>
      <c r="M51" s="26">
        <v>1.7</v>
      </c>
      <c r="N51" s="26">
        <f>L51*M51</f>
        <v>58.636777354436077</v>
      </c>
      <c r="O51" s="26">
        <v>7</v>
      </c>
      <c r="P51" s="26">
        <f>J51-O51</f>
        <v>9.4248676062846144</v>
      </c>
      <c r="Q51" s="26">
        <f>L51-O51</f>
        <v>27.492221973197694</v>
      </c>
      <c r="R51" s="26">
        <f>N51-O51</f>
        <v>51.636777354436077</v>
      </c>
    </row>
    <row r="52" spans="1:18" x14ac:dyDescent="0.45">
      <c r="A52" s="26">
        <v>3</v>
      </c>
      <c r="B52" s="26" t="s">
        <v>90</v>
      </c>
      <c r="C52" s="27">
        <f>B41*B42/B43</f>
        <v>1916.6666666666667</v>
      </c>
      <c r="D52" s="26">
        <v>0.125</v>
      </c>
      <c r="E52" s="26">
        <v>3.1419999999999999</v>
      </c>
      <c r="F52" s="28">
        <f t="shared" si="0"/>
        <v>0.88883333333333336</v>
      </c>
      <c r="G52" s="26">
        <v>1.85</v>
      </c>
      <c r="H52" s="26">
        <v>4.5</v>
      </c>
      <c r="I52" s="26">
        <v>752</v>
      </c>
      <c r="J52" s="26">
        <f>C52*D52/(E52*F52*G52*H52*I52)*1000</f>
        <v>13.703389628711788</v>
      </c>
      <c r="K52" s="27">
        <v>2.15</v>
      </c>
      <c r="L52" s="26">
        <f>J52*K52</f>
        <v>29.462287701730343</v>
      </c>
      <c r="M52" s="26">
        <v>1.7</v>
      </c>
      <c r="N52" s="26">
        <f>L52*M52</f>
        <v>50.085889092941585</v>
      </c>
      <c r="O52" s="26">
        <v>6</v>
      </c>
      <c r="P52" s="26">
        <f>J52-O52</f>
        <v>7.703389628711788</v>
      </c>
      <c r="Q52" s="26">
        <f>L52-O52</f>
        <v>23.462287701730343</v>
      </c>
      <c r="R52" s="26">
        <f>N52-O52</f>
        <v>44.085889092941585</v>
      </c>
    </row>
    <row r="53" spans="1:18" x14ac:dyDescent="0.45">
      <c r="A53" s="26">
        <v>4</v>
      </c>
      <c r="B53" s="26" t="s">
        <v>91</v>
      </c>
      <c r="C53" s="27">
        <f>B41*B42/B43</f>
        <v>1916.6666666666667</v>
      </c>
      <c r="D53" s="26">
        <v>0.125</v>
      </c>
      <c r="E53" s="26">
        <v>3.1419999999999999</v>
      </c>
      <c r="F53" s="28">
        <f t="shared" si="0"/>
        <v>0.90966666666666662</v>
      </c>
      <c r="G53" s="26">
        <v>1.85</v>
      </c>
      <c r="H53" s="26">
        <v>4.5</v>
      </c>
      <c r="I53" s="26">
        <v>880</v>
      </c>
      <c r="J53" s="26">
        <f>C53*D53/(E53*F53*G53*H53*I53)*1000</f>
        <v>11.441981124708482</v>
      </c>
      <c r="K53" s="27">
        <v>2.2200000000000002</v>
      </c>
      <c r="L53" s="26">
        <f>J53*K53</f>
        <v>25.401198096852831</v>
      </c>
      <c r="M53" s="26">
        <v>1.7</v>
      </c>
      <c r="N53" s="26">
        <f>L53*M53</f>
        <v>43.182036764649808</v>
      </c>
      <c r="O53" s="26">
        <v>6</v>
      </c>
      <c r="P53" s="26">
        <f>J53-O53</f>
        <v>5.4419811247084819</v>
      </c>
      <c r="Q53" s="26">
        <f>L53-O53</f>
        <v>19.401198096852831</v>
      </c>
      <c r="R53" s="26">
        <f>N53-O53</f>
        <v>37.182036764649808</v>
      </c>
    </row>
    <row r="54" spans="1:18" x14ac:dyDescent="0.4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spans="1:18" x14ac:dyDescent="0.4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x14ac:dyDescent="0.4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x14ac:dyDescent="0.4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x14ac:dyDescent="0.45">
      <c r="A58" s="15"/>
      <c r="B58" s="29" t="s">
        <v>43</v>
      </c>
      <c r="C58" s="30" t="s">
        <v>92</v>
      </c>
      <c r="D58" s="31"/>
      <c r="E58" s="32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x14ac:dyDescent="0.45">
      <c r="A59" s="15"/>
      <c r="B59" s="33"/>
      <c r="C59" s="34" t="s">
        <v>16</v>
      </c>
      <c r="D59" s="34" t="s">
        <v>74</v>
      </c>
      <c r="E59" s="34" t="s">
        <v>44</v>
      </c>
      <c r="F59" s="15"/>
      <c r="G59" s="18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x14ac:dyDescent="0.45">
      <c r="A60" s="15"/>
      <c r="B60" s="26" t="s">
        <v>88</v>
      </c>
      <c r="C60" s="35">
        <f>Q50</f>
        <v>36.480294144343937</v>
      </c>
      <c r="D60" s="35">
        <f>P50</f>
        <v>14.240147072171968</v>
      </c>
      <c r="E60" s="35">
        <f>R50</f>
        <v>67.616500045384697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18" x14ac:dyDescent="0.45">
      <c r="A61" s="15"/>
      <c r="B61" s="26" t="s">
        <v>89</v>
      </c>
      <c r="C61" s="35">
        <f t="shared" ref="C61:C63" si="1">Q51</f>
        <v>27.492221973197694</v>
      </c>
      <c r="D61" s="35">
        <f t="shared" ref="D61:D63" si="2">P51</f>
        <v>9.4248676062846144</v>
      </c>
      <c r="E61" s="35">
        <f t="shared" ref="E61:E63" si="3">R51</f>
        <v>51.636777354436077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x14ac:dyDescent="0.45">
      <c r="A62" s="15"/>
      <c r="B62" s="26" t="s">
        <v>90</v>
      </c>
      <c r="C62" s="35">
        <f t="shared" si="1"/>
        <v>23.462287701730343</v>
      </c>
      <c r="D62" s="35">
        <f t="shared" si="2"/>
        <v>7.703389628711788</v>
      </c>
      <c r="E62" s="35">
        <f t="shared" si="3"/>
        <v>44.085889092941585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x14ac:dyDescent="0.45">
      <c r="A63" s="15"/>
      <c r="B63" s="26" t="s">
        <v>91</v>
      </c>
      <c r="C63" s="35">
        <f t="shared" si="1"/>
        <v>19.401198096852831</v>
      </c>
      <c r="D63" s="35">
        <f t="shared" si="2"/>
        <v>5.4419811247084819</v>
      </c>
      <c r="E63" s="35">
        <f t="shared" si="3"/>
        <v>37.182036764649808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 x14ac:dyDescent="0.4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 x14ac:dyDescent="0.4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x14ac:dyDescent="0.4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x14ac:dyDescent="0.45">
      <c r="A67" s="15"/>
      <c r="B67" s="15"/>
      <c r="C67" s="36" t="s">
        <v>38</v>
      </c>
      <c r="D67" s="36"/>
      <c r="E67" s="36"/>
      <c r="F67" s="15"/>
      <c r="G67" s="15"/>
      <c r="H67" s="15"/>
      <c r="I67" s="15"/>
      <c r="J67" s="15"/>
      <c r="K67" s="15"/>
      <c r="L67" s="15"/>
      <c r="M67" s="36" t="s">
        <v>39</v>
      </c>
      <c r="N67" s="36"/>
      <c r="O67" s="36"/>
      <c r="P67" s="36"/>
      <c r="Q67" s="15"/>
      <c r="R67" s="15"/>
    </row>
    <row r="68" spans="1:18" x14ac:dyDescent="0.4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t="16.899999999999999" x14ac:dyDescent="0.5">
      <c r="A69" s="15"/>
      <c r="B69" s="37" t="s">
        <v>93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t="16.899999999999999" x14ac:dyDescent="0.5">
      <c r="A70" s="15"/>
      <c r="B70" s="38" t="s">
        <v>94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x14ac:dyDescent="0.4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ht="26.25" x14ac:dyDescent="0.45">
      <c r="A72" s="15"/>
      <c r="B72" s="39" t="s">
        <v>43</v>
      </c>
      <c r="C72" s="40" t="s">
        <v>95</v>
      </c>
      <c r="D72" s="41"/>
      <c r="E72" s="39"/>
      <c r="F72" s="39"/>
      <c r="G72" s="42" t="s">
        <v>96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x14ac:dyDescent="0.45">
      <c r="A73" s="15"/>
      <c r="B73" s="43" t="s">
        <v>88</v>
      </c>
      <c r="C73" s="44" t="s">
        <v>97</v>
      </c>
      <c r="D73" s="45"/>
      <c r="E73" s="46">
        <f>G10</f>
        <v>870</v>
      </c>
      <c r="F73" s="46">
        <v>2</v>
      </c>
      <c r="G73" s="46">
        <f>E73/F73</f>
        <v>435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x14ac:dyDescent="0.45">
      <c r="A74" s="15"/>
      <c r="B74" s="47"/>
      <c r="C74" s="44" t="s">
        <v>98</v>
      </c>
      <c r="D74" s="45"/>
      <c r="E74" s="48">
        <f>G73+C60</f>
        <v>471.48029414434393</v>
      </c>
      <c r="F74" s="46">
        <v>380</v>
      </c>
      <c r="G74" s="49">
        <f>E74-F74</f>
        <v>91.480294144343929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x14ac:dyDescent="0.45">
      <c r="A75" s="15"/>
      <c r="B75" s="47"/>
      <c r="C75" s="44" t="s">
        <v>99</v>
      </c>
      <c r="D75" s="45"/>
      <c r="E75" s="48">
        <f>G73+D60</f>
        <v>449.24014707217196</v>
      </c>
      <c r="F75" s="46">
        <v>380</v>
      </c>
      <c r="G75" s="49">
        <f>E75-F75</f>
        <v>69.240147072171965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x14ac:dyDescent="0.45">
      <c r="A76" s="15"/>
      <c r="B76" s="50"/>
      <c r="C76" s="44" t="s">
        <v>63</v>
      </c>
      <c r="D76" s="45"/>
      <c r="E76" s="48">
        <f>G73+E60</f>
        <v>502.61650004538467</v>
      </c>
      <c r="F76" s="46">
        <v>380</v>
      </c>
      <c r="G76" s="49">
        <f>E76-F76</f>
        <v>122.61650004538467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x14ac:dyDescent="0.45">
      <c r="A77" s="15"/>
      <c r="B77" s="43" t="s">
        <v>89</v>
      </c>
      <c r="C77" s="44" t="s">
        <v>97</v>
      </c>
      <c r="D77" s="45"/>
      <c r="E77" s="46">
        <f>G15</f>
        <v>888</v>
      </c>
      <c r="F77" s="46">
        <v>2</v>
      </c>
      <c r="G77" s="46">
        <f>E77/F77</f>
        <v>444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x14ac:dyDescent="0.45">
      <c r="A78" s="15"/>
      <c r="B78" s="47"/>
      <c r="C78" s="44" t="s">
        <v>98</v>
      </c>
      <c r="D78" s="45"/>
      <c r="E78" s="48">
        <f>G77+C61</f>
        <v>471.49222197319767</v>
      </c>
      <c r="F78" s="46">
        <v>380</v>
      </c>
      <c r="G78" s="49">
        <f>E78-F78</f>
        <v>91.492221973197672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x14ac:dyDescent="0.45">
      <c r="A79" s="15"/>
      <c r="B79" s="47"/>
      <c r="C79" s="44" t="s">
        <v>99</v>
      </c>
      <c r="D79" s="45"/>
      <c r="E79" s="48">
        <f>G77+D61</f>
        <v>453.42486760628464</v>
      </c>
      <c r="F79" s="46">
        <v>380</v>
      </c>
      <c r="G79" s="49">
        <f t="shared" ref="G79:G80" si="4">E79-F79</f>
        <v>73.424867606284636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x14ac:dyDescent="0.45">
      <c r="A80" s="15"/>
      <c r="B80" s="50"/>
      <c r="C80" s="44" t="s">
        <v>63</v>
      </c>
      <c r="D80" s="45"/>
      <c r="E80" s="48">
        <f>G77+E61</f>
        <v>495.63677735443605</v>
      </c>
      <c r="F80" s="46">
        <v>380</v>
      </c>
      <c r="G80" s="49">
        <f t="shared" si="4"/>
        <v>115.63677735443605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x14ac:dyDescent="0.45">
      <c r="A81" s="15"/>
      <c r="B81" s="43" t="s">
        <v>100</v>
      </c>
      <c r="C81" s="44" t="s">
        <v>97</v>
      </c>
      <c r="D81" s="45"/>
      <c r="E81" s="46">
        <f>G20</f>
        <v>886</v>
      </c>
      <c r="F81" s="46">
        <v>2</v>
      </c>
      <c r="G81" s="46">
        <f>E81/F81</f>
        <v>443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x14ac:dyDescent="0.45">
      <c r="A82" s="15"/>
      <c r="B82" s="47"/>
      <c r="C82" s="44" t="s">
        <v>98</v>
      </c>
      <c r="D82" s="45"/>
      <c r="E82" s="48">
        <f>G81+C62</f>
        <v>466.46228770173036</v>
      </c>
      <c r="F82" s="46">
        <v>380</v>
      </c>
      <c r="G82" s="49">
        <f>E82-F82</f>
        <v>86.462287701730361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x14ac:dyDescent="0.45">
      <c r="A83" s="15"/>
      <c r="B83" s="47"/>
      <c r="C83" s="44" t="s">
        <v>99</v>
      </c>
      <c r="D83" s="51"/>
      <c r="E83" s="48">
        <f>G81+D62</f>
        <v>450.70338962871176</v>
      </c>
      <c r="F83" s="46">
        <v>380</v>
      </c>
      <c r="G83" s="49">
        <f t="shared" ref="G83:G84" si="5">E83-F83</f>
        <v>70.703389628711761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x14ac:dyDescent="0.45">
      <c r="A84" s="15"/>
      <c r="B84" s="50"/>
      <c r="C84" s="44" t="s">
        <v>63</v>
      </c>
      <c r="D84" s="45"/>
      <c r="E84" s="48">
        <f>G81+E62</f>
        <v>487.08588909294156</v>
      </c>
      <c r="F84" s="46">
        <v>380</v>
      </c>
      <c r="G84" s="49">
        <f t="shared" si="5"/>
        <v>107.08588909294156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x14ac:dyDescent="0.45">
      <c r="A85" s="15"/>
      <c r="B85" s="43" t="s">
        <v>91</v>
      </c>
      <c r="C85" s="44" t="s">
        <v>97</v>
      </c>
      <c r="D85" s="45"/>
      <c r="E85" s="46">
        <f>G25</f>
        <v>910</v>
      </c>
      <c r="F85" s="46">
        <v>2</v>
      </c>
      <c r="G85" s="46">
        <f>E85/F85</f>
        <v>455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x14ac:dyDescent="0.45">
      <c r="A86" s="15"/>
      <c r="B86" s="47"/>
      <c r="C86" s="44" t="s">
        <v>98</v>
      </c>
      <c r="D86" s="45"/>
      <c r="E86" s="48">
        <f>G85+C63</f>
        <v>474.40119809685285</v>
      </c>
      <c r="F86" s="46">
        <v>380</v>
      </c>
      <c r="G86" s="49">
        <f>E86-F86</f>
        <v>94.401198096852852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x14ac:dyDescent="0.45">
      <c r="A87" s="15"/>
      <c r="B87" s="47"/>
      <c r="C87" s="44" t="s">
        <v>99</v>
      </c>
      <c r="D87" s="45"/>
      <c r="E87" s="48">
        <f>G85+D63</f>
        <v>460.44198112470849</v>
      </c>
      <c r="F87" s="46">
        <v>380</v>
      </c>
      <c r="G87" s="49">
        <f t="shared" ref="G87:G88" si="6">E87-F87</f>
        <v>80.441981124708491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x14ac:dyDescent="0.45">
      <c r="A88" s="15"/>
      <c r="B88" s="50"/>
      <c r="C88" s="44" t="s">
        <v>63</v>
      </c>
      <c r="D88" s="45"/>
      <c r="E88" s="48">
        <f>G85+E63</f>
        <v>492.18203676464981</v>
      </c>
      <c r="F88" s="46">
        <v>380</v>
      </c>
      <c r="G88" s="49">
        <f t="shared" si="6"/>
        <v>112.18203676464981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90" spans="1:18" ht="15.4" x14ac:dyDescent="0.45">
      <c r="O90" s="52"/>
    </row>
    <row r="91" spans="1:18" ht="15.4" x14ac:dyDescent="0.45">
      <c r="B91" s="29" t="s">
        <v>43</v>
      </c>
      <c r="C91" s="30" t="s">
        <v>101</v>
      </c>
      <c r="D91" s="31"/>
      <c r="E91" s="32"/>
      <c r="O91" s="52"/>
    </row>
    <row r="92" spans="1:18" ht="15.4" x14ac:dyDescent="0.45">
      <c r="B92" s="33"/>
      <c r="C92" s="34" t="s">
        <v>16</v>
      </c>
      <c r="D92" s="34" t="s">
        <v>74</v>
      </c>
      <c r="E92" s="34" t="s">
        <v>44</v>
      </c>
      <c r="O92" s="52"/>
    </row>
    <row r="93" spans="1:18" ht="15.4" x14ac:dyDescent="0.45">
      <c r="B93" s="26" t="s">
        <v>88</v>
      </c>
      <c r="C93" s="35">
        <f>G74</f>
        <v>91.480294144343929</v>
      </c>
      <c r="D93" s="35">
        <f>G75</f>
        <v>69.240147072171965</v>
      </c>
      <c r="E93" s="35">
        <f>G76</f>
        <v>122.61650004538467</v>
      </c>
      <c r="O93" s="52"/>
    </row>
    <row r="94" spans="1:18" ht="15.4" x14ac:dyDescent="0.45">
      <c r="B94" s="26" t="s">
        <v>89</v>
      </c>
      <c r="C94" s="35">
        <f>G78</f>
        <v>91.492221973197672</v>
      </c>
      <c r="D94" s="35">
        <f>G79</f>
        <v>73.424867606284636</v>
      </c>
      <c r="E94" s="35">
        <f>G80</f>
        <v>115.63677735443605</v>
      </c>
      <c r="O94" s="52"/>
    </row>
    <row r="95" spans="1:18" ht="15.4" x14ac:dyDescent="0.45">
      <c r="B95" s="26" t="s">
        <v>100</v>
      </c>
      <c r="C95" s="35">
        <f>G82</f>
        <v>86.462287701730361</v>
      </c>
      <c r="D95" s="35">
        <f>G83</f>
        <v>70.703389628711761</v>
      </c>
      <c r="E95" s="35">
        <f>G84</f>
        <v>107.08588909294156</v>
      </c>
      <c r="O95" s="52"/>
    </row>
    <row r="96" spans="1:18" ht="15.4" x14ac:dyDescent="0.45">
      <c r="B96" s="26" t="s">
        <v>91</v>
      </c>
      <c r="C96" s="35">
        <f>G86</f>
        <v>94.401198096852852</v>
      </c>
      <c r="D96" s="35">
        <f>G87</f>
        <v>80.441981124708491</v>
      </c>
      <c r="E96" s="35">
        <f>G88</f>
        <v>112.18203676464981</v>
      </c>
      <c r="O96" s="52"/>
    </row>
    <row r="97" spans="2:15" ht="15.4" x14ac:dyDescent="0.45">
      <c r="O97" s="52"/>
    </row>
    <row r="98" spans="2:15" ht="15.4" x14ac:dyDescent="0.45">
      <c r="B98" s="29" t="s">
        <v>43</v>
      </c>
      <c r="C98" s="53" t="s">
        <v>102</v>
      </c>
      <c r="D98" s="54"/>
      <c r="E98" s="55"/>
      <c r="O98" s="52"/>
    </row>
    <row r="99" spans="2:15" ht="15.4" x14ac:dyDescent="0.45">
      <c r="B99" s="33"/>
      <c r="C99" s="34" t="s">
        <v>16</v>
      </c>
      <c r="D99" s="34" t="s">
        <v>74</v>
      </c>
      <c r="E99" s="34" t="s">
        <v>44</v>
      </c>
      <c r="O99" s="52"/>
    </row>
    <row r="100" spans="2:15" ht="15.4" x14ac:dyDescent="0.45">
      <c r="B100" s="26" t="s">
        <v>88</v>
      </c>
      <c r="C100" s="35">
        <f>C93+(F11/2)</f>
        <v>129.48029414434393</v>
      </c>
      <c r="D100" s="35">
        <f>D93+(F12/2)</f>
        <v>98.240147072171965</v>
      </c>
      <c r="E100" s="34"/>
      <c r="O100" s="52"/>
    </row>
    <row r="101" spans="2:15" ht="15.4" x14ac:dyDescent="0.45">
      <c r="B101" s="26" t="s">
        <v>89</v>
      </c>
      <c r="C101" s="35">
        <f>C94+(F16/2)</f>
        <v>129.49222197319767</v>
      </c>
      <c r="D101" s="35">
        <f>D94+(F17/2)</f>
        <v>102.42486760628464</v>
      </c>
      <c r="E101" s="34"/>
      <c r="O101" s="52"/>
    </row>
    <row r="102" spans="2:15" ht="15.4" x14ac:dyDescent="0.45">
      <c r="B102" s="26" t="s">
        <v>90</v>
      </c>
      <c r="C102" s="35">
        <f>C95+(F21/2)</f>
        <v>108.71228770173036</v>
      </c>
      <c r="D102" s="35">
        <f>D95+(F22/2)</f>
        <v>85.703389628711761</v>
      </c>
      <c r="E102" s="34"/>
      <c r="O102" s="52"/>
    </row>
    <row r="103" spans="2:15" ht="15.4" x14ac:dyDescent="0.45">
      <c r="B103" s="26" t="s">
        <v>91</v>
      </c>
      <c r="C103" s="35">
        <f>C96+(F26/2)</f>
        <v>109.90119809685285</v>
      </c>
      <c r="D103" s="35">
        <f>D96+(F27/2)</f>
        <v>91.441981124708491</v>
      </c>
      <c r="E103" s="34"/>
      <c r="O103" s="52"/>
    </row>
    <row r="104" spans="2:15" ht="15.4" x14ac:dyDescent="0.45">
      <c r="O104" s="52"/>
    </row>
    <row r="105" spans="2:15" ht="15.4" x14ac:dyDescent="0.45">
      <c r="O105" s="52"/>
    </row>
    <row r="106" spans="2:15" ht="15.4" x14ac:dyDescent="0.45">
      <c r="O106" s="52"/>
    </row>
    <row r="107" spans="2:15" ht="15.4" x14ac:dyDescent="0.45">
      <c r="B107" t="s">
        <v>38</v>
      </c>
      <c r="F107" t="s">
        <v>39</v>
      </c>
      <c r="O107" s="52"/>
    </row>
    <row r="108" spans="2:15" ht="15.4" x14ac:dyDescent="0.45">
      <c r="O108" s="52"/>
    </row>
    <row r="109" spans="2:15" ht="15.4" x14ac:dyDescent="0.45">
      <c r="O109" s="52"/>
    </row>
    <row r="110" spans="2:15" ht="15.4" x14ac:dyDescent="0.45">
      <c r="O110" s="52"/>
    </row>
    <row r="111" spans="2:15" ht="15.4" x14ac:dyDescent="0.45">
      <c r="O111" s="52"/>
    </row>
    <row r="112" spans="2:15" ht="15.4" x14ac:dyDescent="0.45">
      <c r="O112" s="52"/>
    </row>
    <row r="113" spans="15:15" ht="15.4" x14ac:dyDescent="0.45">
      <c r="O113" s="52"/>
    </row>
    <row r="114" spans="15:15" ht="15.4" x14ac:dyDescent="0.45">
      <c r="O114" s="52"/>
    </row>
    <row r="115" spans="15:15" ht="15.4" x14ac:dyDescent="0.45">
      <c r="O115" s="52"/>
    </row>
    <row r="116" spans="15:15" ht="15.4" x14ac:dyDescent="0.45">
      <c r="O116" s="52"/>
    </row>
    <row r="117" spans="15:15" ht="15.4" x14ac:dyDescent="0.45">
      <c r="O117" s="52"/>
    </row>
    <row r="118" spans="15:15" ht="15.4" x14ac:dyDescent="0.45">
      <c r="O118" s="52"/>
    </row>
    <row r="119" spans="15:15" ht="15.4" x14ac:dyDescent="0.45">
      <c r="O119" s="52"/>
    </row>
  </sheetData>
  <mergeCells count="41">
    <mergeCell ref="B98:B99"/>
    <mergeCell ref="C98:E98"/>
    <mergeCell ref="B85:B88"/>
    <mergeCell ref="C85:D85"/>
    <mergeCell ref="C86:D86"/>
    <mergeCell ref="C87:D87"/>
    <mergeCell ref="C88:D88"/>
    <mergeCell ref="B91:B92"/>
    <mergeCell ref="C91:E91"/>
    <mergeCell ref="B77:B80"/>
    <mergeCell ref="C77:D77"/>
    <mergeCell ref="C78:D78"/>
    <mergeCell ref="C79:D79"/>
    <mergeCell ref="C80:D80"/>
    <mergeCell ref="B81:B84"/>
    <mergeCell ref="C81:D81"/>
    <mergeCell ref="C82:D82"/>
    <mergeCell ref="C83:D83"/>
    <mergeCell ref="C84:D84"/>
    <mergeCell ref="C72:D72"/>
    <mergeCell ref="B73:B76"/>
    <mergeCell ref="C73:D73"/>
    <mergeCell ref="C74:D74"/>
    <mergeCell ref="C75:D75"/>
    <mergeCell ref="C76:D76"/>
    <mergeCell ref="J7:J8"/>
    <mergeCell ref="K7:K8"/>
    <mergeCell ref="B58:B59"/>
    <mergeCell ref="C58:E58"/>
    <mergeCell ref="C67:E67"/>
    <mergeCell ref="M67:P67"/>
    <mergeCell ref="B3:J3"/>
    <mergeCell ref="B5:J5"/>
    <mergeCell ref="B7:B8"/>
    <mergeCell ref="C7:C8"/>
    <mergeCell ref="D7:D8"/>
    <mergeCell ref="E7:E8"/>
    <mergeCell ref="F7:F8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</dc:creator>
  <cp:lastModifiedBy>Dhanush</cp:lastModifiedBy>
  <dcterms:created xsi:type="dcterms:W3CDTF">2022-05-21T17:55:09Z</dcterms:created>
  <dcterms:modified xsi:type="dcterms:W3CDTF">2022-05-21T17:55:30Z</dcterms:modified>
</cp:coreProperties>
</file>