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FL03039-Inventario-Florestal\Slides\data\"/>
    </mc:Choice>
  </mc:AlternateContent>
  <xr:revisionPtr revIDLastSave="0" documentId="13_ncr:1_{49869943-7D92-47AD-BD74-B81FB7307808}" xr6:coauthVersionLast="47" xr6:coauthVersionMax="47" xr10:uidLastSave="{00000000-0000-0000-0000-000000000000}"/>
  <bookViews>
    <workbookView xWindow="-110" yWindow="-110" windowWidth="25820" windowHeight="13900" activeTab="1" xr2:uid="{3B2AB8B8-5136-4B86-B46E-9285716F707E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" i="1" l="1"/>
  <c r="M66" i="1"/>
  <c r="M67" i="1"/>
  <c r="M68" i="1"/>
  <c r="M64" i="1"/>
  <c r="M70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M29" i="1"/>
  <c r="N29" i="1" s="1"/>
  <c r="M30" i="1"/>
  <c r="M31" i="1"/>
  <c r="M32" i="1"/>
  <c r="M28" i="1"/>
  <c r="N28" i="1" s="1"/>
  <c r="G9" i="1"/>
  <c r="G10" i="1"/>
  <c r="G19" i="1"/>
  <c r="G29" i="1"/>
  <c r="G30" i="1"/>
  <c r="M50" i="1" s="1"/>
  <c r="G2" i="1"/>
  <c r="N31" i="1"/>
  <c r="N3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M47" i="1" s="1"/>
  <c r="F9" i="1"/>
  <c r="F10" i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F30" i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2" i="1"/>
  <c r="M69" i="1" l="1"/>
  <c r="M49" i="1"/>
  <c r="M46" i="1"/>
  <c r="M48" i="1"/>
  <c r="M33" i="1"/>
  <c r="N30" i="1"/>
  <c r="N34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  <c r="R8" i="1"/>
  <c r="M52" i="1" l="1"/>
  <c r="M51" i="1"/>
  <c r="N33" i="1"/>
</calcChain>
</file>

<file path=xl/sharedStrings.xml><?xml version="1.0" encoding="utf-8"?>
<sst xmlns="http://schemas.openxmlformats.org/spreadsheetml/2006/main" count="43" uniqueCount="28">
  <si>
    <t>d (cm)</t>
  </si>
  <si>
    <t>Árvore</t>
  </si>
  <si>
    <t>Ponto</t>
  </si>
  <si>
    <t>Ht (m)</t>
  </si>
  <si>
    <t>ϐ1</t>
  </si>
  <si>
    <r>
      <rPr>
        <sz val="14"/>
        <color theme="1"/>
        <rFont val="Aptos Narrow"/>
        <family val="2"/>
      </rPr>
      <t>ϐ</t>
    </r>
    <r>
      <rPr>
        <sz val="14"/>
        <color theme="1"/>
        <rFont val="Times New Roman"/>
        <family val="1"/>
      </rPr>
      <t>0</t>
    </r>
  </si>
  <si>
    <t>gi (m²)</t>
  </si>
  <si>
    <t>Vi (m³)</t>
  </si>
  <si>
    <t>Pede-se:</t>
  </si>
  <si>
    <t>a) Calcular o volume individual em cada ponto amostral</t>
  </si>
  <si>
    <t>b) Calcular as áreas transversais das árvores em cada ponto amostral</t>
  </si>
  <si>
    <r>
      <t>c) Calcular a área basal por hectare (m².ha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 para cada ponto amostral</t>
    </r>
  </si>
  <si>
    <t>Basta multiplicar o número de árvores contadas na unidade amostral pelo FAB usado (nesse caso, igual a 1).</t>
  </si>
  <si>
    <r>
      <t>G ( m².ha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</si>
  <si>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t>m</t>
  </si>
  <si>
    <t>FAB =</t>
  </si>
  <si>
    <t>Total</t>
  </si>
  <si>
    <t>Média</t>
  </si>
  <si>
    <r>
      <t>d) Calcular o número de árvores por hectare (árvore.ha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 para cada ponto amostral</t>
    </r>
  </si>
  <si>
    <r>
      <t>e) Calcular o volume por hectare (m³.ha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 para cada ponto amostral</t>
    </r>
  </si>
  <si>
    <t>1/gi</t>
  </si>
  <si>
    <t>,</t>
  </si>
  <si>
    <r>
      <t>N ( Árvore.ha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</si>
  <si>
    <r>
      <t>c) Calcular a área basal por hectare (m².ha</t>
    </r>
    <r>
      <rPr>
        <b/>
        <vertAlign val="superscript"/>
        <sz val="12"/>
        <color theme="1"/>
        <rFont val="Times New Roman"/>
        <family val="1"/>
      </rPr>
      <t>-1</t>
    </r>
    <r>
      <rPr>
        <b/>
        <sz val="12"/>
        <color theme="1"/>
        <rFont val="Times New Roman"/>
        <family val="1"/>
      </rPr>
      <t>) para cada ponto amostral e a média por hectare</t>
    </r>
  </si>
  <si>
    <r>
      <t>d) Calcular o número de árvores por hectare (árvore.ha</t>
    </r>
    <r>
      <rPr>
        <b/>
        <vertAlign val="superscript"/>
        <sz val="12"/>
        <color theme="1"/>
        <rFont val="Times New Roman"/>
        <family val="1"/>
      </rPr>
      <t>-1</t>
    </r>
    <r>
      <rPr>
        <b/>
        <sz val="12"/>
        <color theme="1"/>
        <rFont val="Times New Roman"/>
        <family val="1"/>
      </rPr>
      <t>) para cada ponto amostral e a média por hectare</t>
    </r>
  </si>
  <si>
    <r>
      <t>e) Calcular o volume por hectare (m³.ha</t>
    </r>
    <r>
      <rPr>
        <b/>
        <vertAlign val="superscript"/>
        <sz val="12"/>
        <color theme="1"/>
        <rFont val="Times New Roman"/>
        <family val="1"/>
      </rPr>
      <t>-1</t>
    </r>
    <r>
      <rPr>
        <b/>
        <sz val="12"/>
        <color theme="1"/>
        <rFont val="Times New Roman"/>
        <family val="1"/>
      </rPr>
      <t>) para cada ponto amostral e a média por hectare</t>
    </r>
  </si>
  <si>
    <t>(FAB/gi).vi</t>
  </si>
  <si>
    <r>
      <t>V ( m³.ha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</si>
</sst>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9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2"/>
    </font>
    <font>
      <sz val="14"/>
      <color theme="1"/>
      <name val="Aptos Narrow"/>
      <family val="2"/>
    </font>
    <font>
      <sz val="14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8" fillId="0" borderId="0" xfId="0" applyFont="1"/>
    <xf numFmtId="0" fontId="1" fillId="0" borderId="2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5" fontId="1" fillId="0" borderId="8" xfId="0" applyNumberFormat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0.0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0.0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0.0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0.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0.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463550</xdr:colOff>
      <xdr:row>0</xdr:row>
      <xdr:rowOff>177800</xdr:rowOff>
    </xdr:from>
    <xdr:to>
      <xdr:col>23</xdr:col>
      <xdr:colOff>50800</xdr:colOff>
      <xdr:row>6</xdr:row>
      <xdr:rowOff>107950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C7EADC1-7F55-A068-1FC3-5EEC854D547B}"/>
            </a:ext>
          </a:extLst>
        </xdr:cNvPr>
        <xdr:cNvSpPr/>
      </xdr:nvSpPr>
      <xdr:spPr>
        <a:xfrm>
          <a:off x="6584950" y="177800"/>
          <a:ext cx="7867650" cy="11112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Seja uma floresta de 11 ha, na qual se realizou um inventário-piloto, através da amostragem por ponto horizontal (Bitterlich), sendo lançados cinco pontos de amostragem e utilizando um fator de área basal (K) igual a 1. O volume de cada árvore individual foi obtido pela equação fornecida pelo CETEC (1995):</a:t>
          </a:r>
          <a:r>
            <a:rPr lang="pt-BR" sz="14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</a:p>
        <a:p>
          <a:pPr algn="ctr"/>
          <a:r>
            <a:rPr lang="pt-BR" sz="14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Vest. = 0,00007423.d</a:t>
          </a:r>
          <a:r>
            <a:rPr lang="pt-BR" sz="1400" b="0" i="0" baseline="300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1,707348</a:t>
          </a:r>
          <a:r>
            <a:rPr lang="pt-BR" sz="14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.Ht</a:t>
          </a:r>
          <a:r>
            <a:rPr lang="pt-BR" sz="1400" b="0" i="0" baseline="300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1,16873 </a:t>
          </a:r>
          <a:r>
            <a:rPr lang="pt-BR" sz="14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(R² = 97,30%)</a:t>
          </a:r>
        </a:p>
      </xdr:txBody>
    </xdr:sp>
    <xdr:clientData/>
  </xdr:twoCellAnchor>
  <xdr:oneCellAnchor>
    <xdr:from>
      <xdr:col>10</xdr:col>
      <xdr:colOff>577851</xdr:colOff>
      <xdr:row>23</xdr:row>
      <xdr:rowOff>184150</xdr:rowOff>
    </xdr:from>
    <xdr:ext cx="144145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6627B1AB-8FCB-4435-ACA3-3DC561B5A628}"/>
                </a:ext>
              </a:extLst>
            </xdr:cNvPr>
            <xdr:cNvSpPr txBox="1"/>
          </xdr:nvSpPr>
          <xdr:spPr>
            <a:xfrm>
              <a:off x="6699251" y="4787900"/>
              <a:ext cx="144145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</m:t>
                    </m:r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𝐹𝐴𝐵</m:t>
                    </m:r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6627B1AB-8FCB-4435-ACA3-3DC561B5A628}"/>
                </a:ext>
              </a:extLst>
            </xdr:cNvPr>
            <xdr:cNvSpPr txBox="1"/>
          </xdr:nvSpPr>
          <xdr:spPr>
            <a:xfrm>
              <a:off x="6699251" y="4787900"/>
              <a:ext cx="144145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</a:t>
              </a:r>
              <a:r>
                <a:rPr lang="pt-BR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𝑚.𝐹𝐴𝐵</a:t>
              </a:r>
              <a:endParaRPr lang="pt-BR" sz="2000"/>
            </a:p>
          </xdr:txBody>
        </xdr:sp>
      </mc:Fallback>
    </mc:AlternateContent>
    <xdr:clientData/>
  </xdr:oneCellAnchor>
  <xdr:oneCellAnchor>
    <xdr:from>
      <xdr:col>10</xdr:col>
      <xdr:colOff>476250</xdr:colOff>
      <xdr:row>38</xdr:row>
      <xdr:rowOff>57150</xdr:rowOff>
    </xdr:from>
    <xdr:ext cx="3828955" cy="8456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559EA52A-4E34-4FE2-B1D5-0173101C786E}"/>
                </a:ext>
              </a:extLst>
            </xdr:cNvPr>
            <xdr:cNvSpPr txBox="1"/>
          </xdr:nvSpPr>
          <xdr:spPr>
            <a:xfrm>
              <a:off x="6832600" y="7651750"/>
              <a:ext cx="3828955" cy="8456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sSub>
                          <m:sSubPr>
                            <m:ctrl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e>
                          <m:sub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𝐹𝐴𝐵</m:t>
                        </m:r>
                      </m:e>
                    </m:nary>
                    <m:nary>
                      <m:naryPr>
                        <m:chr m:val="∑"/>
                        <m:ctrl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d>
                          <m:dPr>
                            <m:ctrl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</m:e>
                                  <m:sub>
                                    <m: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</m:nary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559EA52A-4E34-4FE2-B1D5-0173101C786E}"/>
                </a:ext>
              </a:extLst>
            </xdr:cNvPr>
            <xdr:cNvSpPr txBox="1"/>
          </xdr:nvSpPr>
          <xdr:spPr>
            <a:xfrm>
              <a:off x="6832600" y="7651750"/>
              <a:ext cx="3828955" cy="8456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𝑁= ∑_(𝑖=1)^𝑚▒〖𝑁_𝑖=𝐹𝐴𝐵〗 ∑_(𝑖=1)^𝑚▒(1/𝑔_𝑖 ) </a:t>
              </a:r>
              <a:endParaRPr lang="pt-BR" sz="2000"/>
            </a:p>
          </xdr:txBody>
        </xdr:sp>
      </mc:Fallback>
    </mc:AlternateContent>
    <xdr:clientData/>
  </xdr:oneCellAnchor>
  <xdr:oneCellAnchor>
    <xdr:from>
      <xdr:col>10</xdr:col>
      <xdr:colOff>82550</xdr:colOff>
      <xdr:row>56</xdr:row>
      <xdr:rowOff>158750</xdr:rowOff>
    </xdr:from>
    <xdr:ext cx="3828955" cy="8402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41586608-65A2-4186-B94C-3EAAEFEC99FC}"/>
                </a:ext>
              </a:extLst>
            </xdr:cNvPr>
            <xdr:cNvSpPr txBox="1"/>
          </xdr:nvSpPr>
          <xdr:spPr>
            <a:xfrm>
              <a:off x="6997700" y="11531600"/>
              <a:ext cx="3828955" cy="840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sSub>
                          <m:sSubPr>
                            <m:ctrl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 </m:t>
                        </m:r>
                        <m:nary>
                          <m:naryPr>
                            <m:chr m:val="∑"/>
                            <m:ctrl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p>
                          <m:e>
                            <m:f>
                              <m:fPr>
                                <m:ctrlP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𝐹𝐴𝐵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</m:e>
                                  <m:sub>
                                    <m: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e>
                    </m:nary>
                    <m:r>
                      <a:rPr lang="pt-BR" sz="20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sSub>
                      <m:sSubPr>
                        <m:ctrl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41586608-65A2-4186-B94C-3EAAEFEC99FC}"/>
                </a:ext>
              </a:extLst>
            </xdr:cNvPr>
            <xdr:cNvSpPr txBox="1"/>
          </xdr:nvSpPr>
          <xdr:spPr>
            <a:xfrm>
              <a:off x="6997700" y="11531600"/>
              <a:ext cx="3828955" cy="840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𝑉= ∑_(𝑖=1)^𝑚▒〖𝑉_𝑖= ∑_(𝑖=1)^𝑚▒𝐹𝐴𝐵/𝑔_𝑖 〗.𝑣_𝑖</a:t>
              </a:r>
              <a:endParaRPr lang="pt-BR" sz="20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FEA631-F8D7-4F78-B89C-85241BA305F9}" name="Tabela1" displayName="Tabela1" ref="A1:H38" totalsRowShown="0" headerRowDxfId="17" dataDxfId="15" headerRowBorderDxfId="16" tableBorderDxfId="14" totalsRowBorderDxfId="13">
  <autoFilter ref="A1:H38" xr:uid="{B3FEA631-F8D7-4F78-B89C-85241BA305F9}"/>
  <tableColumns count="8">
    <tableColumn id="1" xr3:uid="{E3613D79-5B5F-4313-91AC-810567F60D8F}" name="Ponto" dataDxfId="12"/>
    <tableColumn id="2" xr3:uid="{136F5277-00AB-4508-82E8-16D9C07EF2C1}" name="Árvore" dataDxfId="11"/>
    <tableColumn id="3" xr3:uid="{4EB25418-A154-4F02-894C-B97408284556}" name="d (cm)" dataDxfId="10"/>
    <tableColumn id="4" xr3:uid="{5AE7A31E-3E5A-4190-B7C5-46C854B678B7}" name="Ht (m)" dataDxfId="9"/>
    <tableColumn id="5" xr3:uid="{A96508DE-D8A0-45A7-A34D-C71CA3972004}" name="Vi (m³)" dataDxfId="8">
      <calculatedColumnFormula>0.00007423*(C2^$R$8)*(D2^$R$9)</calculatedColumnFormula>
    </tableColumn>
    <tableColumn id="6" xr3:uid="{0936FEC6-1D14-4FD7-AA01-AA38806CEA54}" name="gi (m²)" dataDxfId="7">
      <calculatedColumnFormula>PI()*C2^2/40000</calculatedColumnFormula>
    </tableColumn>
    <tableColumn id="7" xr3:uid="{DEF814C7-F947-486E-96D7-C53D61F1748C}" name="1/gi" dataDxfId="6">
      <calculatedColumnFormula>1/F2</calculatedColumnFormula>
    </tableColumn>
    <tableColumn id="8" xr3:uid="{04CDF7FF-5C72-4241-95F4-44BA85AD6F82}" name="(FAB/gi).vi" dataDxfId="5">
      <calculatedColumnFormula>($M$8/Tabela1[[#This Row],[gi (m²)]])*Tabela1[[#This Row],[Vi (m³)]]</calculatedColumnFormula>
    </tableColumn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B9612C-9E24-4B9F-A5B2-2A18E5201561}" name="Tabela2" displayName="Tabela2" ref="A1:E8" totalsRowShown="0" headerRowDxfId="0" dataDxfId="1">
  <autoFilter ref="A1:E8" xr:uid="{41B9612C-9E24-4B9F-A5B2-2A18E5201561}"/>
  <tableColumns count="5">
    <tableColumn id="1" xr3:uid="{38ED5867-942A-4A62-85F2-DEE652999A22}" name="Ponto" dataDxfId="4"/>
    <tableColumn id="2" xr3:uid="{0892E2FC-CDA5-4413-AC65-66786DBDDAC8}" name="m" dataDxfId="3"/>
    <tableColumn id="3" xr3:uid="{D0A35509-F5FB-4D83-A6DD-383CA9B3D015}" name="G ( m².ha-1)" dataDxfId="2"/>
    <tableColumn id="4" xr3:uid="{115B6053-4CFD-4682-9195-EC9D2155AD9F}" name="N ( Árvore.ha-1)"/>
    <tableColumn id="5" xr3:uid="{0FC480E7-33B0-436D-9BB1-743F91A1D3A2}" name="V ( m³.ha-1)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5D73-7E86-4845-95AA-3943C596FDA3}">
  <dimension ref="A1:W224"/>
  <sheetViews>
    <sheetView showGridLines="0" workbookViewId="0">
      <selection activeCell="M63" sqref="M63"/>
    </sheetView>
  </sheetViews>
  <sheetFormatPr defaultColWidth="8.90625" defaultRowHeight="15.5" x14ac:dyDescent="0.35"/>
  <cols>
    <col min="1" max="1" width="8.26953125" style="1" customWidth="1"/>
    <col min="2" max="2" width="9.453125" style="1" customWidth="1"/>
    <col min="3" max="3" width="8.7265625" style="1" customWidth="1"/>
    <col min="4" max="4" width="9" style="1" customWidth="1"/>
    <col min="5" max="7" width="12.26953125" style="1" bestFit="1" customWidth="1"/>
    <col min="8" max="8" width="16.08984375" style="1" customWidth="1"/>
    <col min="9" max="11" width="8.90625" style="1"/>
    <col min="12" max="12" width="11.6328125" style="1" customWidth="1"/>
    <col min="13" max="13" width="17.54296875" style="1" customWidth="1"/>
    <col min="14" max="14" width="11.6328125" style="1" customWidth="1"/>
    <col min="15" max="16384" width="8.90625" style="1"/>
  </cols>
  <sheetData>
    <row r="1" spans="1:23" x14ac:dyDescent="0.35">
      <c r="A1" s="15" t="s">
        <v>2</v>
      </c>
      <c r="B1" s="16" t="s">
        <v>1</v>
      </c>
      <c r="C1" s="16" t="s">
        <v>0</v>
      </c>
      <c r="D1" s="16" t="s">
        <v>3</v>
      </c>
      <c r="E1" s="16" t="s">
        <v>7</v>
      </c>
      <c r="F1" s="16" t="s">
        <v>6</v>
      </c>
      <c r="G1" s="17" t="s">
        <v>20</v>
      </c>
      <c r="H1" s="16" t="s">
        <v>26</v>
      </c>
    </row>
    <row r="2" spans="1:23" x14ac:dyDescent="0.35">
      <c r="A2" s="13">
        <v>1</v>
      </c>
      <c r="B2" s="4">
        <v>1</v>
      </c>
      <c r="C2" s="5">
        <v>19.899999999999999</v>
      </c>
      <c r="D2" s="5">
        <v>6</v>
      </c>
      <c r="E2" s="9">
        <f t="shared" ref="E2:E38" si="0">0.00007423*(C2^$R$8)*(D2^$R$9)</f>
        <v>9.9454027194796651E-2</v>
      </c>
      <c r="F2" s="9">
        <f>PI()*C2^2/40000</f>
        <v>3.1102552668702346E-2</v>
      </c>
      <c r="G2" s="14">
        <f>1/F2</f>
        <v>32.151701844275721</v>
      </c>
      <c r="H2" s="9">
        <f>($M$8/Tabela1[[#This Row],[gi (m²)]])*Tabela1[[#This Row],[Vi (m³)]]</f>
        <v>3.1976162295795914</v>
      </c>
    </row>
    <row r="3" spans="1:23" x14ac:dyDescent="0.35">
      <c r="A3" s="13">
        <v>1</v>
      </c>
      <c r="B3" s="4">
        <v>2</v>
      </c>
      <c r="C3" s="5">
        <v>17.600000000000001</v>
      </c>
      <c r="D3" s="5">
        <v>12</v>
      </c>
      <c r="E3" s="9">
        <f t="shared" si="0"/>
        <v>0.18129028036876832</v>
      </c>
      <c r="F3" s="9">
        <f t="shared" ref="F3:F38" si="1">PI()*C3^2/40000</f>
        <v>2.4328493509399363E-2</v>
      </c>
      <c r="G3" s="14">
        <f t="shared" ref="G3:G38" si="2">1/F3</f>
        <v>41.104065881171309</v>
      </c>
      <c r="H3" s="9">
        <f>($M$8/Tabela1[[#This Row],[gi (m²)]])*Tabela1[[#This Row],[Vi (m³)]]</f>
        <v>7.4517676278938705</v>
      </c>
    </row>
    <row r="4" spans="1:23" x14ac:dyDescent="0.35">
      <c r="A4" s="13">
        <v>1</v>
      </c>
      <c r="B4" s="4">
        <v>3</v>
      </c>
      <c r="C4" s="5">
        <v>7.5</v>
      </c>
      <c r="D4" s="5">
        <v>3</v>
      </c>
      <c r="E4" s="9">
        <f t="shared" si="0"/>
        <v>8.3606392091574513E-3</v>
      </c>
      <c r="F4" s="9">
        <f t="shared" si="1"/>
        <v>4.4178646691106467E-3</v>
      </c>
      <c r="G4" s="14">
        <f t="shared" si="2"/>
        <v>226.35369684180671</v>
      </c>
      <c r="H4" s="9">
        <f>($M$8/Tabela1[[#This Row],[gi (m²)]])*Tabela1[[#This Row],[Vi (m³)]]</f>
        <v>1.8924615929533484</v>
      </c>
    </row>
    <row r="5" spans="1:23" x14ac:dyDescent="0.35">
      <c r="A5" s="13">
        <v>1</v>
      </c>
      <c r="B5" s="4">
        <v>4</v>
      </c>
      <c r="C5" s="5">
        <v>13.1</v>
      </c>
      <c r="D5" s="5">
        <v>10</v>
      </c>
      <c r="E5" s="9">
        <f t="shared" si="0"/>
        <v>8.8487183640195713E-2</v>
      </c>
      <c r="F5" s="9">
        <f t="shared" si="1"/>
        <v>1.3478217882063609E-2</v>
      </c>
      <c r="G5" s="14">
        <f t="shared" si="2"/>
        <v>74.193785020404576</v>
      </c>
      <c r="H5" s="9">
        <f>($M$8/Tabela1[[#This Row],[gi (m²)]])*Tabela1[[#This Row],[Vi (m³)]]</f>
        <v>6.5651990800617419</v>
      </c>
    </row>
    <row r="6" spans="1:23" x14ac:dyDescent="0.35">
      <c r="A6" s="13">
        <v>1</v>
      </c>
      <c r="B6" s="4">
        <v>5</v>
      </c>
      <c r="C6" s="5">
        <v>21.4</v>
      </c>
      <c r="D6" s="5">
        <v>15.8</v>
      </c>
      <c r="E6" s="9">
        <f t="shared" si="0"/>
        <v>0.34911238251499055</v>
      </c>
      <c r="F6" s="9">
        <f t="shared" si="1"/>
        <v>3.5968094290949534E-2</v>
      </c>
      <c r="G6" s="14">
        <f t="shared" si="2"/>
        <v>27.802418218516092</v>
      </c>
      <c r="H6" s="9">
        <f>($M$8/Tabela1[[#This Row],[gi (m²)]])*Tabela1[[#This Row],[Vi (m³)]]</f>
        <v>9.7061684639443317</v>
      </c>
    </row>
    <row r="7" spans="1:23" x14ac:dyDescent="0.35">
      <c r="A7" s="13">
        <v>1</v>
      </c>
      <c r="B7" s="4">
        <v>6</v>
      </c>
      <c r="C7" s="5">
        <v>40.799999999999997</v>
      </c>
      <c r="D7" s="5">
        <v>15</v>
      </c>
      <c r="E7" s="9">
        <f t="shared" si="0"/>
        <v>0.98871245681834774</v>
      </c>
      <c r="F7" s="9">
        <f t="shared" si="1"/>
        <v>0.13074051987179283</v>
      </c>
      <c r="G7" s="14">
        <f t="shared" si="2"/>
        <v>7.6487381339818983</v>
      </c>
      <c r="H7" s="9">
        <f>($M$8/Tabela1[[#This Row],[gi (m²)]])*Tabela1[[#This Row],[Vi (m³)]]</f>
        <v>7.5624026720094273</v>
      </c>
    </row>
    <row r="8" spans="1:23" ht="18.5" x14ac:dyDescent="0.35">
      <c r="A8" s="13">
        <v>2</v>
      </c>
      <c r="B8" s="4">
        <v>1</v>
      </c>
      <c r="C8" s="5">
        <v>6.7</v>
      </c>
      <c r="D8" s="5">
        <v>7</v>
      </c>
      <c r="E8" s="9">
        <f t="shared" si="0"/>
        <v>1.8563850193812511E-2</v>
      </c>
      <c r="F8" s="9">
        <f t="shared" si="1"/>
        <v>3.5256523554911454E-3</v>
      </c>
      <c r="G8" s="14">
        <f t="shared" si="2"/>
        <v>283.63545215753237</v>
      </c>
      <c r="H8" s="9">
        <f>($M$8/Tabela1[[#This Row],[gi (m²)]])*Tabela1[[#This Row],[Vi (m³)]]</f>
        <v>5.2653660435067069</v>
      </c>
      <c r="L8" s="25" t="s">
        <v>15</v>
      </c>
      <c r="M8" s="26">
        <v>1</v>
      </c>
      <c r="Q8" s="6" t="s">
        <v>5</v>
      </c>
      <c r="R8" s="7">
        <f>1.707348</f>
        <v>1.7073480000000001</v>
      </c>
    </row>
    <row r="9" spans="1:23" ht="18.5" x14ac:dyDescent="0.35">
      <c r="A9" s="13">
        <v>2</v>
      </c>
      <c r="B9" s="4">
        <v>2</v>
      </c>
      <c r="C9" s="5">
        <v>8.6</v>
      </c>
      <c r="D9" s="5">
        <v>7</v>
      </c>
      <c r="E9" s="9">
        <f t="shared" si="0"/>
        <v>2.8430529917407753E-2</v>
      </c>
      <c r="F9" s="9">
        <f t="shared" si="1"/>
        <v>5.8088048164875268E-3</v>
      </c>
      <c r="G9" s="14">
        <f t="shared" si="2"/>
        <v>172.15245331735571</v>
      </c>
      <c r="H9" s="9">
        <f>($M$8/Tabela1[[#This Row],[gi (m²)]])*Tabela1[[#This Row],[Vi (m³)]]</f>
        <v>4.8943854743942232</v>
      </c>
      <c r="Q9" s="8" t="s">
        <v>4</v>
      </c>
      <c r="R9" s="7">
        <v>1.16873</v>
      </c>
    </row>
    <row r="10" spans="1:23" x14ac:dyDescent="0.35">
      <c r="A10" s="13">
        <v>2</v>
      </c>
      <c r="B10" s="4">
        <v>3</v>
      </c>
      <c r="C10" s="5">
        <v>12.3</v>
      </c>
      <c r="D10" s="5">
        <v>9</v>
      </c>
      <c r="E10" s="9">
        <f t="shared" si="0"/>
        <v>7.0255223676986042E-2</v>
      </c>
      <c r="F10" s="9">
        <f t="shared" si="1"/>
        <v>1.1882288814039996E-2</v>
      </c>
      <c r="G10" s="14">
        <f t="shared" si="2"/>
        <v>84.158870033390343</v>
      </c>
      <c r="H10" s="9">
        <f>($M$8/Tabela1[[#This Row],[gi (m²)]])*Tabela1[[#This Row],[Vi (m³)]]</f>
        <v>5.9126002385982366</v>
      </c>
      <c r="I10" s="1" t="s">
        <v>21</v>
      </c>
    </row>
    <row r="11" spans="1:23" x14ac:dyDescent="0.35">
      <c r="A11" s="13">
        <v>2</v>
      </c>
      <c r="B11" s="4">
        <v>4</v>
      </c>
      <c r="C11" s="5">
        <v>5.3</v>
      </c>
      <c r="D11" s="5">
        <v>6</v>
      </c>
      <c r="E11" s="9">
        <f t="shared" si="0"/>
        <v>1.0390085678093611E-2</v>
      </c>
      <c r="F11" s="9">
        <f t="shared" si="1"/>
        <v>2.2061834409834321E-3</v>
      </c>
      <c r="G11" s="14">
        <f t="shared" si="2"/>
        <v>453.2714648398586</v>
      </c>
      <c r="H11" s="9">
        <f>($M$8/Tabela1[[#This Row],[gi (m²)]])*Tabela1[[#This Row],[Vi (m³)]]</f>
        <v>4.7095293551211261</v>
      </c>
    </row>
    <row r="12" spans="1:23" x14ac:dyDescent="0.35">
      <c r="A12" s="13">
        <v>2</v>
      </c>
      <c r="B12" s="4">
        <v>5</v>
      </c>
      <c r="C12" s="5">
        <v>12</v>
      </c>
      <c r="D12" s="5">
        <v>10.3</v>
      </c>
      <c r="E12" s="9">
        <f t="shared" si="0"/>
        <v>7.8858888640063116E-2</v>
      </c>
      <c r="F12" s="9">
        <f t="shared" si="1"/>
        <v>1.1309733552923255E-2</v>
      </c>
      <c r="G12" s="14">
        <f t="shared" si="2"/>
        <v>88.419412828830744</v>
      </c>
      <c r="H12" s="9">
        <f>($M$8/Tabela1[[#This Row],[gi (m²)]])*Tabela1[[#This Row],[Vi (m³)]]</f>
        <v>6.9726566298885313</v>
      </c>
    </row>
    <row r="13" spans="1:23" x14ac:dyDescent="0.35">
      <c r="A13" s="13">
        <v>2</v>
      </c>
      <c r="B13" s="4">
        <v>6</v>
      </c>
      <c r="C13" s="5">
        <v>12.7</v>
      </c>
      <c r="D13" s="5">
        <v>8</v>
      </c>
      <c r="E13" s="9">
        <f t="shared" si="0"/>
        <v>6.4658391485809832E-2</v>
      </c>
      <c r="F13" s="9">
        <f t="shared" si="1"/>
        <v>1.2667686977437443E-2</v>
      </c>
      <c r="G13" s="14">
        <f t="shared" si="2"/>
        <v>78.941009655599402</v>
      </c>
      <c r="H13" s="9">
        <f>($M$8/Tabela1[[#This Row],[gi (m²)]])*Tabela1[[#This Row],[Vi (m³)]]</f>
        <v>5.1041987065968399</v>
      </c>
    </row>
    <row r="14" spans="1:23" x14ac:dyDescent="0.35">
      <c r="A14" s="13">
        <v>2</v>
      </c>
      <c r="B14" s="4">
        <v>7</v>
      </c>
      <c r="C14" s="5">
        <v>14.8</v>
      </c>
      <c r="D14" s="5">
        <v>11</v>
      </c>
      <c r="E14" s="9">
        <f t="shared" si="0"/>
        <v>0.12182329244318127</v>
      </c>
      <c r="F14" s="9">
        <f t="shared" si="1"/>
        <v>1.7203361371057709E-2</v>
      </c>
      <c r="G14" s="14">
        <f t="shared" si="2"/>
        <v>58.128174978778425</v>
      </c>
      <c r="H14" s="9">
        <f>($M$8/Tabela1[[#This Row],[gi (m²)]])*Tabela1[[#This Row],[Vi (m³)]]</f>
        <v>7.081365659628136</v>
      </c>
      <c r="L14" s="10" t="s">
        <v>8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x14ac:dyDescent="0.35">
      <c r="A15" s="13">
        <v>2</v>
      </c>
      <c r="B15" s="4">
        <v>8</v>
      </c>
      <c r="C15" s="5">
        <v>5.0999999999999996</v>
      </c>
      <c r="D15" s="5">
        <v>4</v>
      </c>
      <c r="E15" s="9">
        <f t="shared" si="0"/>
        <v>6.0575019028902572E-3</v>
      </c>
      <c r="F15" s="9">
        <f t="shared" si="1"/>
        <v>2.042820622996763E-3</v>
      </c>
      <c r="G15" s="14">
        <f t="shared" si="2"/>
        <v>489.51924057484149</v>
      </c>
      <c r="H15" s="9">
        <f>($M$8/Tabela1[[#This Row],[gi (m²)]])*Tabela1[[#This Row],[Vi (m³)]]</f>
        <v>2.9652637312834957</v>
      </c>
      <c r="L15" s="28" t="s">
        <v>9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23" x14ac:dyDescent="0.35">
      <c r="A16" s="13">
        <v>2</v>
      </c>
      <c r="B16" s="4">
        <v>9</v>
      </c>
      <c r="C16" s="5">
        <v>25</v>
      </c>
      <c r="D16" s="5">
        <v>11</v>
      </c>
      <c r="E16" s="9">
        <f t="shared" si="0"/>
        <v>0.29816482754496626</v>
      </c>
      <c r="F16" s="9">
        <f t="shared" si="1"/>
        <v>4.9087385212340517E-2</v>
      </c>
      <c r="G16" s="14">
        <f t="shared" si="2"/>
        <v>20.371832715762604</v>
      </c>
      <c r="H16" s="9">
        <f>($M$8/Tabela1[[#This Row],[gi (m²)]])*Tabela1[[#This Row],[Vi (m³)]]</f>
        <v>6.074163988470259</v>
      </c>
      <c r="L16" s="28" t="s">
        <v>10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x14ac:dyDescent="0.35">
      <c r="A17" s="13">
        <v>3</v>
      </c>
      <c r="B17" s="4">
        <v>1</v>
      </c>
      <c r="C17" s="5">
        <v>13.4</v>
      </c>
      <c r="D17" s="5">
        <v>11.7</v>
      </c>
      <c r="E17" s="9">
        <f t="shared" si="0"/>
        <v>0.11049953387708195</v>
      </c>
      <c r="F17" s="9">
        <f t="shared" si="1"/>
        <v>1.4102609421964582E-2</v>
      </c>
      <c r="G17" s="14">
        <f t="shared" si="2"/>
        <v>70.908863039383093</v>
      </c>
      <c r="H17" s="9">
        <f>($M$8/Tabela1[[#This Row],[gi (m²)]])*Tabela1[[#This Row],[Vi (m³)]]</f>
        <v>7.8353963136056759</v>
      </c>
      <c r="L17" s="28" t="s">
        <v>11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spans="1:23" x14ac:dyDescent="0.35">
      <c r="A18" s="13">
        <v>3</v>
      </c>
      <c r="B18" s="4">
        <v>2</v>
      </c>
      <c r="C18" s="5">
        <v>27.7</v>
      </c>
      <c r="D18" s="5">
        <v>13</v>
      </c>
      <c r="E18" s="9">
        <f t="shared" si="0"/>
        <v>0.43181072363285244</v>
      </c>
      <c r="F18" s="9">
        <f t="shared" si="1"/>
        <v>6.0262815679322811E-2</v>
      </c>
      <c r="G18" s="14">
        <f t="shared" si="2"/>
        <v>16.593980694850224</v>
      </c>
      <c r="H18" s="9">
        <f>($M$8/Tabela1[[#This Row],[gi (m²)]])*Tabela1[[#This Row],[Vi (m³)]]</f>
        <v>7.1654588117928588</v>
      </c>
      <c r="L18" s="28" t="s">
        <v>18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spans="1:23" x14ac:dyDescent="0.35">
      <c r="A19" s="13">
        <v>3</v>
      </c>
      <c r="B19" s="4">
        <v>3</v>
      </c>
      <c r="C19" s="5">
        <v>21.6</v>
      </c>
      <c r="D19" s="5">
        <v>22.4</v>
      </c>
      <c r="E19" s="9">
        <f t="shared" si="0"/>
        <v>0.5333739122032306</v>
      </c>
      <c r="F19" s="9">
        <f t="shared" si="1"/>
        <v>3.6643536711471351E-2</v>
      </c>
      <c r="G19" s="14">
        <f t="shared" si="2"/>
        <v>27.289942231120598</v>
      </c>
      <c r="H19" s="9">
        <f>($M$8/Tabela1[[#This Row],[gi (m²)]])*Tabela1[[#This Row],[Vi (m³)]]</f>
        <v>14.555743251612952</v>
      </c>
      <c r="L19" s="28" t="s">
        <v>19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1:23" x14ac:dyDescent="0.35">
      <c r="A20" s="13">
        <v>3</v>
      </c>
      <c r="B20" s="4">
        <v>4</v>
      </c>
      <c r="C20" s="5">
        <v>18.5</v>
      </c>
      <c r="D20" s="5">
        <v>12.9</v>
      </c>
      <c r="E20" s="9">
        <f t="shared" si="0"/>
        <v>0.21481375601978797</v>
      </c>
      <c r="F20" s="9">
        <f t="shared" si="1"/>
        <v>2.6880252142277669E-2</v>
      </c>
      <c r="G20" s="14">
        <f t="shared" si="2"/>
        <v>37.202031986418191</v>
      </c>
      <c r="H20" s="9">
        <f>($M$8/Tabela1[[#This Row],[gi (m²)]])*Tabela1[[#This Row],[Vi (m³)]]</f>
        <v>7.9915082225707854</v>
      </c>
    </row>
    <row r="21" spans="1:23" x14ac:dyDescent="0.35">
      <c r="A21" s="13">
        <v>4</v>
      </c>
      <c r="B21" s="4">
        <v>1</v>
      </c>
      <c r="C21" s="5">
        <v>14.9</v>
      </c>
      <c r="D21" s="5">
        <v>11</v>
      </c>
      <c r="E21" s="9">
        <f t="shared" si="0"/>
        <v>0.12323201859603432</v>
      </c>
      <c r="F21" s="9">
        <f t="shared" si="1"/>
        <v>1.743662462558675E-2</v>
      </c>
      <c r="G21" s="14">
        <f t="shared" si="2"/>
        <v>57.350549287652029</v>
      </c>
      <c r="H21" s="9">
        <f>($M$8/Tabela1[[#This Row],[gi (m²)]])*Tabela1[[#This Row],[Vi (m³)]]</f>
        <v>7.0674239563087173</v>
      </c>
      <c r="L21" s="27" t="s">
        <v>23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 spans="1:23" x14ac:dyDescent="0.35">
      <c r="A22" s="13">
        <v>4</v>
      </c>
      <c r="B22" s="4">
        <v>2</v>
      </c>
      <c r="C22" s="5">
        <v>20.399999999999999</v>
      </c>
      <c r="D22" s="5">
        <v>8</v>
      </c>
      <c r="E22" s="9">
        <f t="shared" si="0"/>
        <v>0.14522529526783956</v>
      </c>
      <c r="F22" s="9">
        <f t="shared" si="1"/>
        <v>3.2685129967948208E-2</v>
      </c>
      <c r="G22" s="14">
        <f t="shared" si="2"/>
        <v>30.594952535927593</v>
      </c>
      <c r="H22" s="9">
        <f>($M$8/Tabela1[[#This Row],[gi (m²)]])*Tabela1[[#This Row],[Vi (m³)]]</f>
        <v>4.4431610157356216</v>
      </c>
    </row>
    <row r="23" spans="1:23" x14ac:dyDescent="0.35">
      <c r="A23" s="13">
        <v>4</v>
      </c>
      <c r="B23" s="4">
        <v>3</v>
      </c>
      <c r="C23" s="5">
        <v>14.5</v>
      </c>
      <c r="D23" s="5">
        <v>10</v>
      </c>
      <c r="E23" s="9">
        <f t="shared" si="0"/>
        <v>0.10523708173644518</v>
      </c>
      <c r="F23" s="9">
        <f t="shared" si="1"/>
        <v>1.6512996385431349E-2</v>
      </c>
      <c r="G23" s="14">
        <f t="shared" si="2"/>
        <v>60.558361224026768</v>
      </c>
      <c r="H23" s="9">
        <f>($M$8/Tabela1[[#This Row],[gi (m²)]])*Tabela1[[#This Row],[Vi (m³)]]</f>
        <v>6.3729852099580775</v>
      </c>
      <c r="L23" s="12" t="s">
        <v>12</v>
      </c>
    </row>
    <row r="24" spans="1:23" x14ac:dyDescent="0.35">
      <c r="A24" s="13">
        <v>4</v>
      </c>
      <c r="B24" s="4">
        <v>4</v>
      </c>
      <c r="C24" s="5">
        <v>18.8</v>
      </c>
      <c r="D24" s="5">
        <v>11</v>
      </c>
      <c r="E24" s="9">
        <f t="shared" si="0"/>
        <v>0.18328089169241624</v>
      </c>
      <c r="F24" s="9">
        <f t="shared" si="1"/>
        <v>2.7759112687119416E-2</v>
      </c>
      <c r="G24" s="14">
        <f t="shared" si="2"/>
        <v>36.024206222701523</v>
      </c>
      <c r="H24" s="9">
        <f>($M$8/Tabela1[[#This Row],[gi (m²)]])*Tabela1[[#This Row],[Vi (m³)]]</f>
        <v>6.6025486390082246</v>
      </c>
    </row>
    <row r="25" spans="1:23" x14ac:dyDescent="0.35">
      <c r="A25" s="13">
        <v>4</v>
      </c>
      <c r="B25" s="4">
        <v>5</v>
      </c>
      <c r="C25" s="5">
        <v>21</v>
      </c>
      <c r="D25" s="5">
        <v>9</v>
      </c>
      <c r="E25" s="9">
        <f t="shared" si="0"/>
        <v>0.1751135599412138</v>
      </c>
      <c r="F25" s="9">
        <f t="shared" si="1"/>
        <v>3.4636059005827467E-2</v>
      </c>
      <c r="G25" s="14">
        <f t="shared" si="2"/>
        <v>28.871645005332489</v>
      </c>
      <c r="H25" s="9">
        <f>($M$8/Tabela1[[#This Row],[gi (m²)]])*Tabela1[[#This Row],[Vi (m³)]]</f>
        <v>5.0558165382427367</v>
      </c>
      <c r="N25" s="3" t="s">
        <v>15</v>
      </c>
      <c r="O25" s="3">
        <v>1</v>
      </c>
    </row>
    <row r="26" spans="1:23" x14ac:dyDescent="0.35">
      <c r="A26" s="13">
        <v>4</v>
      </c>
      <c r="B26" s="4">
        <v>6</v>
      </c>
      <c r="C26" s="5">
        <v>6</v>
      </c>
      <c r="D26" s="5">
        <v>6</v>
      </c>
      <c r="E26" s="9">
        <f t="shared" si="0"/>
        <v>1.2841127332458164E-2</v>
      </c>
      <c r="F26" s="9">
        <f t="shared" si="1"/>
        <v>2.8274333882308137E-3</v>
      </c>
      <c r="G26" s="14">
        <f t="shared" si="2"/>
        <v>353.67765131532298</v>
      </c>
      <c r="H26" s="9">
        <f>($M$8/Tabela1[[#This Row],[gi (m²)]])*Tabela1[[#This Row],[Vi (m³)]]</f>
        <v>4.5416197551848017</v>
      </c>
    </row>
    <row r="27" spans="1:23" ht="18.5" x14ac:dyDescent="0.35">
      <c r="A27" s="13">
        <v>4</v>
      </c>
      <c r="B27" s="4">
        <v>7</v>
      </c>
      <c r="C27" s="5">
        <v>7.6</v>
      </c>
      <c r="D27" s="5">
        <v>7</v>
      </c>
      <c r="E27" s="9">
        <f t="shared" si="0"/>
        <v>2.302110777384566E-2</v>
      </c>
      <c r="F27" s="9">
        <f t="shared" si="1"/>
        <v>4.5364597917836608E-3</v>
      </c>
      <c r="G27" s="14">
        <f t="shared" si="2"/>
        <v>220.43620926855311</v>
      </c>
      <c r="H27" s="9">
        <f>($M$8/Tabela1[[#This Row],[gi (m²)]])*Tabela1[[#This Row],[Vi (m³)]]</f>
        <v>5.0746857308293567</v>
      </c>
      <c r="L27" s="1" t="s">
        <v>2</v>
      </c>
      <c r="M27" s="1" t="s">
        <v>14</v>
      </c>
      <c r="N27" s="1" t="s">
        <v>13</v>
      </c>
    </row>
    <row r="28" spans="1:23" x14ac:dyDescent="0.35">
      <c r="A28" s="13">
        <v>4</v>
      </c>
      <c r="B28" s="4">
        <v>8</v>
      </c>
      <c r="C28" s="5">
        <v>6.7</v>
      </c>
      <c r="D28" s="5">
        <v>7</v>
      </c>
      <c r="E28" s="9">
        <f t="shared" si="0"/>
        <v>1.8563850193812511E-2</v>
      </c>
      <c r="F28" s="9">
        <f t="shared" si="1"/>
        <v>3.5256523554911454E-3</v>
      </c>
      <c r="G28" s="14">
        <f t="shared" si="2"/>
        <v>283.63545215753237</v>
      </c>
      <c r="H28" s="9">
        <f>($M$8/Tabela1[[#This Row],[gi (m²)]])*Tabela1[[#This Row],[Vi (m³)]]</f>
        <v>5.2653660435067069</v>
      </c>
      <c r="L28" s="1">
        <v>1</v>
      </c>
      <c r="M28" s="1">
        <f>COUNTIF(Tabela1[Ponto],L28)</f>
        <v>6</v>
      </c>
      <c r="N28" s="1">
        <f>M28*$O$25</f>
        <v>6</v>
      </c>
    </row>
    <row r="29" spans="1:23" x14ac:dyDescent="0.35">
      <c r="A29" s="13">
        <v>4</v>
      </c>
      <c r="B29" s="4">
        <v>9</v>
      </c>
      <c r="C29" s="5">
        <v>7.3</v>
      </c>
      <c r="D29" s="5">
        <v>8</v>
      </c>
      <c r="E29" s="9">
        <f t="shared" si="0"/>
        <v>2.5121199913778203E-2</v>
      </c>
      <c r="F29" s="9">
        <f t="shared" si="1"/>
        <v>4.1853868127450016E-3</v>
      </c>
      <c r="G29" s="14">
        <f t="shared" si="2"/>
        <v>238.92654245358656</v>
      </c>
      <c r="H29" s="9">
        <f>($M$8/Tabela1[[#This Row],[gi (m²)]])*Tabela1[[#This Row],[Vi (m³)]]</f>
        <v>6.0021214376843632</v>
      </c>
      <c r="L29" s="1">
        <v>2</v>
      </c>
      <c r="M29" s="1">
        <f>COUNTIF(Tabela1[Ponto],L29)</f>
        <v>9</v>
      </c>
      <c r="N29" s="1">
        <f t="shared" ref="N29:N32" si="3">M29*$O$25</f>
        <v>9</v>
      </c>
    </row>
    <row r="30" spans="1:23" x14ac:dyDescent="0.35">
      <c r="A30" s="13">
        <v>5</v>
      </c>
      <c r="B30" s="4">
        <v>1</v>
      </c>
      <c r="C30" s="5">
        <v>18</v>
      </c>
      <c r="D30" s="5">
        <v>9</v>
      </c>
      <c r="E30" s="9">
        <f t="shared" si="0"/>
        <v>0.13459170960969424</v>
      </c>
      <c r="F30" s="9">
        <f t="shared" si="1"/>
        <v>2.5446900494077322E-2</v>
      </c>
      <c r="G30" s="14">
        <f t="shared" si="2"/>
        <v>39.297516812813669</v>
      </c>
      <c r="H30" s="9">
        <f>($M$8/Tabela1[[#This Row],[gi (m²)]])*Tabela1[[#This Row],[Vi (m³)]]</f>
        <v>5.2891199712522949</v>
      </c>
      <c r="L30" s="1">
        <v>3</v>
      </c>
      <c r="M30" s="1">
        <f>COUNTIF(Tabela1[Ponto],L30)</f>
        <v>4</v>
      </c>
      <c r="N30" s="1">
        <f t="shared" si="3"/>
        <v>4</v>
      </c>
    </row>
    <row r="31" spans="1:23" x14ac:dyDescent="0.35">
      <c r="A31" s="13">
        <v>5</v>
      </c>
      <c r="B31" s="4">
        <v>2</v>
      </c>
      <c r="C31" s="5">
        <v>15.9</v>
      </c>
      <c r="D31" s="5">
        <v>10</v>
      </c>
      <c r="E31" s="9">
        <f t="shared" si="0"/>
        <v>0.12317212610843258</v>
      </c>
      <c r="F31" s="9">
        <f t="shared" si="1"/>
        <v>1.9855650968850891E-2</v>
      </c>
      <c r="G31" s="14">
        <f t="shared" si="2"/>
        <v>50.363496093317615</v>
      </c>
      <c r="H31" s="9">
        <f>($M$8/Tabela1[[#This Row],[gi (m²)]])*Tabela1[[#This Row],[Vi (m³)]]</f>
        <v>6.2033788920676685</v>
      </c>
      <c r="L31" s="1">
        <v>4</v>
      </c>
      <c r="M31" s="1">
        <f>COUNTIF(Tabela1[Ponto],L31)</f>
        <v>9</v>
      </c>
      <c r="N31" s="1">
        <f t="shared" si="3"/>
        <v>9</v>
      </c>
    </row>
    <row r="32" spans="1:23" x14ac:dyDescent="0.35">
      <c r="A32" s="13">
        <v>5</v>
      </c>
      <c r="B32" s="4">
        <v>3</v>
      </c>
      <c r="C32" s="5">
        <v>9.6999999999999993</v>
      </c>
      <c r="D32" s="5">
        <v>5</v>
      </c>
      <c r="E32" s="9">
        <f t="shared" si="0"/>
        <v>2.3564022062031051E-2</v>
      </c>
      <c r="F32" s="9">
        <f t="shared" si="1"/>
        <v>7.3898113194065902E-3</v>
      </c>
      <c r="G32" s="14">
        <f t="shared" si="2"/>
        <v>135.32145230472557</v>
      </c>
      <c r="H32" s="9">
        <f>($M$8/Tabela1[[#This Row],[gi (m²)]])*Tabela1[[#This Row],[Vi (m³)]]</f>
        <v>3.1887176875746359</v>
      </c>
      <c r="L32" s="1">
        <v>5</v>
      </c>
      <c r="M32" s="1">
        <f>COUNTIF(Tabela1[Ponto],L32)</f>
        <v>9</v>
      </c>
      <c r="N32" s="1">
        <f t="shared" si="3"/>
        <v>9</v>
      </c>
    </row>
    <row r="33" spans="1:23" x14ac:dyDescent="0.35">
      <c r="A33" s="13">
        <v>5</v>
      </c>
      <c r="B33" s="4">
        <v>4</v>
      </c>
      <c r="C33" s="5">
        <v>9.5</v>
      </c>
      <c r="D33" s="5">
        <v>6</v>
      </c>
      <c r="E33" s="9">
        <f t="shared" si="0"/>
        <v>2.8141200047422661E-2</v>
      </c>
      <c r="F33" s="9">
        <f t="shared" si="1"/>
        <v>7.0882184246619699E-3</v>
      </c>
      <c r="G33" s="14">
        <f t="shared" si="2"/>
        <v>141.07917393187401</v>
      </c>
      <c r="H33" s="9">
        <f>($M$8/Tabela1[[#This Row],[gi (m²)]])*Tabela1[[#This Row],[Vi (m³)]]</f>
        <v>3.970137256142003</v>
      </c>
      <c r="L33" s="3" t="s">
        <v>16</v>
      </c>
      <c r="M33" s="3">
        <f>SUM(M28:M32)</f>
        <v>37</v>
      </c>
      <c r="N33" s="3">
        <f>SUM(N28:N32)</f>
        <v>37</v>
      </c>
    </row>
    <row r="34" spans="1:23" x14ac:dyDescent="0.35">
      <c r="A34" s="13">
        <v>5</v>
      </c>
      <c r="B34" s="4">
        <v>5</v>
      </c>
      <c r="C34" s="5">
        <v>7.2</v>
      </c>
      <c r="D34" s="5">
        <v>6</v>
      </c>
      <c r="E34" s="9">
        <f t="shared" si="0"/>
        <v>1.7530451215765873E-2</v>
      </c>
      <c r="F34" s="9">
        <f t="shared" si="1"/>
        <v>4.0715040790523724E-3</v>
      </c>
      <c r="G34" s="14">
        <f t="shared" si="2"/>
        <v>245.60948008008538</v>
      </c>
      <c r="H34" s="9">
        <f>($M$8/Tabela1[[#This Row],[gi (m²)]])*Tabela1[[#This Row],[Vi (m³)]]</f>
        <v>4.3056450086735563</v>
      </c>
      <c r="L34" s="3" t="s">
        <v>17</v>
      </c>
      <c r="M34" s="3"/>
      <c r="N34" s="3">
        <f>AVERAGE(N28:N32)</f>
        <v>7.4</v>
      </c>
    </row>
    <row r="35" spans="1:23" x14ac:dyDescent="0.35">
      <c r="A35" s="13">
        <v>5</v>
      </c>
      <c r="B35" s="4">
        <v>6</v>
      </c>
      <c r="C35" s="5">
        <v>8.8000000000000007</v>
      </c>
      <c r="D35" s="5">
        <v>5.5</v>
      </c>
      <c r="E35" s="9">
        <f t="shared" si="0"/>
        <v>2.2306125841646509E-2</v>
      </c>
      <c r="F35" s="9">
        <f t="shared" si="1"/>
        <v>6.0821233773498407E-3</v>
      </c>
      <c r="G35" s="14">
        <f t="shared" si="2"/>
        <v>164.41626352468523</v>
      </c>
      <c r="H35" s="9">
        <f>($M$8/Tabela1[[#This Row],[gi (m²)]])*Tabela1[[#This Row],[Vi (m³)]]</f>
        <v>3.6674898645949439</v>
      </c>
    </row>
    <row r="36" spans="1:23" x14ac:dyDescent="0.35">
      <c r="A36" s="13">
        <v>5</v>
      </c>
      <c r="B36" s="4">
        <v>7</v>
      </c>
      <c r="C36" s="5">
        <v>7.9</v>
      </c>
      <c r="D36" s="5">
        <v>6</v>
      </c>
      <c r="E36" s="9">
        <f t="shared" si="0"/>
        <v>2.0539505829534638E-2</v>
      </c>
      <c r="F36" s="9">
        <f t="shared" si="1"/>
        <v>4.9016699377634754E-3</v>
      </c>
      <c r="G36" s="14">
        <f t="shared" si="2"/>
        <v>204.01210458823306</v>
      </c>
      <c r="H36" s="9">
        <f>($M$8/Tabela1[[#This Row],[gi (m²)]])*Tabela1[[#This Row],[Vi (m³)]]</f>
        <v>4.1903078114856429</v>
      </c>
    </row>
    <row r="37" spans="1:23" x14ac:dyDescent="0.35">
      <c r="A37" s="13">
        <v>5</v>
      </c>
      <c r="B37" s="4">
        <v>8</v>
      </c>
      <c r="C37" s="5">
        <v>7.3</v>
      </c>
      <c r="D37" s="5">
        <v>6.5</v>
      </c>
      <c r="E37" s="9">
        <f t="shared" si="0"/>
        <v>1.9708258339053129E-2</v>
      </c>
      <c r="F37" s="9">
        <f t="shared" si="1"/>
        <v>4.1853868127450016E-3</v>
      </c>
      <c r="G37" s="14">
        <f t="shared" si="2"/>
        <v>238.92654245358656</v>
      </c>
      <c r="H37" s="9">
        <f>($M$8/Tabela1[[#This Row],[gi (m²)]])*Tabela1[[#This Row],[Vi (m³)]]</f>
        <v>4.7088260227320289</v>
      </c>
      <c r="L37" s="27" t="s">
        <v>24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 x14ac:dyDescent="0.35">
      <c r="A38" s="18">
        <v>5</v>
      </c>
      <c r="B38" s="19">
        <v>9</v>
      </c>
      <c r="C38" s="20">
        <v>21.8</v>
      </c>
      <c r="D38" s="20">
        <v>12</v>
      </c>
      <c r="E38" s="21">
        <f t="shared" si="0"/>
        <v>0.26125341476480812</v>
      </c>
      <c r="F38" s="21">
        <f t="shared" si="1"/>
        <v>3.732526231730033E-2</v>
      </c>
      <c r="G38" s="22">
        <f t="shared" si="2"/>
        <v>26.791506285985246</v>
      </c>
      <c r="H38" s="9">
        <f>($M$8/Tabela1[[#This Row],[gi (m²)]])*Tabela1[[#This Row],[Vi (m³)]]</f>
        <v>6.9993725039064678</v>
      </c>
    </row>
    <row r="39" spans="1:23" x14ac:dyDescent="0.35">
      <c r="C39" s="2"/>
      <c r="D39" s="2"/>
    </row>
    <row r="40" spans="1:23" x14ac:dyDescent="0.35">
      <c r="C40" s="2"/>
      <c r="D40" s="2"/>
    </row>
    <row r="41" spans="1:23" x14ac:dyDescent="0.35">
      <c r="C41" s="2"/>
      <c r="D41" s="2"/>
    </row>
    <row r="42" spans="1:23" x14ac:dyDescent="0.35">
      <c r="C42" s="2"/>
      <c r="D42" s="2"/>
    </row>
    <row r="43" spans="1:23" x14ac:dyDescent="0.35">
      <c r="C43" s="2"/>
      <c r="D43" s="2"/>
    </row>
    <row r="44" spans="1:23" x14ac:dyDescent="0.35">
      <c r="C44" s="2"/>
      <c r="D44" s="2"/>
    </row>
    <row r="45" spans="1:23" ht="18.5" x14ac:dyDescent="0.35">
      <c r="C45" s="2"/>
      <c r="D45" s="2"/>
      <c r="L45" s="1" t="s">
        <v>2</v>
      </c>
      <c r="M45" s="1" t="s">
        <v>22</v>
      </c>
    </row>
    <row r="46" spans="1:23" x14ac:dyDescent="0.35">
      <c r="C46" s="2"/>
      <c r="D46" s="2"/>
      <c r="L46" s="1">
        <v>1</v>
      </c>
      <c r="M46" s="23">
        <f>SUMIF(Tabela1[Ponto],L46,Tabela1[1/gi])</f>
        <v>409.25440594015629</v>
      </c>
    </row>
    <row r="47" spans="1:23" x14ac:dyDescent="0.35">
      <c r="C47" s="2"/>
      <c r="D47" s="2"/>
      <c r="L47" s="1">
        <v>2</v>
      </c>
      <c r="M47" s="23">
        <f>SUMIF(Tabela1[Ponto],L47,Tabela1[1/gi])</f>
        <v>1728.5979111019494</v>
      </c>
    </row>
    <row r="48" spans="1:23" x14ac:dyDescent="0.35">
      <c r="C48" s="2"/>
      <c r="D48" s="2"/>
      <c r="L48" s="1">
        <v>3</v>
      </c>
      <c r="M48" s="23">
        <f>SUMIF(Tabela1[Ponto],L48,Tabela1[1/gi])</f>
        <v>151.99481795177212</v>
      </c>
    </row>
    <row r="49" spans="3:23" x14ac:dyDescent="0.35">
      <c r="C49" s="2"/>
      <c r="D49" s="2"/>
      <c r="L49" s="1">
        <v>4</v>
      </c>
      <c r="M49" s="23">
        <f>SUMIF(Tabela1[Ponto],L49,Tabela1[1/gi])</f>
        <v>1310.0755694706354</v>
      </c>
    </row>
    <row r="50" spans="3:23" x14ac:dyDescent="0.35">
      <c r="C50" s="2"/>
      <c r="D50" s="2"/>
      <c r="L50" s="1">
        <v>5</v>
      </c>
      <c r="M50" s="23">
        <f>SUMIF(Tabela1[Ponto],L50,Tabela1[1/gi])</f>
        <v>1245.8175360753064</v>
      </c>
    </row>
    <row r="51" spans="3:23" x14ac:dyDescent="0.35">
      <c r="C51" s="2"/>
      <c r="D51" s="2"/>
      <c r="L51" s="3" t="s">
        <v>16</v>
      </c>
      <c r="M51" s="24">
        <f>SUM(M46:M50)</f>
        <v>4845.7402405398198</v>
      </c>
    </row>
    <row r="52" spans="3:23" x14ac:dyDescent="0.35">
      <c r="C52" s="2"/>
      <c r="D52" s="2"/>
      <c r="L52" s="3" t="s">
        <v>17</v>
      </c>
      <c r="M52" s="24">
        <f>AVERAGE(M46:M50)</f>
        <v>969.14804810796397</v>
      </c>
    </row>
    <row r="53" spans="3:23" x14ac:dyDescent="0.35">
      <c r="C53" s="2"/>
      <c r="D53" s="2"/>
    </row>
    <row r="54" spans="3:23" x14ac:dyDescent="0.35">
      <c r="C54" s="2"/>
      <c r="D54" s="2"/>
    </row>
    <row r="55" spans="3:23" x14ac:dyDescent="0.35">
      <c r="C55" s="2"/>
      <c r="D55" s="2"/>
      <c r="L55" s="27" t="s">
        <v>25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</row>
    <row r="56" spans="3:23" x14ac:dyDescent="0.35">
      <c r="C56" s="2"/>
      <c r="D56" s="2"/>
    </row>
    <row r="57" spans="3:23" x14ac:dyDescent="0.35">
      <c r="C57" s="2"/>
      <c r="D57" s="2"/>
    </row>
    <row r="58" spans="3:23" x14ac:dyDescent="0.35">
      <c r="C58" s="2"/>
      <c r="D58" s="2"/>
    </row>
    <row r="59" spans="3:23" x14ac:dyDescent="0.35">
      <c r="C59" s="2"/>
      <c r="D59" s="2"/>
    </row>
    <row r="60" spans="3:23" x14ac:dyDescent="0.35">
      <c r="C60" s="2"/>
      <c r="D60" s="2"/>
    </row>
    <row r="61" spans="3:23" x14ac:dyDescent="0.35">
      <c r="C61" s="2"/>
      <c r="D61" s="2"/>
    </row>
    <row r="62" spans="3:23" x14ac:dyDescent="0.35">
      <c r="C62" s="2"/>
      <c r="D62" s="2"/>
    </row>
    <row r="63" spans="3:23" ht="18.5" x14ac:dyDescent="0.35">
      <c r="C63" s="2"/>
      <c r="D63" s="2"/>
      <c r="L63" s="1" t="s">
        <v>2</v>
      </c>
      <c r="M63" s="1" t="s">
        <v>27</v>
      </c>
    </row>
    <row r="64" spans="3:23" x14ac:dyDescent="0.35">
      <c r="C64" s="2"/>
      <c r="D64" s="2"/>
      <c r="L64" s="1">
        <v>1</v>
      </c>
      <c r="M64" s="23">
        <f>SUMIF(Tabela1[Ponto],L64,Tabela1[(FAB/gi).vi])</f>
        <v>36.375615666442307</v>
      </c>
    </row>
    <row r="65" spans="3:13" x14ac:dyDescent="0.35">
      <c r="C65" s="2"/>
      <c r="D65" s="2"/>
      <c r="L65" s="1">
        <v>2</v>
      </c>
      <c r="M65" s="23">
        <f>SUMIF(Tabela1[Ponto],L65,Tabela1[(FAB/gi).vi])</f>
        <v>48.979529827487553</v>
      </c>
    </row>
    <row r="66" spans="3:13" x14ac:dyDescent="0.35">
      <c r="C66" s="2"/>
      <c r="D66" s="2"/>
      <c r="L66" s="1">
        <v>3</v>
      </c>
      <c r="M66" s="23">
        <f>SUMIF(Tabela1[Ponto],L66,Tabela1[(FAB/gi).vi])</f>
        <v>37.548106599582269</v>
      </c>
    </row>
    <row r="67" spans="3:13" x14ac:dyDescent="0.35">
      <c r="C67" s="2"/>
      <c r="D67" s="2"/>
      <c r="L67" s="1">
        <v>4</v>
      </c>
      <c r="M67" s="23">
        <f>SUMIF(Tabela1[Ponto],L67,Tabela1[(FAB/gi).vi])</f>
        <v>50.425728326458618</v>
      </c>
    </row>
    <row r="68" spans="3:13" x14ac:dyDescent="0.35">
      <c r="C68" s="2"/>
      <c r="D68" s="2"/>
      <c r="L68" s="1">
        <v>5</v>
      </c>
      <c r="M68" s="23">
        <f>SUMIF(Tabela1[Ponto],L68,Tabela1[(FAB/gi).vi])</f>
        <v>42.522995018429242</v>
      </c>
    </row>
    <row r="69" spans="3:13" x14ac:dyDescent="0.35">
      <c r="C69" s="2"/>
      <c r="D69" s="2"/>
      <c r="L69" s="3" t="s">
        <v>16</v>
      </c>
      <c r="M69" s="24">
        <f>SUM(M64:M68)</f>
        <v>215.85197543839999</v>
      </c>
    </row>
    <row r="70" spans="3:13" x14ac:dyDescent="0.35">
      <c r="C70" s="2"/>
      <c r="D70" s="2"/>
      <c r="L70" s="3" t="s">
        <v>17</v>
      </c>
      <c r="M70" s="24">
        <f>AVERAGE(M64:M68)</f>
        <v>43.170395087679999</v>
      </c>
    </row>
    <row r="71" spans="3:13" x14ac:dyDescent="0.35">
      <c r="C71" s="2"/>
      <c r="D71" s="2"/>
    </row>
    <row r="72" spans="3:13" x14ac:dyDescent="0.35">
      <c r="C72" s="2"/>
      <c r="D72" s="2"/>
    </row>
    <row r="73" spans="3:13" x14ac:dyDescent="0.35">
      <c r="C73" s="2"/>
      <c r="D73" s="2"/>
    </row>
    <row r="74" spans="3:13" x14ac:dyDescent="0.35">
      <c r="C74" s="2"/>
      <c r="D74" s="2"/>
    </row>
    <row r="75" spans="3:13" x14ac:dyDescent="0.35">
      <c r="C75" s="2"/>
      <c r="D75" s="2"/>
    </row>
    <row r="76" spans="3:13" x14ac:dyDescent="0.35">
      <c r="C76" s="2"/>
      <c r="D76" s="2"/>
    </row>
    <row r="77" spans="3:13" x14ac:dyDescent="0.35">
      <c r="C77" s="2"/>
      <c r="D77" s="2"/>
    </row>
    <row r="78" spans="3:13" x14ac:dyDescent="0.35">
      <c r="C78" s="2"/>
      <c r="D78" s="2"/>
    </row>
    <row r="79" spans="3:13" x14ac:dyDescent="0.35">
      <c r="C79" s="2"/>
      <c r="D79" s="2"/>
    </row>
    <row r="80" spans="3:13" x14ac:dyDescent="0.35">
      <c r="C80" s="2"/>
      <c r="D80" s="2"/>
    </row>
    <row r="81" spans="3:4" x14ac:dyDescent="0.35">
      <c r="C81" s="2"/>
      <c r="D81" s="2"/>
    </row>
    <row r="82" spans="3:4" x14ac:dyDescent="0.35">
      <c r="C82" s="2"/>
      <c r="D82" s="2"/>
    </row>
    <row r="83" spans="3:4" x14ac:dyDescent="0.35">
      <c r="C83" s="2"/>
      <c r="D83" s="2"/>
    </row>
    <row r="84" spans="3:4" x14ac:dyDescent="0.35">
      <c r="C84" s="2"/>
      <c r="D84" s="2"/>
    </row>
    <row r="85" spans="3:4" x14ac:dyDescent="0.35">
      <c r="C85" s="2"/>
      <c r="D85" s="2"/>
    </row>
    <row r="86" spans="3:4" x14ac:dyDescent="0.35">
      <c r="C86" s="2"/>
      <c r="D86" s="2"/>
    </row>
    <row r="87" spans="3:4" x14ac:dyDescent="0.35">
      <c r="C87" s="2"/>
      <c r="D87" s="2"/>
    </row>
    <row r="88" spans="3:4" x14ac:dyDescent="0.35">
      <c r="C88" s="2"/>
      <c r="D88" s="2"/>
    </row>
    <row r="89" spans="3:4" x14ac:dyDescent="0.35">
      <c r="C89" s="2"/>
      <c r="D89" s="2"/>
    </row>
    <row r="90" spans="3:4" x14ac:dyDescent="0.35">
      <c r="C90" s="2"/>
      <c r="D90" s="2"/>
    </row>
    <row r="91" spans="3:4" x14ac:dyDescent="0.35">
      <c r="C91" s="2"/>
      <c r="D91" s="2"/>
    </row>
    <row r="92" spans="3:4" x14ac:dyDescent="0.35">
      <c r="C92" s="2"/>
      <c r="D92" s="2"/>
    </row>
    <row r="93" spans="3:4" x14ac:dyDescent="0.35">
      <c r="C93" s="2"/>
      <c r="D93" s="2"/>
    </row>
    <row r="94" spans="3:4" x14ac:dyDescent="0.35">
      <c r="C94" s="2"/>
      <c r="D94" s="2"/>
    </row>
    <row r="95" spans="3:4" x14ac:dyDescent="0.35">
      <c r="C95" s="2"/>
      <c r="D95" s="2"/>
    </row>
    <row r="96" spans="3:4" x14ac:dyDescent="0.35">
      <c r="C96" s="2"/>
      <c r="D96" s="2"/>
    </row>
    <row r="97" spans="3:4" x14ac:dyDescent="0.35">
      <c r="C97" s="2"/>
      <c r="D97" s="2"/>
    </row>
    <row r="98" spans="3:4" x14ac:dyDescent="0.35">
      <c r="C98" s="2"/>
      <c r="D98" s="2"/>
    </row>
    <row r="99" spans="3:4" x14ac:dyDescent="0.35">
      <c r="C99" s="2"/>
      <c r="D99" s="2"/>
    </row>
    <row r="100" spans="3:4" x14ac:dyDescent="0.35">
      <c r="C100" s="2"/>
      <c r="D100" s="2"/>
    </row>
    <row r="101" spans="3:4" x14ac:dyDescent="0.35">
      <c r="C101" s="2"/>
      <c r="D101" s="2"/>
    </row>
    <row r="102" spans="3:4" x14ac:dyDescent="0.35">
      <c r="C102" s="2"/>
      <c r="D102" s="2"/>
    </row>
    <row r="103" spans="3:4" x14ac:dyDescent="0.35">
      <c r="C103" s="2"/>
      <c r="D103" s="2"/>
    </row>
    <row r="104" spans="3:4" x14ac:dyDescent="0.35">
      <c r="C104" s="2"/>
      <c r="D104" s="2"/>
    </row>
    <row r="105" spans="3:4" x14ac:dyDescent="0.35">
      <c r="C105" s="2"/>
      <c r="D105" s="2"/>
    </row>
    <row r="106" spans="3:4" x14ac:dyDescent="0.35">
      <c r="C106" s="2"/>
      <c r="D106" s="2"/>
    </row>
    <row r="107" spans="3:4" x14ac:dyDescent="0.35">
      <c r="C107" s="2"/>
      <c r="D107" s="2"/>
    </row>
    <row r="108" spans="3:4" x14ac:dyDescent="0.35">
      <c r="C108" s="2"/>
      <c r="D108" s="2"/>
    </row>
    <row r="109" spans="3:4" x14ac:dyDescent="0.35">
      <c r="C109" s="2"/>
      <c r="D109" s="2"/>
    </row>
    <row r="110" spans="3:4" x14ac:dyDescent="0.35">
      <c r="C110" s="2"/>
      <c r="D110" s="2"/>
    </row>
    <row r="111" spans="3:4" x14ac:dyDescent="0.35">
      <c r="C111" s="2"/>
      <c r="D111" s="2"/>
    </row>
    <row r="112" spans="3:4" x14ac:dyDescent="0.35">
      <c r="C112" s="2"/>
      <c r="D112" s="2"/>
    </row>
    <row r="113" spans="3:4" x14ac:dyDescent="0.35">
      <c r="C113" s="2"/>
      <c r="D113" s="2"/>
    </row>
    <row r="114" spans="3:4" x14ac:dyDescent="0.35">
      <c r="C114" s="2"/>
      <c r="D114" s="2"/>
    </row>
    <row r="115" spans="3:4" x14ac:dyDescent="0.35">
      <c r="C115" s="2"/>
      <c r="D115" s="2"/>
    </row>
    <row r="116" spans="3:4" x14ac:dyDescent="0.35">
      <c r="C116" s="2"/>
      <c r="D116" s="2"/>
    </row>
    <row r="117" spans="3:4" x14ac:dyDescent="0.35">
      <c r="C117" s="2"/>
      <c r="D117" s="2"/>
    </row>
    <row r="118" spans="3:4" x14ac:dyDescent="0.35">
      <c r="C118" s="2"/>
      <c r="D118" s="2"/>
    </row>
    <row r="119" spans="3:4" x14ac:dyDescent="0.35">
      <c r="C119" s="2"/>
      <c r="D119" s="2"/>
    </row>
    <row r="120" spans="3:4" x14ac:dyDescent="0.35">
      <c r="C120" s="2"/>
      <c r="D120" s="2"/>
    </row>
    <row r="121" spans="3:4" x14ac:dyDescent="0.35">
      <c r="C121" s="2"/>
      <c r="D121" s="2"/>
    </row>
    <row r="122" spans="3:4" x14ac:dyDescent="0.35">
      <c r="C122" s="2"/>
      <c r="D122" s="2"/>
    </row>
    <row r="123" spans="3:4" x14ac:dyDescent="0.35">
      <c r="C123" s="2"/>
      <c r="D123" s="2"/>
    </row>
    <row r="124" spans="3:4" x14ac:dyDescent="0.35">
      <c r="C124" s="2"/>
      <c r="D124" s="2"/>
    </row>
    <row r="125" spans="3:4" x14ac:dyDescent="0.35">
      <c r="C125" s="2"/>
      <c r="D125" s="2"/>
    </row>
    <row r="126" spans="3:4" x14ac:dyDescent="0.35">
      <c r="C126" s="2"/>
      <c r="D126" s="2"/>
    </row>
    <row r="127" spans="3:4" x14ac:dyDescent="0.35">
      <c r="C127" s="2"/>
      <c r="D127" s="2"/>
    </row>
    <row r="128" spans="3:4" x14ac:dyDescent="0.35">
      <c r="C128" s="2"/>
      <c r="D128" s="2"/>
    </row>
    <row r="129" spans="3:4" x14ac:dyDescent="0.35">
      <c r="C129" s="2"/>
      <c r="D129" s="2"/>
    </row>
    <row r="130" spans="3:4" x14ac:dyDescent="0.35">
      <c r="C130" s="2"/>
      <c r="D130" s="2"/>
    </row>
    <row r="131" spans="3:4" x14ac:dyDescent="0.35">
      <c r="C131" s="2"/>
      <c r="D131" s="2"/>
    </row>
    <row r="132" spans="3:4" x14ac:dyDescent="0.35">
      <c r="C132" s="2"/>
      <c r="D132" s="2"/>
    </row>
    <row r="133" spans="3:4" x14ac:dyDescent="0.35">
      <c r="C133" s="2"/>
      <c r="D133" s="2"/>
    </row>
    <row r="134" spans="3:4" x14ac:dyDescent="0.35">
      <c r="C134" s="2"/>
      <c r="D134" s="2"/>
    </row>
    <row r="135" spans="3:4" x14ac:dyDescent="0.35">
      <c r="C135" s="2"/>
      <c r="D135" s="2"/>
    </row>
    <row r="136" spans="3:4" x14ac:dyDescent="0.35">
      <c r="C136" s="2"/>
      <c r="D136" s="2"/>
    </row>
    <row r="137" spans="3:4" x14ac:dyDescent="0.35">
      <c r="C137" s="2"/>
      <c r="D137" s="2"/>
    </row>
    <row r="138" spans="3:4" x14ac:dyDescent="0.35">
      <c r="C138" s="2"/>
      <c r="D138" s="2"/>
    </row>
    <row r="139" spans="3:4" x14ac:dyDescent="0.35">
      <c r="C139" s="2"/>
      <c r="D139" s="2"/>
    </row>
    <row r="140" spans="3:4" x14ac:dyDescent="0.35">
      <c r="C140" s="2"/>
      <c r="D140" s="2"/>
    </row>
    <row r="141" spans="3:4" x14ac:dyDescent="0.35">
      <c r="C141" s="2"/>
      <c r="D141" s="2"/>
    </row>
    <row r="142" spans="3:4" x14ac:dyDescent="0.35">
      <c r="C142" s="2"/>
      <c r="D142" s="2"/>
    </row>
    <row r="143" spans="3:4" x14ac:dyDescent="0.35">
      <c r="C143" s="2"/>
      <c r="D143" s="2"/>
    </row>
    <row r="144" spans="3:4" x14ac:dyDescent="0.35">
      <c r="C144" s="2"/>
      <c r="D144" s="2"/>
    </row>
    <row r="145" spans="3:4" x14ac:dyDescent="0.35">
      <c r="C145" s="2"/>
      <c r="D145" s="2"/>
    </row>
    <row r="146" spans="3:4" x14ac:dyDescent="0.35">
      <c r="C146" s="2"/>
      <c r="D146" s="2"/>
    </row>
    <row r="147" spans="3:4" x14ac:dyDescent="0.35">
      <c r="C147" s="2"/>
      <c r="D147" s="2"/>
    </row>
    <row r="148" spans="3:4" x14ac:dyDescent="0.35">
      <c r="C148" s="2"/>
      <c r="D148" s="2"/>
    </row>
    <row r="149" spans="3:4" x14ac:dyDescent="0.35">
      <c r="C149" s="2"/>
      <c r="D149" s="2"/>
    </row>
    <row r="150" spans="3:4" x14ac:dyDescent="0.35">
      <c r="C150" s="2"/>
      <c r="D150" s="2"/>
    </row>
    <row r="151" spans="3:4" x14ac:dyDescent="0.35">
      <c r="C151" s="2"/>
      <c r="D151" s="2"/>
    </row>
    <row r="152" spans="3:4" x14ac:dyDescent="0.35">
      <c r="C152" s="2"/>
      <c r="D152" s="2"/>
    </row>
    <row r="153" spans="3:4" x14ac:dyDescent="0.35">
      <c r="C153" s="2"/>
      <c r="D153" s="2"/>
    </row>
    <row r="154" spans="3:4" x14ac:dyDescent="0.35">
      <c r="C154" s="2"/>
      <c r="D154" s="2"/>
    </row>
    <row r="155" spans="3:4" x14ac:dyDescent="0.35">
      <c r="C155" s="2"/>
      <c r="D155" s="2"/>
    </row>
    <row r="156" spans="3:4" x14ac:dyDescent="0.35">
      <c r="C156" s="2"/>
      <c r="D156" s="2"/>
    </row>
    <row r="157" spans="3:4" x14ac:dyDescent="0.35">
      <c r="C157" s="2"/>
      <c r="D157" s="2"/>
    </row>
    <row r="158" spans="3:4" x14ac:dyDescent="0.35">
      <c r="C158" s="2"/>
      <c r="D158" s="2"/>
    </row>
    <row r="159" spans="3:4" x14ac:dyDescent="0.35">
      <c r="C159" s="2"/>
      <c r="D159" s="2"/>
    </row>
    <row r="160" spans="3:4" x14ac:dyDescent="0.35">
      <c r="C160" s="2"/>
      <c r="D160" s="2"/>
    </row>
    <row r="161" spans="3:4" x14ac:dyDescent="0.35">
      <c r="C161" s="2"/>
      <c r="D161" s="2"/>
    </row>
    <row r="162" spans="3:4" x14ac:dyDescent="0.35">
      <c r="C162" s="2"/>
      <c r="D162" s="2"/>
    </row>
    <row r="163" spans="3:4" x14ac:dyDescent="0.35">
      <c r="C163" s="2"/>
      <c r="D163" s="2"/>
    </row>
    <row r="164" spans="3:4" x14ac:dyDescent="0.35">
      <c r="C164" s="2"/>
      <c r="D164" s="2"/>
    </row>
    <row r="165" spans="3:4" x14ac:dyDescent="0.35">
      <c r="C165" s="2"/>
      <c r="D165" s="2"/>
    </row>
    <row r="166" spans="3:4" x14ac:dyDescent="0.35">
      <c r="C166" s="2"/>
      <c r="D166" s="2"/>
    </row>
    <row r="167" spans="3:4" x14ac:dyDescent="0.35">
      <c r="C167" s="2"/>
      <c r="D167" s="2"/>
    </row>
    <row r="168" spans="3:4" x14ac:dyDescent="0.35">
      <c r="C168" s="2"/>
      <c r="D168" s="2"/>
    </row>
    <row r="169" spans="3:4" x14ac:dyDescent="0.35">
      <c r="C169" s="2"/>
      <c r="D169" s="2"/>
    </row>
    <row r="170" spans="3:4" x14ac:dyDescent="0.35">
      <c r="C170" s="2"/>
      <c r="D170" s="2"/>
    </row>
    <row r="171" spans="3:4" x14ac:dyDescent="0.35">
      <c r="C171" s="2"/>
      <c r="D171" s="2"/>
    </row>
    <row r="172" spans="3:4" x14ac:dyDescent="0.35">
      <c r="C172" s="2"/>
      <c r="D172" s="2"/>
    </row>
    <row r="173" spans="3:4" x14ac:dyDescent="0.35">
      <c r="C173" s="2"/>
      <c r="D173" s="2"/>
    </row>
    <row r="174" spans="3:4" x14ac:dyDescent="0.35">
      <c r="C174" s="2"/>
      <c r="D174" s="2"/>
    </row>
    <row r="175" spans="3:4" x14ac:dyDescent="0.35">
      <c r="C175" s="2"/>
      <c r="D175" s="2"/>
    </row>
    <row r="176" spans="3:4" x14ac:dyDescent="0.35">
      <c r="C176" s="2"/>
      <c r="D176" s="2"/>
    </row>
    <row r="177" spans="3:4" x14ac:dyDescent="0.35">
      <c r="C177" s="2"/>
      <c r="D177" s="2"/>
    </row>
    <row r="178" spans="3:4" x14ac:dyDescent="0.35">
      <c r="C178" s="2"/>
      <c r="D178" s="2"/>
    </row>
    <row r="179" spans="3:4" x14ac:dyDescent="0.35">
      <c r="C179" s="2"/>
      <c r="D179" s="2"/>
    </row>
    <row r="180" spans="3:4" x14ac:dyDescent="0.35">
      <c r="C180" s="2"/>
      <c r="D180" s="2"/>
    </row>
    <row r="181" spans="3:4" x14ac:dyDescent="0.35">
      <c r="C181" s="2"/>
      <c r="D181" s="2"/>
    </row>
    <row r="182" spans="3:4" x14ac:dyDescent="0.35">
      <c r="C182" s="2"/>
      <c r="D182" s="2"/>
    </row>
    <row r="183" spans="3:4" x14ac:dyDescent="0.35">
      <c r="C183" s="2"/>
      <c r="D183" s="2"/>
    </row>
    <row r="184" spans="3:4" x14ac:dyDescent="0.35">
      <c r="C184" s="2"/>
      <c r="D184" s="2"/>
    </row>
    <row r="185" spans="3:4" x14ac:dyDescent="0.35">
      <c r="C185" s="2"/>
      <c r="D185" s="2"/>
    </row>
    <row r="186" spans="3:4" x14ac:dyDescent="0.35">
      <c r="C186" s="2"/>
      <c r="D186" s="2"/>
    </row>
    <row r="187" spans="3:4" x14ac:dyDescent="0.35">
      <c r="C187" s="2"/>
      <c r="D187" s="2"/>
    </row>
    <row r="188" spans="3:4" x14ac:dyDescent="0.35">
      <c r="C188" s="2"/>
      <c r="D188" s="2"/>
    </row>
    <row r="189" spans="3:4" x14ac:dyDescent="0.35">
      <c r="C189" s="2"/>
      <c r="D189" s="2"/>
    </row>
    <row r="190" spans="3:4" x14ac:dyDescent="0.35">
      <c r="C190" s="2"/>
      <c r="D190" s="2"/>
    </row>
    <row r="191" spans="3:4" x14ac:dyDescent="0.35">
      <c r="C191" s="2"/>
      <c r="D191" s="2"/>
    </row>
    <row r="192" spans="3:4" x14ac:dyDescent="0.35">
      <c r="C192" s="2"/>
      <c r="D192" s="2"/>
    </row>
    <row r="193" spans="3:4" x14ac:dyDescent="0.35">
      <c r="C193" s="2"/>
      <c r="D193" s="2"/>
    </row>
    <row r="194" spans="3:4" x14ac:dyDescent="0.35">
      <c r="C194" s="2"/>
      <c r="D194" s="2"/>
    </row>
    <row r="195" spans="3:4" x14ac:dyDescent="0.35">
      <c r="C195" s="2"/>
      <c r="D195" s="2"/>
    </row>
    <row r="196" spans="3:4" x14ac:dyDescent="0.35">
      <c r="C196" s="2"/>
      <c r="D196" s="2"/>
    </row>
    <row r="197" spans="3:4" x14ac:dyDescent="0.35">
      <c r="C197" s="2"/>
      <c r="D197" s="2"/>
    </row>
    <row r="198" spans="3:4" x14ac:dyDescent="0.35">
      <c r="C198" s="2"/>
      <c r="D198" s="2"/>
    </row>
    <row r="199" spans="3:4" x14ac:dyDescent="0.35">
      <c r="C199" s="2"/>
      <c r="D199" s="2"/>
    </row>
    <row r="200" spans="3:4" x14ac:dyDescent="0.35">
      <c r="C200" s="2"/>
      <c r="D200" s="2"/>
    </row>
    <row r="201" spans="3:4" x14ac:dyDescent="0.35">
      <c r="C201" s="2"/>
      <c r="D201" s="2"/>
    </row>
    <row r="202" spans="3:4" x14ac:dyDescent="0.35">
      <c r="C202" s="2"/>
      <c r="D202" s="2"/>
    </row>
    <row r="203" spans="3:4" x14ac:dyDescent="0.35">
      <c r="C203" s="2"/>
      <c r="D203" s="2"/>
    </row>
    <row r="204" spans="3:4" x14ac:dyDescent="0.35">
      <c r="C204" s="2"/>
      <c r="D204" s="2"/>
    </row>
    <row r="205" spans="3:4" x14ac:dyDescent="0.35">
      <c r="C205" s="2"/>
      <c r="D205" s="2"/>
    </row>
    <row r="206" spans="3:4" x14ac:dyDescent="0.35">
      <c r="C206" s="2"/>
      <c r="D206" s="2"/>
    </row>
    <row r="207" spans="3:4" x14ac:dyDescent="0.35">
      <c r="C207" s="2"/>
      <c r="D207" s="2"/>
    </row>
    <row r="208" spans="3:4" x14ac:dyDescent="0.35">
      <c r="C208" s="2"/>
      <c r="D208" s="2"/>
    </row>
    <row r="209" spans="3:4" x14ac:dyDescent="0.35">
      <c r="C209" s="2"/>
      <c r="D209" s="2"/>
    </row>
    <row r="210" spans="3:4" x14ac:dyDescent="0.35">
      <c r="C210" s="2"/>
      <c r="D210" s="2"/>
    </row>
    <row r="211" spans="3:4" x14ac:dyDescent="0.35">
      <c r="C211" s="2"/>
      <c r="D211" s="2"/>
    </row>
    <row r="212" spans="3:4" x14ac:dyDescent="0.35">
      <c r="C212" s="2"/>
      <c r="D212" s="2"/>
    </row>
    <row r="213" spans="3:4" x14ac:dyDescent="0.35">
      <c r="C213" s="2"/>
      <c r="D213" s="2"/>
    </row>
    <row r="214" spans="3:4" x14ac:dyDescent="0.35">
      <c r="C214" s="2"/>
      <c r="D214" s="2"/>
    </row>
    <row r="215" spans="3:4" x14ac:dyDescent="0.35">
      <c r="C215" s="2"/>
      <c r="D215" s="2"/>
    </row>
    <row r="216" spans="3:4" x14ac:dyDescent="0.35">
      <c r="C216" s="2"/>
      <c r="D216" s="2"/>
    </row>
    <row r="217" spans="3:4" x14ac:dyDescent="0.35">
      <c r="C217" s="2"/>
      <c r="D217" s="2"/>
    </row>
    <row r="218" spans="3:4" x14ac:dyDescent="0.35">
      <c r="C218" s="2"/>
      <c r="D218" s="2"/>
    </row>
    <row r="219" spans="3:4" x14ac:dyDescent="0.35">
      <c r="C219" s="2"/>
      <c r="D219" s="2"/>
    </row>
    <row r="220" spans="3:4" x14ac:dyDescent="0.35">
      <c r="C220" s="2"/>
      <c r="D220" s="2"/>
    </row>
    <row r="221" spans="3:4" x14ac:dyDescent="0.35">
      <c r="C221" s="2"/>
      <c r="D221" s="2"/>
    </row>
    <row r="222" spans="3:4" x14ac:dyDescent="0.35">
      <c r="C222" s="2"/>
      <c r="D222" s="2"/>
    </row>
    <row r="223" spans="3:4" x14ac:dyDescent="0.35">
      <c r="C223" s="2"/>
      <c r="D223" s="2"/>
    </row>
    <row r="224" spans="3:4" x14ac:dyDescent="0.35">
      <c r="C224" s="2"/>
      <c r="D224" s="2"/>
    </row>
  </sheetData>
  <mergeCells count="8">
    <mergeCell ref="L37:W37"/>
    <mergeCell ref="L55:W55"/>
    <mergeCell ref="L15:W15"/>
    <mergeCell ref="L16:W16"/>
    <mergeCell ref="L17:W17"/>
    <mergeCell ref="L18:W18"/>
    <mergeCell ref="L19:W19"/>
    <mergeCell ref="L21:W21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CC2F-9D58-405D-B7B4-41BA4B423D4E}">
  <dimension ref="A1:E8"/>
  <sheetViews>
    <sheetView tabSelected="1" workbookViewId="0">
      <selection activeCell="I8" sqref="I8"/>
    </sheetView>
  </sheetViews>
  <sheetFormatPr defaultRowHeight="14.5" x14ac:dyDescent="0.35"/>
  <cols>
    <col min="3" max="3" width="13.08984375" customWidth="1"/>
    <col min="4" max="4" width="17.6328125" customWidth="1"/>
    <col min="5" max="5" width="17.54296875" customWidth="1"/>
  </cols>
  <sheetData>
    <row r="1" spans="1:5" ht="34" x14ac:dyDescent="0.35">
      <c r="A1" s="1" t="s">
        <v>2</v>
      </c>
      <c r="B1" s="1" t="s">
        <v>14</v>
      </c>
      <c r="C1" s="1" t="s">
        <v>13</v>
      </c>
      <c r="D1" s="1" t="s">
        <v>22</v>
      </c>
      <c r="E1" s="1" t="s">
        <v>27</v>
      </c>
    </row>
    <row r="2" spans="1:5" ht="15.5" x14ac:dyDescent="0.35">
      <c r="A2" s="1">
        <v>1</v>
      </c>
      <c r="B2" s="1"/>
      <c r="C2" s="1"/>
    </row>
    <row r="3" spans="1:5" ht="15.5" x14ac:dyDescent="0.35">
      <c r="A3" s="1">
        <v>2</v>
      </c>
      <c r="B3" s="1"/>
      <c r="C3" s="1"/>
    </row>
    <row r="4" spans="1:5" ht="15.5" x14ac:dyDescent="0.35">
      <c r="A4" s="1">
        <v>3</v>
      </c>
      <c r="B4" s="1"/>
      <c r="C4" s="1"/>
    </row>
    <row r="5" spans="1:5" ht="15.5" x14ac:dyDescent="0.35">
      <c r="A5" s="1">
        <v>4</v>
      </c>
      <c r="B5" s="1"/>
      <c r="C5" s="1"/>
    </row>
    <row r="6" spans="1:5" ht="15.5" x14ac:dyDescent="0.35">
      <c r="A6" s="1">
        <v>5</v>
      </c>
      <c r="B6" s="1"/>
      <c r="C6" s="1"/>
    </row>
    <row r="7" spans="1:5" ht="15" x14ac:dyDescent="0.35">
      <c r="A7" s="3" t="s">
        <v>16</v>
      </c>
      <c r="B7" s="3"/>
      <c r="C7" s="3"/>
    </row>
    <row r="8" spans="1:5" ht="15" x14ac:dyDescent="0.35">
      <c r="A8" s="3" t="s">
        <v>17</v>
      </c>
      <c r="B8" s="3"/>
      <c r="C8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Genilson Santana</dc:creator>
  <cp:lastModifiedBy>Deivison Souza</cp:lastModifiedBy>
  <dcterms:created xsi:type="dcterms:W3CDTF">2025-05-08T21:37:02Z</dcterms:created>
  <dcterms:modified xsi:type="dcterms:W3CDTF">2025-05-23T11:59:19Z</dcterms:modified>
</cp:coreProperties>
</file>