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dejah\OneDrive\Documents\COSC 412\"/>
    </mc:Choice>
  </mc:AlternateContent>
  <xr:revisionPtr revIDLastSave="0" documentId="13_ncr:1_{F97CB0EA-99CC-4F14-B328-583BBC831246}"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F34" i="9" l="1"/>
  <c r="I13" i="9" l="1"/>
  <c r="I12" i="9"/>
  <c r="F20" i="9"/>
  <c r="F17" i="9"/>
  <c r="F15" i="9"/>
  <c r="F14" i="9"/>
  <c r="F13" i="9"/>
  <c r="F9" i="9"/>
  <c r="A44" i="9" l="1"/>
  <c r="I37" i="9" l="1"/>
  <c r="I36" i="9"/>
  <c r="F41" i="9" l="1"/>
  <c r="F42" i="9" s="1"/>
  <c r="I42" i="9" s="1"/>
  <c r="F40" i="9"/>
  <c r="I40" i="9" s="1"/>
  <c r="F8" i="9"/>
  <c r="I8" i="9" s="1"/>
  <c r="F30" i="9"/>
  <c r="I30" i="9" s="1"/>
  <c r="F24" i="9"/>
  <c r="I24" i="9" s="1"/>
  <c r="F18" i="9"/>
  <c r="I18" i="9" s="1"/>
  <c r="F43" i="9" l="1"/>
  <c r="I43" i="9" s="1"/>
  <c r="I41" i="9"/>
  <c r="F12" i="9" l="1"/>
  <c r="K6" i="9"/>
  <c r="I15" i="9" l="1"/>
  <c r="F10" i="9"/>
  <c r="I10" i="9" s="1"/>
  <c r="I9" i="9"/>
  <c r="F16" i="9"/>
  <c r="I16" i="9" s="1"/>
  <c r="K7" i="9"/>
  <c r="K4" i="9"/>
  <c r="A8" i="9"/>
  <c r="A40" i="9"/>
  <c r="A41" i="9" s="1"/>
  <c r="A42" i="9" s="1"/>
  <c r="A43" i="9" s="1"/>
  <c r="I14" i="9" l="1"/>
  <c r="L6" i="9" l="1"/>
  <c r="I20" i="9" l="1"/>
  <c r="F19" i="9"/>
  <c r="I19" i="9" s="1"/>
  <c r="F26" i="9"/>
  <c r="I26" i="9" s="1"/>
  <c r="F25" i="9"/>
  <c r="I25" i="9" s="1"/>
  <c r="F32" i="9"/>
  <c r="I32" i="9" s="1"/>
  <c r="F31" i="9"/>
  <c r="I31" i="9" s="1"/>
  <c r="M6" i="9"/>
  <c r="F27" i="9"/>
  <c r="I27" i="9" s="1"/>
  <c r="F33" i="9" l="1"/>
  <c r="I33" i="9" s="1"/>
  <c r="N6" i="9"/>
  <c r="I34" i="9" l="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A22" i="9" s="1"/>
  <c r="A23" i="9" s="1"/>
  <c r="A24" i="9" s="1"/>
  <c r="A25" i="9" s="1"/>
  <c r="A26" i="9" s="1"/>
  <c r="A27" i="9" s="1"/>
  <c r="A28" i="9" s="1"/>
  <c r="F21" i="9" l="1"/>
  <c r="A29" i="9"/>
  <c r="A30" i="9" s="1"/>
  <c r="A31" i="9" s="1"/>
  <c r="A32" i="9" s="1"/>
  <c r="A33" i="9" s="1"/>
  <c r="A34"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<sst xmlns="http://schemas.openxmlformats.org/spreadsheetml/2006/main" count="175" uniqueCount="165">
  <si>
    <t>[Company Name]</t>
  </si>
  <si>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</si>
  <si>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</si>
  <si>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</si>
  <si>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</si>
  <si>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</si>
  <si>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</si>
  <si>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</si>
  <si>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</si>
  <si>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</si>
  <si>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</si>
  <si>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</si>
  <si>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</si>
  <si>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</si>
  <si>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</si>
  <si>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</si>
  <si>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</si>
  <si>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</si>
  <si>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</si>
  <si>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</si>
  <si>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</si>
  <si>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</si>
  <si>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</si>
  <si>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</si>
  <si>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</si>
  <si>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</si>
  <si>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</si>
  <si>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</si>
  <si>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</si>
  <si>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</si>
  <si>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</si>
  <si>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</si>
  <si>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</si>
  <si>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</si>
  <si>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</si>
  <si>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</si>
  <si>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</si>
  <si>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</si>
  <si>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</si>
  <si>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</si>
  <si>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</si>
  <si>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</si>
  <si>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</si>
  <si>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</si>
  <si>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</si>
  <si>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</si>
  <si>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</si>
  <si>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</si>
  <si>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</si>
  <si>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</si>
  <si>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</si>
  <si>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</si>
  <si>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</si>
  <si>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</si>
  <si>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</si>
  <si>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</si>
  <si>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</si>
  <si>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</si>
  <si>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</si>
  <si>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</si>
  <si>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</si>
  <si>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</si>
  <si>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</si>
  <si>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</si>
  <si>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</si>
  <si>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</si>
  <si>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</si>
  <si>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</si>
  <si>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</si>
  <si>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</si>
  <si>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</si>
  <si>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</si>
  <si>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</si>
  <si>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</si>
  <si>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</si>
  <si>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</si>
  <si>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</si>
  <si>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</si>
  <si>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</si>
  <si>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</si>
  <si>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</si>
  <si>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</si>
  <si>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</si>
  <si>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</si>
  <si>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</si>
  <si>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</si>
  <si>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</si>
  <si>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</si>
  <si>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</si>
  <si>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</si>
  <si>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</si>
  <si>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</si>
  <si>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</si>
  <si>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</si>
  <si>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</si>
  <si>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</si>
  <si>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</si>
  <si>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</si>
  <si>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</si>
  <si>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</si>
  <si>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</si>
  <si>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</si>
  <si>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</si>
  <si>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</si>
  <si>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</si>
  <si>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</si>
  <si>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</si>
  <si>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</si>
  <si>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</si>
  <si>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</si>
  <si>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</si>
  <si>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</si>
  <si>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</si>
  <si>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</si>
  <si>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</si>
  <si>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</si>
  <si>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</si>
  <si>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</si>
  <si>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</si>
  <si>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</si>
  <si>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</si>
  <si>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</si>
  <si>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</si>
  <si>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</si>
  <si>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</si>
  <si>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</si>
  <si>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</si>
  <si>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</si>
  <si>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</si>
  <si>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</si>
  <si>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</si>
  <si>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</si>
  <si>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</si>
  <si>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</si>
  <si>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</si>
  <si>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</si>
  <si>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</si>
  <si>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</si>
  <si>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</si>
  <si>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Topic Proposal</t>
  </si>
  <si>
    <t>[Pre-req requirements]</t>
  </si>
  <si>
    <t>[SPMP]</t>
  </si>
  <si>
    <t>[Gantt Chart]</t>
  </si>
  <si>
    <t>[Use Cases]</t>
  </si>
  <si>
    <t>[Design Meeting]</t>
  </si>
  <si>
    <t>[Review Meeting]</t>
  </si>
  <si>
    <t>[Tool Selection Meeting]</t>
  </si>
  <si>
    <t>[Information Implementation]</t>
  </si>
  <si>
    <t>[Get Info for Scholarships]</t>
  </si>
  <si>
    <t>[Get Info for Pro Dev]</t>
  </si>
  <si>
    <t>[Get info for Vocational]</t>
  </si>
  <si>
    <t>[Get Info for Free College]</t>
  </si>
  <si>
    <t>[Upload all HTML files to Repo]</t>
  </si>
  <si>
    <t>[Organize Website]</t>
  </si>
  <si>
    <t>[]</t>
  </si>
  <si>
    <t>[Format Main Page]</t>
  </si>
  <si>
    <t>[Format Schol. Page]</t>
  </si>
  <si>
    <t>[Format Vocat. Page]</t>
  </si>
  <si>
    <t>[Format FreeColl Page]</t>
  </si>
  <si>
    <t>[Testing Period]</t>
  </si>
  <si>
    <t>[Test Main Page]</t>
  </si>
  <si>
    <t>[Test Schol Page]</t>
  </si>
  <si>
    <t>[Test Vocat. Page]</t>
  </si>
  <si>
    <t>[Test FreeColl Page]</t>
  </si>
  <si>
    <t>[Deja HamiltonIndividual Project]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</si>
</sst>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23" activePane="bottomLeft" state="frozen"/>
      <selection pane="bottomLeft" activeCell="B34" sqref="B3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164</v>
      </c>
      <c r="B1" s="46"/>
      <c r="C1" s="46"/>
      <c r="D1" s="46"/>
      <c r="E1" s="46"/>
      <c r="F1" s="46"/>
      <c r="I1" s="131"/>
      <c r="K1" s="169" t="s">
        <v>80</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71">
        <v>44080</v>
      </c>
      <c r="D4" s="171"/>
      <c r="E4" s="171"/>
      <c r="F4" s="110"/>
      <c r="G4" s="113" t="s">
        <v>76</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09"/>
      <c r="B5" s="113" t="s">
        <v>78</v>
      </c>
      <c r="C5" s="170"/>
      <c r="D5" s="170"/>
      <c r="E5" s="170"/>
      <c r="F5" s="112"/>
      <c r="G5" s="112"/>
      <c r="H5" s="112"/>
      <c r="I5" s="112"/>
      <c r="J5" s="49"/>
      <c r="K5" s="166">
        <f>K6</f>
        <v>44081</v>
      </c>
      <c r="L5" s="167"/>
      <c r="M5" s="167"/>
      <c r="N5" s="167"/>
      <c r="O5" s="167"/>
      <c r="P5" s="167"/>
      <c r="Q5" s="168"/>
      <c r="R5" s="166">
        <f>R6</f>
        <v>44088</v>
      </c>
      <c r="S5" s="167"/>
      <c r="T5" s="167"/>
      <c r="U5" s="167"/>
      <c r="V5" s="167"/>
      <c r="W5" s="167"/>
      <c r="X5" s="168"/>
      <c r="Y5" s="166">
        <f>Y6</f>
        <v>44095</v>
      </c>
      <c r="Z5" s="167"/>
      <c r="AA5" s="167"/>
      <c r="AB5" s="167"/>
      <c r="AC5" s="167"/>
      <c r="AD5" s="167"/>
      <c r="AE5" s="168"/>
      <c r="AF5" s="166">
        <f>AF6</f>
        <v>44102</v>
      </c>
      <c r="AG5" s="167"/>
      <c r="AH5" s="167"/>
      <c r="AI5" s="167"/>
      <c r="AJ5" s="167"/>
      <c r="AK5" s="167"/>
      <c r="AL5" s="168"/>
      <c r="AM5" s="166">
        <f>AM6</f>
        <v>44109</v>
      </c>
      <c r="AN5" s="167"/>
      <c r="AO5" s="167"/>
      <c r="AP5" s="167"/>
      <c r="AQ5" s="167"/>
      <c r="AR5" s="167"/>
      <c r="AS5" s="168"/>
      <c r="AT5" s="166">
        <f>AT6</f>
        <v>44116</v>
      </c>
      <c r="AU5" s="167"/>
      <c r="AV5" s="167"/>
      <c r="AW5" s="167"/>
      <c r="AX5" s="167"/>
      <c r="AY5" s="167"/>
      <c r="AZ5" s="168"/>
      <c r="BA5" s="166">
        <f>BA6</f>
        <v>44123</v>
      </c>
      <c r="BB5" s="167"/>
      <c r="BC5" s="167"/>
      <c r="BD5" s="167"/>
      <c r="BE5" s="167"/>
      <c r="BF5" s="167"/>
      <c r="BG5" s="168"/>
      <c r="BH5" s="166">
        <f>BH6</f>
        <v>44130</v>
      </c>
      <c r="BI5" s="167"/>
      <c r="BJ5" s="167"/>
      <c r="BK5" s="167"/>
      <c r="BL5" s="167"/>
      <c r="BM5" s="167"/>
      <c r="BN5" s="168"/>
    </row>
    <row r="6" spans="1:66" x14ac:dyDescent="0.2">
      <c r="A6" s="48"/>
      <c r="B6" s="49"/>
      <c r="C6" s="49"/>
      <c r="D6" s="50"/>
      <c r="E6" s="49"/>
      <c r="F6" s="49"/>
      <c r="G6" s="49"/>
      <c r="H6" s="49"/>
      <c r="I6" s="49"/>
      <c r="J6" s="49"/>
      <c r="K6" s="91">
        <f>C4-WEEKDAY(C4,1)+2+7*(H4-1)</f>
        <v>44081</v>
      </c>
      <c r="L6" s="82">
        <f t="shared" ref="L6:AQ6" si="0">K6+1</f>
        <v>44082</v>
      </c>
      <c r="M6" s="82">
        <f t="shared" si="0"/>
        <v>44083</v>
      </c>
      <c r="N6" s="82">
        <f t="shared" si="0"/>
        <v>44084</v>
      </c>
      <c r="O6" s="82">
        <f t="shared" si="0"/>
        <v>44085</v>
      </c>
      <c r="P6" s="82">
        <f t="shared" si="0"/>
        <v>44086</v>
      </c>
      <c r="Q6" s="92">
        <f t="shared" si="0"/>
        <v>44087</v>
      </c>
      <c r="R6" s="91">
        <f t="shared" si="0"/>
        <v>44088</v>
      </c>
      <c r="S6" s="82">
        <f t="shared" si="0"/>
        <v>44089</v>
      </c>
      <c r="T6" s="82">
        <f t="shared" si="0"/>
        <v>44090</v>
      </c>
      <c r="U6" s="82">
        <f t="shared" si="0"/>
        <v>44091</v>
      </c>
      <c r="V6" s="82">
        <f t="shared" si="0"/>
        <v>44092</v>
      </c>
      <c r="W6" s="82">
        <f t="shared" si="0"/>
        <v>44093</v>
      </c>
      <c r="X6" s="92">
        <f t="shared" si="0"/>
        <v>44094</v>
      </c>
      <c r="Y6" s="91">
        <f t="shared" si="0"/>
        <v>44095</v>
      </c>
      <c r="Z6" s="82">
        <f t="shared" si="0"/>
        <v>44096</v>
      </c>
      <c r="AA6" s="82">
        <f t="shared" si="0"/>
        <v>44097</v>
      </c>
      <c r="AB6" s="82">
        <f t="shared" si="0"/>
        <v>44098</v>
      </c>
      <c r="AC6" s="82">
        <f t="shared" si="0"/>
        <v>44099</v>
      </c>
      <c r="AD6" s="82">
        <f t="shared" si="0"/>
        <v>44100</v>
      </c>
      <c r="AE6" s="92">
        <f t="shared" si="0"/>
        <v>44101</v>
      </c>
      <c r="AF6" s="91">
        <f t="shared" si="0"/>
        <v>44102</v>
      </c>
      <c r="AG6" s="82">
        <f t="shared" si="0"/>
        <v>44103</v>
      </c>
      <c r="AH6" s="82">
        <f t="shared" si="0"/>
        <v>44104</v>
      </c>
      <c r="AI6" s="82">
        <f t="shared" si="0"/>
        <v>44105</v>
      </c>
      <c r="AJ6" s="82">
        <f t="shared" si="0"/>
        <v>44106</v>
      </c>
      <c r="AK6" s="82">
        <f t="shared" si="0"/>
        <v>44107</v>
      </c>
      <c r="AL6" s="92">
        <f t="shared" si="0"/>
        <v>44108</v>
      </c>
      <c r="AM6" s="91">
        <f t="shared" si="0"/>
        <v>44109</v>
      </c>
      <c r="AN6" s="82">
        <f t="shared" si="0"/>
        <v>44110</v>
      </c>
      <c r="AO6" s="82">
        <f t="shared" si="0"/>
        <v>44111</v>
      </c>
      <c r="AP6" s="82">
        <f t="shared" si="0"/>
        <v>44112</v>
      </c>
      <c r="AQ6" s="82">
        <f t="shared" si="0"/>
        <v>44113</v>
      </c>
      <c r="AR6" s="82">
        <f t="shared" ref="AR6:BN6" si="1">AQ6+1</f>
        <v>44114</v>
      </c>
      <c r="AS6" s="92">
        <f t="shared" si="1"/>
        <v>44115</v>
      </c>
      <c r="AT6" s="91">
        <f t="shared" si="1"/>
        <v>44116</v>
      </c>
      <c r="AU6" s="82">
        <f t="shared" si="1"/>
        <v>44117</v>
      </c>
      <c r="AV6" s="82">
        <f t="shared" si="1"/>
        <v>44118</v>
      </c>
      <c r="AW6" s="82">
        <f t="shared" si="1"/>
        <v>44119</v>
      </c>
      <c r="AX6" s="82">
        <f t="shared" si="1"/>
        <v>44120</v>
      </c>
      <c r="AY6" s="82">
        <f t="shared" si="1"/>
        <v>44121</v>
      </c>
      <c r="AZ6" s="92">
        <f t="shared" si="1"/>
        <v>44122</v>
      </c>
      <c r="BA6" s="91">
        <f t="shared" si="1"/>
        <v>44123</v>
      </c>
      <c r="BB6" s="82">
        <f t="shared" si="1"/>
        <v>44124</v>
      </c>
      <c r="BC6" s="82">
        <f t="shared" si="1"/>
        <v>44125</v>
      </c>
      <c r="BD6" s="82">
        <f t="shared" si="1"/>
        <v>44126</v>
      </c>
      <c r="BE6" s="82">
        <f t="shared" si="1"/>
        <v>44127</v>
      </c>
      <c r="BF6" s="82">
        <f t="shared" si="1"/>
        <v>44128</v>
      </c>
      <c r="BG6" s="92">
        <f t="shared" si="1"/>
        <v>44129</v>
      </c>
      <c r="BH6" s="91">
        <f t="shared" si="1"/>
        <v>44130</v>
      </c>
      <c r="BI6" s="82">
        <f t="shared" si="1"/>
        <v>44131</v>
      </c>
      <c r="BJ6" s="82">
        <f t="shared" si="1"/>
        <v>44132</v>
      </c>
      <c r="BK6" s="82">
        <f t="shared" si="1"/>
        <v>44133</v>
      </c>
      <c r="BL6" s="82">
        <f t="shared" si="1"/>
        <v>44134</v>
      </c>
      <c r="BM6" s="82">
        <f t="shared" si="1"/>
        <v>44135</v>
      </c>
      <c r="BN6" s="92">
        <f t="shared" si="1"/>
        <v>44136</v>
      </c>
    </row>
    <row r="7" spans="1:66" s="123" customFormat="1" ht="24.75" thickBot="1" x14ac:dyDescent="0.25">
      <c r="A7" s="115" t="s">
        <v>1</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139</v>
      </c>
      <c r="C9" s="60" t="s">
        <v>10</v>
      </c>
      <c r="D9" s="126"/>
      <c r="E9" s="99">
        <v>44080</v>
      </c>
      <c r="F9" s="100">
        <f>IF(ISBLANK(E9)," - ",IF(G9=0,E9,E9+G9-1))</f>
        <v>44080</v>
      </c>
      <c r="G9" s="61">
        <v>1</v>
      </c>
      <c r="H9" s="62">
        <v>1</v>
      </c>
      <c r="I9" s="63">
        <f t="shared" si="4"/>
        <v>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141</v>
      </c>
      <c r="D10" s="126"/>
      <c r="E10" s="99">
        <v>44080</v>
      </c>
      <c r="F10" s="100">
        <f t="shared" ref="F10:F35" si="6">IF(ISBLANK(E10)," - ",IF(G10=0,E10,E10+G10-1))</f>
        <v>44120</v>
      </c>
      <c r="G10" s="61">
        <v>41</v>
      </c>
      <c r="H10" s="62">
        <v>1</v>
      </c>
      <c r="I10" s="63">
        <f t="shared" si="4"/>
        <v>30</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142</v>
      </c>
      <c r="D11" s="126"/>
      <c r="E11" s="99">
        <v>44080</v>
      </c>
      <c r="F11" s="100">
        <f t="shared" si="6"/>
        <v>44120</v>
      </c>
      <c r="G11" s="61">
        <v>41</v>
      </c>
      <c r="H11" s="62">
        <v>0.9</v>
      </c>
      <c r="I11" s="63">
        <f>IF(OR(F11=0,E11=0)," - ",NETWORKDAYS(E11,F11))</f>
        <v>30</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143</v>
      </c>
      <c r="D12" s="126"/>
      <c r="E12" s="99">
        <v>44080</v>
      </c>
      <c r="F12" s="100">
        <f>IF(ISBLANK(E13)," - ",IF(G12=0,E13,E13+G12-1))</f>
        <v>44120</v>
      </c>
      <c r="G12" s="61">
        <v>41</v>
      </c>
      <c r="H12" s="62">
        <v>1</v>
      </c>
      <c r="I12" s="63">
        <f>IF(OR(F12=0,E13=0)," - ",NETWORKDAYS(E13,F12))</f>
        <v>30</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144</v>
      </c>
      <c r="D13" s="126"/>
      <c r="E13" s="99">
        <v>44080</v>
      </c>
      <c r="F13" s="100">
        <f>IF(ISBLANK(E14)," - ",IF(G13=0,E14,E14+G13-1))</f>
        <v>44120</v>
      </c>
      <c r="G13" s="61">
        <v>41</v>
      </c>
      <c r="H13" s="62">
        <v>1</v>
      </c>
      <c r="I13" s="63">
        <f>IF(OR(F13=0,E13=0)," - ",NETWORKDAYS(E13,F13))</f>
        <v>30</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145</v>
      </c>
      <c r="D14" s="126"/>
      <c r="E14" s="99">
        <v>44080</v>
      </c>
      <c r="F14" s="100">
        <f>IF(ISBLANK(E14)," - ",IF(G14=0,E14,E14+G14-1))</f>
        <v>44120</v>
      </c>
      <c r="G14" s="61">
        <v>41</v>
      </c>
      <c r="H14" s="62">
        <v>0</v>
      </c>
      <c r="I14" s="63">
        <f t="shared" si="4"/>
        <v>30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24" x14ac:dyDescent="0.2">
      <c r="A15" s="59" t="str">
        <f t="shared" si="5"/>
        <v>1.5</v>
      </c>
      <c r="B15" s="125" t="s">
        <v>146</v>
      </c>
      <c r="D15" s="126"/>
      <c r="E15" s="99">
        <v>44080</v>
      </c>
      <c r="F15" s="100">
        <f>IF(ISBLANK(E15)," - ",IF(G15=0,E15,E15+G15-1))</f>
        <v>44120</v>
      </c>
      <c r="G15" s="61">
        <v>41</v>
      </c>
      <c r="H15" s="62">
        <v>0</v>
      </c>
      <c r="I15" s="63">
        <f t="shared" si="4"/>
        <v>30</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9</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9</v>
      </c>
      <c r="D17" s="126"/>
      <c r="E17" s="99">
        <v>43141</v>
      </c>
      <c r="F17" s="100">
        <f>IF(ISBLANK(E17)," - ",IF(G17=0,E17,E17+G17-1))</f>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147</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24"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100">
        <v>44120</v>
      </c>
      <c r="F19" s="100">
        <f t="shared" si="6"/>
        <v>44126</v>
      </c>
      <c r="G19" s="61">
        <v>7</v>
      </c>
      <c r="H19" s="62">
        <v>0.85</v>
      </c>
      <c r="I19" s="63">
        <f t="shared" si="4"/>
        <v>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44120</v>
      </c>
      <c r="F20" s="100">
        <f>IF(ISBLANK(E20)," - ",IF(G20=0,E20,E20+G20-1))</f>
        <v>44126</v>
      </c>
      <c r="G20" s="61">
        <v>7</v>
      </c>
      <c r="H20" s="62">
        <v>0.75</v>
      </c>
      <c r="I20" s="63">
        <f t="shared" si="4"/>
        <v>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44120</v>
      </c>
      <c r="F21" s="100">
        <f t="shared" si="6"/>
        <v>44126</v>
      </c>
      <c r="G21" s="61">
        <v>7</v>
      </c>
      <c r="H21" s="62">
        <v>0.75</v>
      </c>
      <c r="I21" s="63">
        <f t="shared" si="4"/>
        <v>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24"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151</v>
      </c>
      <c r="D22" s="126"/>
      <c r="E22" s="99">
        <v>44120</v>
      </c>
      <c r="F22" s="100">
        <f t="shared" si="6"/>
        <v>44126</v>
      </c>
      <c r="G22" s="61">
        <v>7</v>
      </c>
      <c r="H22" s="62">
        <v>0.75</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152</v>
      </c>
      <c r="D23" s="126"/>
      <c r="E23" s="99">
        <v>44120</v>
      </c>
      <c r="F23" s="100">
        <f t="shared" si="6"/>
        <v>44126</v>
      </c>
      <c r="G23" s="61">
        <v>7</v>
      </c>
      <c r="H23" s="62">
        <v>0.7</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153</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155</v>
      </c>
      <c r="D25" s="126"/>
      <c r="E25" s="99">
        <v>44136</v>
      </c>
      <c r="F25" s="100">
        <f t="shared" si="6"/>
        <v>44142</v>
      </c>
      <c r="G25" s="61">
        <v>7</v>
      </c>
      <c r="H25" s="62">
        <v>0.2</v>
      </c>
      <c r="I25" s="63">
        <f t="shared" si="4"/>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156</v>
      </c>
      <c r="D26" s="126"/>
      <c r="E26" s="99">
        <v>44136</v>
      </c>
      <c r="F26" s="100">
        <f t="shared" si="6"/>
        <v>44142</v>
      </c>
      <c r="G26" s="61">
        <v>7</v>
      </c>
      <c r="H26" s="62">
        <v>0.2</v>
      </c>
      <c r="I26" s="63">
        <f t="shared" si="4"/>
        <v>5</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157</v>
      </c>
      <c r="D27" s="126"/>
      <c r="E27" s="99">
        <v>44136</v>
      </c>
      <c r="F27" s="100">
        <f t="shared" si="6"/>
        <v>44142</v>
      </c>
      <c r="G27" s="61">
        <v>7</v>
      </c>
      <c r="H27" s="62">
        <v>0.2</v>
      </c>
      <c r="I27" s="63">
        <f t="shared" si="4"/>
        <v>5</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158</v>
      </c>
      <c r="D28" s="126"/>
      <c r="E28" s="99">
        <v>44136</v>
      </c>
      <c r="F28" s="100">
        <f t="shared" si="6"/>
        <v>44142</v>
      </c>
      <c r="G28" s="61">
        <v>7</v>
      </c>
      <c r="H28" s="62">
        <v>0.2</v>
      </c>
      <c r="I28" s="63">
        <f t="shared" si="4"/>
        <v>5</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154</v>
      </c>
      <c r="D29" s="126"/>
      <c r="E29" s="99">
        <v>44126</v>
      </c>
      <c r="F29" s="100">
        <f t="shared" si="6"/>
        <v>44126</v>
      </c>
      <c r="G29" s="61"/>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159</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160</v>
      </c>
      <c r="D31" s="126"/>
      <c r="E31" s="99">
        <v>44153</v>
      </c>
      <c r="F31" s="100">
        <f t="shared" si="6"/>
        <v>44156</v>
      </c>
      <c r="G31" s="61">
        <v>4</v>
      </c>
      <c r="H31" s="62">
        <v>0.4</v>
      </c>
      <c r="I31" s="63">
        <f t="shared" si="4"/>
        <v>3</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161</v>
      </c>
      <c r="D32" s="126"/>
      <c r="E32" s="99">
        <v>44153</v>
      </c>
      <c r="F32" s="100">
        <f t="shared" si="6"/>
        <v>44156</v>
      </c>
      <c r="G32" s="61">
        <v>4</v>
      </c>
      <c r="H32" s="62">
        <v>0.4</v>
      </c>
      <c r="I32" s="63">
        <f t="shared" si="4"/>
        <v>3</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162</v>
      </c>
      <c r="D33" s="126"/>
      <c r="E33" s="99">
        <v>44153</v>
      </c>
      <c r="F33" s="100">
        <f t="shared" si="6"/>
        <v>44156</v>
      </c>
      <c r="G33" s="61">
        <v>4</v>
      </c>
      <c r="H33" s="62">
        <v>0.4</v>
      </c>
      <c r="I33" s="63">
        <f t="shared" si="4"/>
        <v>3</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163</v>
      </c>
      <c r="D34" s="126"/>
      <c r="E34" s="99">
        <v>44153</v>
      </c>
      <c r="F34" s="100">
        <f>IF(ISBLANK(E34)," - ",IF(G34=B340,E34,E34+G34-1))</f>
        <v>44156</v>
      </c>
      <c r="G34" s="61">
        <v>4</v>
      </c>
      <c r="H34" s="62">
        <v>0.4</v>
      </c>
      <c r="I34" s="63">
        <f t="shared" si="4"/>
        <v>3</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c r="B35" s="125"/>
      <c r="D35" s="126"/>
      <c r="E35" s="99"/>
      <c r="F35" s="100" t="str">
        <f t="shared" si="6"/>
        <v xml:space="preserve"> - </v>
      </c>
      <c r="G35" s="61">
        <v>4</v>
      </c>
      <c r="H35" s="62">
        <v>0</v>
      </c>
      <c r="I35" s="63" t="str">
        <f t="shared" si="4"/>
        <v xml:space="preserve"> - </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2</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5">
      <formula>K$6=TODAY()</formula>
    </cfRule>
  </conditionalFormatting>
  <conditionalFormatting sqref="K8:BN11 K14:BN43">
    <cfRule type="expression" dxfId="6" priority="48">
      <formula>AND($E8&lt;=K$6,ROUNDDOWN(($F8-$E8+1)*$H8,0)+$E8-1&gt;=K$6)</formula>
    </cfRule>
    <cfRule type="expression" dxfId="5" priority="49">
      <formula>AND(NOT(ISBLANK($E8)),$E8&lt;=K$6,$F8&gt;=K$6)</formula>
    </cfRule>
  </conditionalFormatting>
  <conditionalFormatting sqref="K6:BN43">
    <cfRule type="expression" dxfId="4" priority="8">
      <formula>K$6=TODAY()</formula>
    </cfRule>
  </conditionalFormatting>
  <conditionalFormatting sqref="K13:BN13">
    <cfRule type="expression" dxfId="3" priority="54">
      <formula>AND(#REF!&lt;=K$6,ROUNDDOWN(($F13-#REF!+1)*$H13,0)+#REF!-1&gt;=K$6)</formula>
    </cfRule>
    <cfRule type="expression" dxfId="2" priority="55">
      <formula>AND(NOT(ISBLANK(#REF!)),#REF!&lt;=K$6,$F13&gt;=K$6)</formula>
    </cfRule>
  </conditionalFormatting>
  <conditionalFormatting sqref="K12:BN12">
    <cfRule type="expression" dxfId="1" priority="60">
      <formula>AND($E13&lt;=K$6,ROUNDDOWN(($F12-$E13+1)*$H12,0)+$E13-1&gt;=K$6)</formula>
    </cfRule>
    <cfRule type="expression" dxfId="0" priority="61">
      <formula>AND(NOT(ISBLANK($E13)),$E13&lt;=K$6,$F12&gt;=K$6)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G16 A39:B39 B38 E18 E24 E30 E36:H39 G18:H18 G24 G30:H30 G40 G41:G42 G4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5</v>
      </c>
      <c r="B13" s="172"/>
    </row>
    <row r="14" spans="1:3" s="20" customFormat="1" x14ac:dyDescent="0.2"/>
    <row r="15" spans="1:3" s="133" customFormat="1" ht="18" x14ac:dyDescent="0.2">
      <c r="A15" s="141"/>
      <c r="B15" s="139" t="s">
        <v>84</v>
      </c>
    </row>
    <row r="16" spans="1:3" s="133" customFormat="1" ht="18" x14ac:dyDescent="0.2">
      <c r="A16" s="141"/>
      <c r="B16" s="140" t="s">
        <v>82</v>
      </c>
      <c r="C16" s="135" t="s">
        <v>4</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3</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135</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8</v>
      </c>
      <c r="B49" s="172"/>
    </row>
    <row r="50" spans="1:2" ht="28.5" x14ac:dyDescent="0.2">
      <c r="B50" s="140" t="s">
        <v>136</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6</v>
      </c>
      <c r="B68" s="172"/>
    </row>
    <row r="69" spans="1:2" s="20" customFormat="1" ht="15" x14ac:dyDescent="0.25">
      <c r="A69" s="155" t="s">
        <v>7</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7</v>
      </c>
      <c r="B72" s="156" t="s">
        <v>134</v>
      </c>
    </row>
    <row r="73" spans="1:2" s="8" customFormat="1" ht="28.5" x14ac:dyDescent="0.2">
      <c r="A73" s="149"/>
      <c r="B73" s="154" t="s">
        <v>138</v>
      </c>
    </row>
    <row r="74" spans="1:2" s="8" customFormat="1" ht="14.25" x14ac:dyDescent="0.2">
      <c r="A74" s="149"/>
      <c r="B74" s="150"/>
    </row>
    <row r="75" spans="1:2" ht="15" x14ac:dyDescent="0.25">
      <c r="A75" s="155" t="s">
        <v>7</v>
      </c>
      <c r="B75" s="158" t="s">
        <v>120</v>
      </c>
    </row>
    <row r="76" spans="1:2" s="8" customFormat="1" ht="42.75" x14ac:dyDescent="0.2">
      <c r="A76" s="149"/>
      <c r="B76" s="138" t="s">
        <v>137</v>
      </c>
    </row>
    <row r="77" spans="1:2" ht="14.25" x14ac:dyDescent="0.2">
      <c r="A77" s="148"/>
      <c r="B77" s="148"/>
    </row>
    <row r="78" spans="1:2" s="20" customFormat="1" ht="15" x14ac:dyDescent="0.25">
      <c r="A78" s="155" t="s">
        <v>7</v>
      </c>
      <c r="B78" s="158" t="s">
        <v>126</v>
      </c>
    </row>
    <row r="79" spans="1:2" s="8" customFormat="1" ht="28.5" x14ac:dyDescent="0.2">
      <c r="A79" s="149"/>
      <c r="B79" s="138" t="s">
        <v>121</v>
      </c>
    </row>
    <row r="80" spans="1:2" s="20" customFormat="1" ht="14.25" x14ac:dyDescent="0.2">
      <c r="A80" s="148"/>
      <c r="B80" s="148"/>
    </row>
    <row r="81" spans="1:2" ht="15" x14ac:dyDescent="0.25">
      <c r="A81" s="155" t="s">
        <v>7</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7</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7</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Deja Hamilton</cp:lastModifiedBy>
  <cp:lastPrinted>2018-02-12T20:25:38Z</cp:lastPrinted>
  <dcterms:created xsi:type="dcterms:W3CDTF">2010-06-09T16:05:03Z</dcterms:created>
  <dcterms:modified xsi:type="dcterms:W3CDTF">2020-11-18T20:41:05Z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