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awid\Python\Econometrics_projects\Classification\"/>
    </mc:Choice>
  </mc:AlternateContent>
  <xr:revisionPtr revIDLastSave="0" documentId="13_ncr:1_{7DDBF96E-C8D4-4C92-8F56-613A46D312CA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Groups" sheetId="1" r:id="rId1"/>
    <sheet name="Measures of propabilit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0" i="2" l="1"/>
  <c r="X90" i="2"/>
  <c r="V90" i="2"/>
  <c r="Q90" i="2"/>
  <c r="O90" i="2"/>
  <c r="G90" i="2"/>
  <c r="E90" i="2"/>
  <c r="Z89" i="2"/>
  <c r="X89" i="2"/>
  <c r="V89" i="2"/>
  <c r="Q89" i="2"/>
  <c r="O89" i="2"/>
  <c r="G89" i="2"/>
  <c r="E89" i="2"/>
  <c r="Z88" i="2"/>
  <c r="X88" i="2"/>
  <c r="V88" i="2"/>
  <c r="Q88" i="2"/>
  <c r="O88" i="2"/>
  <c r="G88" i="2"/>
  <c r="E88" i="2"/>
  <c r="Z87" i="2"/>
  <c r="X87" i="2"/>
  <c r="V87" i="2"/>
  <c r="Q87" i="2"/>
  <c r="O87" i="2"/>
  <c r="G87" i="2"/>
  <c r="E87" i="2"/>
  <c r="Z86" i="2"/>
  <c r="X86" i="2"/>
  <c r="V86" i="2"/>
  <c r="Q86" i="2"/>
  <c r="O86" i="2"/>
  <c r="G86" i="2"/>
  <c r="E86" i="2"/>
  <c r="Z85" i="2"/>
  <c r="X85" i="2"/>
  <c r="V85" i="2"/>
  <c r="Q85" i="2"/>
  <c r="O85" i="2"/>
  <c r="G85" i="2"/>
  <c r="E85" i="2"/>
  <c r="Z84" i="2"/>
  <c r="X84" i="2"/>
  <c r="V84" i="2"/>
  <c r="Q84" i="2"/>
  <c r="O84" i="2"/>
  <c r="G84" i="2"/>
  <c r="E84" i="2"/>
  <c r="Z83" i="2"/>
  <c r="X83" i="2"/>
  <c r="V83" i="2"/>
  <c r="Q83" i="2"/>
  <c r="O83" i="2"/>
  <c r="G83" i="2"/>
  <c r="E83" i="2"/>
  <c r="Z82" i="2"/>
  <c r="X82" i="2"/>
  <c r="V82" i="2"/>
  <c r="Q82" i="2"/>
  <c r="O82" i="2"/>
  <c r="G82" i="2"/>
  <c r="E82" i="2"/>
  <c r="Z81" i="2"/>
  <c r="X81" i="2"/>
  <c r="V81" i="2"/>
  <c r="Q81" i="2"/>
  <c r="O81" i="2"/>
  <c r="G81" i="2"/>
  <c r="E81" i="2"/>
  <c r="Z80" i="2"/>
  <c r="X80" i="2"/>
  <c r="V80" i="2"/>
  <c r="Q80" i="2"/>
  <c r="O80" i="2"/>
  <c r="G80" i="2"/>
  <c r="E80" i="2"/>
  <c r="Z79" i="2"/>
  <c r="X79" i="2"/>
  <c r="V79" i="2"/>
  <c r="Q79" i="2"/>
  <c r="O79" i="2"/>
  <c r="G79" i="2"/>
  <c r="E79" i="2"/>
  <c r="Z78" i="2"/>
  <c r="X78" i="2"/>
  <c r="V78" i="2"/>
  <c r="Q78" i="2"/>
  <c r="O78" i="2"/>
  <c r="G78" i="2"/>
  <c r="E78" i="2"/>
  <c r="Z77" i="2"/>
  <c r="X77" i="2"/>
  <c r="V77" i="2"/>
  <c r="Q77" i="2"/>
  <c r="O77" i="2"/>
  <c r="G77" i="2"/>
  <c r="E77" i="2"/>
  <c r="Z76" i="2"/>
  <c r="X76" i="2"/>
  <c r="V76" i="2"/>
  <c r="Q76" i="2"/>
  <c r="O76" i="2"/>
  <c r="G76" i="2"/>
  <c r="E76" i="2"/>
  <c r="Z75" i="2"/>
  <c r="X75" i="2"/>
  <c r="V75" i="2"/>
  <c r="Q75" i="2"/>
  <c r="Q91" i="2" s="1"/>
  <c r="R73" i="2" s="1"/>
  <c r="O75" i="2"/>
  <c r="G75" i="2"/>
  <c r="E75" i="2"/>
  <c r="Z74" i="2"/>
  <c r="X74" i="2"/>
  <c r="V74" i="2"/>
  <c r="Q74" i="2"/>
  <c r="O74" i="2"/>
  <c r="G74" i="2"/>
  <c r="E74" i="2"/>
  <c r="Z73" i="2"/>
  <c r="Z91" i="2" s="1"/>
  <c r="AA73" i="2" s="1"/>
  <c r="X73" i="2"/>
  <c r="X91" i="2" s="1"/>
  <c r="Y73" i="2" s="1"/>
  <c r="V73" i="2"/>
  <c r="V91" i="2" s="1"/>
  <c r="W73" i="2" s="1"/>
  <c r="Q73" i="2"/>
  <c r="O73" i="2"/>
  <c r="O91" i="2" s="1"/>
  <c r="P73" i="2" s="1"/>
  <c r="G73" i="2"/>
  <c r="G91" i="2" s="1"/>
  <c r="H73" i="2" s="1"/>
  <c r="E73" i="2"/>
  <c r="E91" i="2" s="1"/>
  <c r="F73" i="2" s="1"/>
  <c r="Z67" i="2"/>
  <c r="X67" i="2"/>
  <c r="V67" i="2"/>
  <c r="Q67" i="2"/>
  <c r="O67" i="2"/>
  <c r="G67" i="2"/>
  <c r="E67" i="2"/>
  <c r="Z66" i="2"/>
  <c r="X66" i="2"/>
  <c r="V66" i="2"/>
  <c r="Q66" i="2"/>
  <c r="O66" i="2"/>
  <c r="G66" i="2"/>
  <c r="E66" i="2"/>
  <c r="Z65" i="2"/>
  <c r="X65" i="2"/>
  <c r="V65" i="2"/>
  <c r="Q65" i="2"/>
  <c r="O65" i="2"/>
  <c r="G65" i="2"/>
  <c r="E65" i="2"/>
  <c r="Z64" i="2"/>
  <c r="X64" i="2"/>
  <c r="V64" i="2"/>
  <c r="Q64" i="2"/>
  <c r="O64" i="2"/>
  <c r="G64" i="2"/>
  <c r="E64" i="2"/>
  <c r="Z63" i="2"/>
  <c r="X63" i="2"/>
  <c r="V63" i="2"/>
  <c r="Q63" i="2"/>
  <c r="O63" i="2"/>
  <c r="G63" i="2"/>
  <c r="E63" i="2"/>
  <c r="Z62" i="2"/>
  <c r="X62" i="2"/>
  <c r="V62" i="2"/>
  <c r="Q62" i="2"/>
  <c r="O62" i="2"/>
  <c r="G62" i="2"/>
  <c r="E62" i="2"/>
  <c r="Z61" i="2"/>
  <c r="X61" i="2"/>
  <c r="V61" i="2"/>
  <c r="Q61" i="2"/>
  <c r="O61" i="2"/>
  <c r="G61" i="2"/>
  <c r="E61" i="2"/>
  <c r="Z60" i="2"/>
  <c r="X60" i="2"/>
  <c r="V60" i="2"/>
  <c r="Q60" i="2"/>
  <c r="O60" i="2"/>
  <c r="G60" i="2"/>
  <c r="E60" i="2"/>
  <c r="Z59" i="2"/>
  <c r="X59" i="2"/>
  <c r="V59" i="2"/>
  <c r="Q59" i="2"/>
  <c r="O59" i="2"/>
  <c r="G59" i="2"/>
  <c r="E59" i="2"/>
  <c r="Z58" i="2"/>
  <c r="X58" i="2"/>
  <c r="V58" i="2"/>
  <c r="Q58" i="2"/>
  <c r="O58" i="2"/>
  <c r="G58" i="2"/>
  <c r="E58" i="2"/>
  <c r="Z57" i="2"/>
  <c r="X57" i="2"/>
  <c r="V57" i="2"/>
  <c r="Q57" i="2"/>
  <c r="O57" i="2"/>
  <c r="G57" i="2"/>
  <c r="E57" i="2"/>
  <c r="Z56" i="2"/>
  <c r="X56" i="2"/>
  <c r="V56" i="2"/>
  <c r="Q56" i="2"/>
  <c r="O56" i="2"/>
  <c r="G56" i="2"/>
  <c r="E56" i="2"/>
  <c r="Z55" i="2"/>
  <c r="X55" i="2"/>
  <c r="V55" i="2"/>
  <c r="Q55" i="2"/>
  <c r="O55" i="2"/>
  <c r="G55" i="2"/>
  <c r="E55" i="2"/>
  <c r="Z54" i="2"/>
  <c r="X54" i="2"/>
  <c r="V54" i="2"/>
  <c r="Q54" i="2"/>
  <c r="O54" i="2"/>
  <c r="G54" i="2"/>
  <c r="E54" i="2"/>
  <c r="Z53" i="2"/>
  <c r="X53" i="2"/>
  <c r="V53" i="2"/>
  <c r="Q53" i="2"/>
  <c r="O53" i="2"/>
  <c r="G53" i="2"/>
  <c r="E53" i="2"/>
  <c r="Z52" i="2"/>
  <c r="X52" i="2"/>
  <c r="V52" i="2"/>
  <c r="Q52" i="2"/>
  <c r="Q68" i="2" s="1"/>
  <c r="R50" i="2" s="1"/>
  <c r="O52" i="2"/>
  <c r="G52" i="2"/>
  <c r="E52" i="2"/>
  <c r="Z51" i="2"/>
  <c r="X51" i="2"/>
  <c r="V51" i="2"/>
  <c r="Q51" i="2"/>
  <c r="O51" i="2"/>
  <c r="G51" i="2"/>
  <c r="E51" i="2"/>
  <c r="Z50" i="2"/>
  <c r="Z68" i="2" s="1"/>
  <c r="AA50" i="2" s="1"/>
  <c r="X50" i="2"/>
  <c r="X68" i="2" s="1"/>
  <c r="Y50" i="2" s="1"/>
  <c r="V50" i="2"/>
  <c r="V68" i="2" s="1"/>
  <c r="W50" i="2" s="1"/>
  <c r="Q50" i="2"/>
  <c r="O50" i="2"/>
  <c r="O68" i="2" s="1"/>
  <c r="P50" i="2" s="1"/>
  <c r="G50" i="2"/>
  <c r="G68" i="2" s="1"/>
  <c r="H50" i="2" s="1"/>
  <c r="E50" i="2"/>
  <c r="E68" i="2" s="1"/>
  <c r="F50" i="2" s="1"/>
  <c r="Z44" i="2"/>
  <c r="X44" i="2"/>
  <c r="V44" i="2"/>
  <c r="Q44" i="2"/>
  <c r="O44" i="2"/>
  <c r="G44" i="2"/>
  <c r="E44" i="2"/>
  <c r="Z43" i="2"/>
  <c r="X43" i="2"/>
  <c r="V43" i="2"/>
  <c r="Q43" i="2"/>
  <c r="O43" i="2"/>
  <c r="G43" i="2"/>
  <c r="E43" i="2"/>
  <c r="Z42" i="2"/>
  <c r="X42" i="2"/>
  <c r="V42" i="2"/>
  <c r="Q42" i="2"/>
  <c r="O42" i="2"/>
  <c r="G42" i="2"/>
  <c r="E42" i="2"/>
  <c r="Z41" i="2"/>
  <c r="X41" i="2"/>
  <c r="V41" i="2"/>
  <c r="Q41" i="2"/>
  <c r="O41" i="2"/>
  <c r="G41" i="2"/>
  <c r="E41" i="2"/>
  <c r="Z40" i="2"/>
  <c r="X40" i="2"/>
  <c r="V40" i="2"/>
  <c r="Q40" i="2"/>
  <c r="O40" i="2"/>
  <c r="G40" i="2"/>
  <c r="E40" i="2"/>
  <c r="Z39" i="2"/>
  <c r="X39" i="2"/>
  <c r="V39" i="2"/>
  <c r="Q39" i="2"/>
  <c r="O39" i="2"/>
  <c r="G39" i="2"/>
  <c r="E39" i="2"/>
  <c r="Z38" i="2"/>
  <c r="X38" i="2"/>
  <c r="V38" i="2"/>
  <c r="Q38" i="2"/>
  <c r="O38" i="2"/>
  <c r="G38" i="2"/>
  <c r="E38" i="2"/>
  <c r="Z37" i="2"/>
  <c r="X37" i="2"/>
  <c r="V37" i="2"/>
  <c r="Q37" i="2"/>
  <c r="O37" i="2"/>
  <c r="G37" i="2"/>
  <c r="E37" i="2"/>
  <c r="Z36" i="2"/>
  <c r="X36" i="2"/>
  <c r="V36" i="2"/>
  <c r="Q36" i="2"/>
  <c r="O36" i="2"/>
  <c r="G36" i="2"/>
  <c r="E36" i="2"/>
  <c r="Z35" i="2"/>
  <c r="X35" i="2"/>
  <c r="V35" i="2"/>
  <c r="Q35" i="2"/>
  <c r="O35" i="2"/>
  <c r="G35" i="2"/>
  <c r="E35" i="2"/>
  <c r="Z34" i="2"/>
  <c r="X34" i="2"/>
  <c r="V34" i="2"/>
  <c r="Q34" i="2"/>
  <c r="O34" i="2"/>
  <c r="G34" i="2"/>
  <c r="E34" i="2"/>
  <c r="Z33" i="2"/>
  <c r="X33" i="2"/>
  <c r="V33" i="2"/>
  <c r="Q33" i="2"/>
  <c r="O33" i="2"/>
  <c r="G33" i="2"/>
  <c r="E33" i="2"/>
  <c r="Z32" i="2"/>
  <c r="X32" i="2"/>
  <c r="V32" i="2"/>
  <c r="Q32" i="2"/>
  <c r="O32" i="2"/>
  <c r="G32" i="2"/>
  <c r="E32" i="2"/>
  <c r="Z31" i="2"/>
  <c r="X31" i="2"/>
  <c r="V31" i="2"/>
  <c r="Q31" i="2"/>
  <c r="O31" i="2"/>
  <c r="G31" i="2"/>
  <c r="E31" i="2"/>
  <c r="Z30" i="2"/>
  <c r="X30" i="2"/>
  <c r="V30" i="2"/>
  <c r="Q30" i="2"/>
  <c r="O30" i="2"/>
  <c r="G30" i="2"/>
  <c r="E30" i="2"/>
  <c r="Z29" i="2"/>
  <c r="X29" i="2"/>
  <c r="V29" i="2"/>
  <c r="Q29" i="2"/>
  <c r="Q45" i="2" s="1"/>
  <c r="R27" i="2" s="1"/>
  <c r="O29" i="2"/>
  <c r="G29" i="2"/>
  <c r="E29" i="2"/>
  <c r="Z28" i="2"/>
  <c r="X28" i="2"/>
  <c r="V28" i="2"/>
  <c r="Q28" i="2"/>
  <c r="O28" i="2"/>
  <c r="G28" i="2"/>
  <c r="E28" i="2"/>
  <c r="Z27" i="2"/>
  <c r="Z45" i="2" s="1"/>
  <c r="AA27" i="2" s="1"/>
  <c r="X27" i="2"/>
  <c r="X45" i="2" s="1"/>
  <c r="Y27" i="2" s="1"/>
  <c r="V27" i="2"/>
  <c r="V45" i="2" s="1"/>
  <c r="W27" i="2" s="1"/>
  <c r="Q27" i="2"/>
  <c r="O27" i="2"/>
  <c r="O45" i="2" s="1"/>
  <c r="P27" i="2" s="1"/>
  <c r="G27" i="2"/>
  <c r="G45" i="2" s="1"/>
  <c r="H27" i="2" s="1"/>
  <c r="E27" i="2"/>
  <c r="E45" i="2" s="1"/>
  <c r="F27" i="2" s="1"/>
  <c r="Z21" i="2"/>
  <c r="X21" i="2"/>
  <c r="V21" i="2"/>
  <c r="Q21" i="2"/>
  <c r="O21" i="2"/>
  <c r="G21" i="2"/>
  <c r="E21" i="2"/>
  <c r="Z20" i="2"/>
  <c r="X20" i="2"/>
  <c r="V20" i="2"/>
  <c r="Q20" i="2"/>
  <c r="O20" i="2"/>
  <c r="G20" i="2"/>
  <c r="E20" i="2"/>
  <c r="Z19" i="2"/>
  <c r="X19" i="2"/>
  <c r="V19" i="2"/>
  <c r="Q19" i="2"/>
  <c r="O19" i="2"/>
  <c r="G19" i="2"/>
  <c r="E19" i="2"/>
  <c r="Z18" i="2"/>
  <c r="X18" i="2"/>
  <c r="V18" i="2"/>
  <c r="Q18" i="2"/>
  <c r="O18" i="2"/>
  <c r="G18" i="2"/>
  <c r="E18" i="2"/>
  <c r="Z17" i="2"/>
  <c r="X17" i="2"/>
  <c r="V17" i="2"/>
  <c r="Q17" i="2"/>
  <c r="O17" i="2"/>
  <c r="G17" i="2"/>
  <c r="E17" i="2"/>
  <c r="Z16" i="2"/>
  <c r="X16" i="2"/>
  <c r="V16" i="2"/>
  <c r="Q16" i="2"/>
  <c r="O16" i="2"/>
  <c r="G16" i="2"/>
  <c r="E16" i="2"/>
  <c r="Z15" i="2"/>
  <c r="X15" i="2"/>
  <c r="V15" i="2"/>
  <c r="Q15" i="2"/>
  <c r="O15" i="2"/>
  <c r="G15" i="2"/>
  <c r="E15" i="2"/>
  <c r="Z14" i="2"/>
  <c r="X14" i="2"/>
  <c r="V14" i="2"/>
  <c r="Q14" i="2"/>
  <c r="O14" i="2"/>
  <c r="G14" i="2"/>
  <c r="E14" i="2"/>
  <c r="Z13" i="2"/>
  <c r="X13" i="2"/>
  <c r="V13" i="2"/>
  <c r="Q13" i="2"/>
  <c r="O13" i="2"/>
  <c r="G13" i="2"/>
  <c r="E13" i="2"/>
  <c r="Z12" i="2"/>
  <c r="X12" i="2"/>
  <c r="V12" i="2"/>
  <c r="Q12" i="2"/>
  <c r="O12" i="2"/>
  <c r="G12" i="2"/>
  <c r="E12" i="2"/>
  <c r="Z11" i="2"/>
  <c r="X11" i="2"/>
  <c r="V11" i="2"/>
  <c r="Q11" i="2"/>
  <c r="O11" i="2"/>
  <c r="G11" i="2"/>
  <c r="E11" i="2"/>
  <c r="Z10" i="2"/>
  <c r="X10" i="2"/>
  <c r="V10" i="2"/>
  <c r="Q10" i="2"/>
  <c r="O10" i="2"/>
  <c r="G10" i="2"/>
  <c r="E10" i="2"/>
  <c r="Z9" i="2"/>
  <c r="X9" i="2"/>
  <c r="V9" i="2"/>
  <c r="Q9" i="2"/>
  <c r="O9" i="2"/>
  <c r="G9" i="2"/>
  <c r="E9" i="2"/>
  <c r="Z8" i="2"/>
  <c r="X8" i="2"/>
  <c r="V8" i="2"/>
  <c r="Q8" i="2"/>
  <c r="O8" i="2"/>
  <c r="G8" i="2"/>
  <c r="E8" i="2"/>
  <c r="Z7" i="2"/>
  <c r="X7" i="2"/>
  <c r="V7" i="2"/>
  <c r="Q7" i="2"/>
  <c r="O7" i="2"/>
  <c r="G7" i="2"/>
  <c r="E7" i="2"/>
  <c r="Z6" i="2"/>
  <c r="X6" i="2"/>
  <c r="V6" i="2"/>
  <c r="Q6" i="2"/>
  <c r="Q22" i="2" s="1"/>
  <c r="R4" i="2" s="1"/>
  <c r="O6" i="2"/>
  <c r="G6" i="2"/>
  <c r="E6" i="2"/>
  <c r="Z5" i="2"/>
  <c r="X5" i="2"/>
  <c r="V5" i="2"/>
  <c r="Q5" i="2"/>
  <c r="O5" i="2"/>
  <c r="G5" i="2"/>
  <c r="E5" i="2"/>
  <c r="Z4" i="2"/>
  <c r="Z22" i="2" s="1"/>
  <c r="AA4" i="2" s="1"/>
  <c r="X4" i="2"/>
  <c r="X22" i="2" s="1"/>
  <c r="Y4" i="2" s="1"/>
  <c r="V4" i="2"/>
  <c r="V22" i="2" s="1"/>
  <c r="W4" i="2" s="1"/>
  <c r="Q4" i="2"/>
  <c r="O4" i="2"/>
  <c r="O22" i="2" s="1"/>
  <c r="P4" i="2" s="1"/>
  <c r="G4" i="2"/>
  <c r="G22" i="2" s="1"/>
  <c r="H4" i="2" s="1"/>
  <c r="E4" i="2"/>
  <c r="E22" i="2" s="1"/>
  <c r="F4" i="2" s="1"/>
  <c r="H321" i="1"/>
  <c r="H320" i="1"/>
  <c r="H319" i="1"/>
  <c r="C319" i="1"/>
  <c r="J318" i="1"/>
  <c r="H318" i="1"/>
  <c r="E318" i="1"/>
  <c r="C318" i="1"/>
  <c r="J317" i="1"/>
  <c r="H317" i="1"/>
  <c r="E317" i="1"/>
  <c r="C317" i="1"/>
  <c r="K316" i="1"/>
  <c r="J316" i="1"/>
  <c r="D316" i="1"/>
  <c r="K315" i="1"/>
  <c r="J315" i="1"/>
  <c r="D315" i="1"/>
  <c r="K314" i="1"/>
  <c r="J314" i="1"/>
  <c r="E314" i="1"/>
  <c r="K313" i="1"/>
  <c r="J313" i="1"/>
  <c r="E313" i="1"/>
  <c r="D313" i="1"/>
  <c r="K312" i="1"/>
  <c r="E312" i="1"/>
  <c r="K311" i="1"/>
  <c r="E311" i="1"/>
  <c r="D311" i="1"/>
  <c r="I310" i="1"/>
  <c r="E310" i="1"/>
  <c r="D310" i="1"/>
  <c r="J309" i="1"/>
  <c r="I309" i="1"/>
  <c r="E309" i="1"/>
  <c r="D309" i="1"/>
  <c r="K308" i="1"/>
  <c r="J308" i="1"/>
  <c r="E308" i="1"/>
  <c r="D308" i="1"/>
  <c r="K307" i="1"/>
  <c r="D307" i="1"/>
  <c r="K306" i="1"/>
  <c r="E306" i="1"/>
  <c r="D306" i="1"/>
  <c r="I305" i="1"/>
  <c r="E305" i="1"/>
  <c r="D305" i="1"/>
  <c r="J304" i="1"/>
  <c r="I304" i="1"/>
  <c r="E304" i="1"/>
  <c r="D304" i="1"/>
  <c r="K303" i="1"/>
  <c r="J303" i="1"/>
  <c r="I303" i="1"/>
  <c r="E303" i="1"/>
  <c r="D303" i="1"/>
  <c r="K302" i="1"/>
  <c r="I302" i="1"/>
  <c r="E302" i="1"/>
  <c r="D302" i="1"/>
  <c r="I301" i="1"/>
  <c r="E301" i="1"/>
  <c r="D301" i="1"/>
  <c r="J300" i="1"/>
  <c r="I300" i="1"/>
  <c r="E300" i="1"/>
  <c r="D300" i="1"/>
  <c r="K299" i="1"/>
  <c r="J299" i="1"/>
  <c r="I299" i="1"/>
  <c r="E299" i="1"/>
  <c r="D299" i="1"/>
  <c r="H295" i="1"/>
  <c r="H294" i="1"/>
  <c r="H293" i="1"/>
  <c r="C293" i="1"/>
  <c r="J292" i="1"/>
  <c r="K286" i="1" s="1"/>
  <c r="H292" i="1"/>
  <c r="E292" i="1"/>
  <c r="C292" i="1"/>
  <c r="J291" i="1"/>
  <c r="K290" i="1" s="1"/>
  <c r="H291" i="1"/>
  <c r="E291" i="1"/>
  <c r="C291" i="1"/>
  <c r="I290" i="1"/>
  <c r="E290" i="1"/>
  <c r="D290" i="1"/>
  <c r="I289" i="1"/>
  <c r="K288" i="1"/>
  <c r="I288" i="1"/>
  <c r="I287" i="1"/>
  <c r="E287" i="1"/>
  <c r="D287" i="1"/>
  <c r="I286" i="1"/>
  <c r="E286" i="1"/>
  <c r="I285" i="1"/>
  <c r="E285" i="1"/>
  <c r="I284" i="1"/>
  <c r="E284" i="1"/>
  <c r="I283" i="1"/>
  <c r="E283" i="1"/>
  <c r="K282" i="1"/>
  <c r="I282" i="1"/>
  <c r="E282" i="1"/>
  <c r="D282" i="1"/>
  <c r="I281" i="1"/>
  <c r="E281" i="1"/>
  <c r="D281" i="1"/>
  <c r="I280" i="1"/>
  <c r="E280" i="1"/>
  <c r="I279" i="1"/>
  <c r="E279" i="1"/>
  <c r="I278" i="1"/>
  <c r="E278" i="1"/>
  <c r="I277" i="1"/>
  <c r="E277" i="1"/>
  <c r="I276" i="1"/>
  <c r="E276" i="1"/>
  <c r="J275" i="1"/>
  <c r="I275" i="1"/>
  <c r="E275" i="1"/>
  <c r="J274" i="1"/>
  <c r="I274" i="1"/>
  <c r="E274" i="1"/>
  <c r="D274" i="1"/>
  <c r="K273" i="1"/>
  <c r="I273" i="1"/>
  <c r="E273" i="1"/>
  <c r="D273" i="1"/>
  <c r="H268" i="1"/>
  <c r="H267" i="1"/>
  <c r="H266" i="1"/>
  <c r="C266" i="1"/>
  <c r="J265" i="1"/>
  <c r="H265" i="1"/>
  <c r="E265" i="1"/>
  <c r="C265" i="1"/>
  <c r="J264" i="1"/>
  <c r="H264" i="1"/>
  <c r="E264" i="1"/>
  <c r="C264" i="1"/>
  <c r="K263" i="1"/>
  <c r="J263" i="1"/>
  <c r="I263" i="1"/>
  <c r="E263" i="1"/>
  <c r="K262" i="1"/>
  <c r="J262" i="1"/>
  <c r="I262" i="1"/>
  <c r="K261" i="1"/>
  <c r="J261" i="1"/>
  <c r="K260" i="1"/>
  <c r="J260" i="1"/>
  <c r="E260" i="1"/>
  <c r="K259" i="1"/>
  <c r="J259" i="1"/>
  <c r="I259" i="1"/>
  <c r="K258" i="1"/>
  <c r="J258" i="1"/>
  <c r="I258" i="1"/>
  <c r="K257" i="1"/>
  <c r="J257" i="1"/>
  <c r="D257" i="1"/>
  <c r="K256" i="1"/>
  <c r="J256" i="1"/>
  <c r="E256" i="1"/>
  <c r="D256" i="1"/>
  <c r="K255" i="1"/>
  <c r="J255" i="1"/>
  <c r="I255" i="1"/>
  <c r="E255" i="1"/>
  <c r="K254" i="1"/>
  <c r="J254" i="1"/>
  <c r="I254" i="1"/>
  <c r="K253" i="1"/>
  <c r="J253" i="1"/>
  <c r="K252" i="1"/>
  <c r="J252" i="1"/>
  <c r="I252" i="1"/>
  <c r="K251" i="1"/>
  <c r="J251" i="1"/>
  <c r="E251" i="1"/>
  <c r="D251" i="1"/>
  <c r="K250" i="1"/>
  <c r="J250" i="1"/>
  <c r="I250" i="1"/>
  <c r="E250" i="1"/>
  <c r="K249" i="1"/>
  <c r="J249" i="1"/>
  <c r="I249" i="1"/>
  <c r="K248" i="1"/>
  <c r="J248" i="1"/>
  <c r="K247" i="1"/>
  <c r="J247" i="1"/>
  <c r="K246" i="1"/>
  <c r="J246" i="1"/>
  <c r="E246" i="1"/>
  <c r="H241" i="1"/>
  <c r="H240" i="1"/>
  <c r="H239" i="1"/>
  <c r="C239" i="1"/>
  <c r="J238" i="1"/>
  <c r="H238" i="1"/>
  <c r="I229" i="1" s="1"/>
  <c r="E238" i="1"/>
  <c r="C238" i="1"/>
  <c r="D236" i="1" s="1"/>
  <c r="J237" i="1"/>
  <c r="H237" i="1"/>
  <c r="E237" i="1"/>
  <c r="C237" i="1"/>
  <c r="D225" i="1" s="1"/>
  <c r="K236" i="1"/>
  <c r="J236" i="1"/>
  <c r="K235" i="1"/>
  <c r="K234" i="1"/>
  <c r="K233" i="1"/>
  <c r="I233" i="1"/>
  <c r="K232" i="1"/>
  <c r="K231" i="1"/>
  <c r="J231" i="1"/>
  <c r="K230" i="1"/>
  <c r="K229" i="1"/>
  <c r="K228" i="1"/>
  <c r="E228" i="1"/>
  <c r="D228" i="1"/>
  <c r="K227" i="1"/>
  <c r="K226" i="1"/>
  <c r="K225" i="1"/>
  <c r="K224" i="1"/>
  <c r="K223" i="1"/>
  <c r="J223" i="1"/>
  <c r="D223" i="1"/>
  <c r="K222" i="1"/>
  <c r="J222" i="1"/>
  <c r="K221" i="1"/>
  <c r="I221" i="1"/>
  <c r="D221" i="1"/>
  <c r="K220" i="1"/>
  <c r="I220" i="1"/>
  <c r="K219" i="1"/>
  <c r="I219" i="1"/>
  <c r="H214" i="1"/>
  <c r="H213" i="1"/>
  <c r="H212" i="1"/>
  <c r="C212" i="1"/>
  <c r="J211" i="1"/>
  <c r="H211" i="1"/>
  <c r="E211" i="1"/>
  <c r="C211" i="1"/>
  <c r="J210" i="1"/>
  <c r="H210" i="1"/>
  <c r="I209" i="1" s="1"/>
  <c r="E210" i="1"/>
  <c r="C210" i="1"/>
  <c r="K209" i="1"/>
  <c r="E209" i="1"/>
  <c r="I208" i="1"/>
  <c r="K207" i="1"/>
  <c r="I207" i="1"/>
  <c r="K206" i="1"/>
  <c r="J206" i="1"/>
  <c r="I206" i="1"/>
  <c r="J205" i="1"/>
  <c r="I205" i="1"/>
  <c r="E205" i="1"/>
  <c r="K204" i="1"/>
  <c r="J204" i="1"/>
  <c r="I204" i="1"/>
  <c r="E204" i="1"/>
  <c r="K203" i="1"/>
  <c r="J203" i="1"/>
  <c r="I203" i="1"/>
  <c r="E203" i="1"/>
  <c r="K202" i="1"/>
  <c r="J202" i="1"/>
  <c r="I202" i="1"/>
  <c r="J201" i="1"/>
  <c r="I201" i="1"/>
  <c r="I200" i="1"/>
  <c r="E200" i="1"/>
  <c r="J199" i="1"/>
  <c r="I199" i="1"/>
  <c r="E199" i="1"/>
  <c r="K198" i="1"/>
  <c r="J198" i="1"/>
  <c r="I198" i="1"/>
  <c r="E198" i="1"/>
  <c r="K197" i="1"/>
  <c r="J197" i="1"/>
  <c r="I197" i="1"/>
  <c r="J196" i="1"/>
  <c r="I196" i="1"/>
  <c r="E196" i="1"/>
  <c r="K195" i="1"/>
  <c r="J195" i="1"/>
  <c r="I195" i="1"/>
  <c r="J194" i="1"/>
  <c r="I194" i="1"/>
  <c r="E194" i="1"/>
  <c r="K193" i="1"/>
  <c r="J193" i="1"/>
  <c r="I193" i="1"/>
  <c r="E193" i="1"/>
  <c r="K192" i="1"/>
  <c r="I192" i="1"/>
  <c r="E192" i="1"/>
  <c r="H187" i="1"/>
  <c r="H186" i="1"/>
  <c r="H185" i="1"/>
  <c r="C185" i="1"/>
  <c r="J184" i="1"/>
  <c r="H184" i="1"/>
  <c r="E184" i="1"/>
  <c r="C184" i="1"/>
  <c r="J183" i="1"/>
  <c r="H183" i="1"/>
  <c r="E183" i="1"/>
  <c r="C183" i="1"/>
  <c r="K182" i="1"/>
  <c r="J182" i="1"/>
  <c r="I182" i="1"/>
  <c r="E182" i="1"/>
  <c r="K181" i="1"/>
  <c r="J181" i="1"/>
  <c r="I181" i="1"/>
  <c r="K180" i="1"/>
  <c r="J180" i="1"/>
  <c r="K179" i="1"/>
  <c r="J179" i="1"/>
  <c r="K178" i="1"/>
  <c r="J178" i="1"/>
  <c r="I178" i="1"/>
  <c r="K177" i="1"/>
  <c r="J177" i="1"/>
  <c r="K176" i="1"/>
  <c r="J176" i="1"/>
  <c r="K175" i="1"/>
  <c r="J175" i="1"/>
  <c r="K174" i="1"/>
  <c r="J174" i="1"/>
  <c r="I174" i="1"/>
  <c r="K173" i="1"/>
  <c r="J173" i="1"/>
  <c r="I173" i="1"/>
  <c r="K172" i="1"/>
  <c r="J172" i="1"/>
  <c r="E172" i="1"/>
  <c r="K171" i="1"/>
  <c r="J171" i="1"/>
  <c r="K170" i="1"/>
  <c r="J170" i="1"/>
  <c r="E170" i="1"/>
  <c r="K169" i="1"/>
  <c r="J169" i="1"/>
  <c r="E169" i="1"/>
  <c r="D169" i="1"/>
  <c r="K168" i="1"/>
  <c r="J168" i="1"/>
  <c r="I168" i="1"/>
  <c r="E168" i="1"/>
  <c r="K167" i="1"/>
  <c r="J167" i="1"/>
  <c r="I167" i="1"/>
  <c r="K166" i="1"/>
  <c r="J166" i="1"/>
  <c r="E166" i="1"/>
  <c r="K165" i="1"/>
  <c r="J165" i="1"/>
  <c r="H160" i="1"/>
  <c r="H159" i="1"/>
  <c r="H158" i="1"/>
  <c r="C158" i="1"/>
  <c r="J157" i="1"/>
  <c r="H157" i="1"/>
  <c r="E157" i="1"/>
  <c r="C157" i="1"/>
  <c r="J156" i="1"/>
  <c r="H156" i="1"/>
  <c r="E156" i="1"/>
  <c r="C156" i="1"/>
  <c r="D146" i="1" s="1"/>
  <c r="K155" i="1"/>
  <c r="J155" i="1"/>
  <c r="E155" i="1"/>
  <c r="D155" i="1"/>
  <c r="K154" i="1"/>
  <c r="K153" i="1"/>
  <c r="J153" i="1"/>
  <c r="J152" i="1"/>
  <c r="I151" i="1"/>
  <c r="K150" i="1"/>
  <c r="K149" i="1"/>
  <c r="J148" i="1"/>
  <c r="I148" i="1"/>
  <c r="I147" i="1"/>
  <c r="E147" i="1"/>
  <c r="I146" i="1"/>
  <c r="E146" i="1"/>
  <c r="J145" i="1"/>
  <c r="I144" i="1"/>
  <c r="K143" i="1"/>
  <c r="K142" i="1"/>
  <c r="I142" i="1"/>
  <c r="E142" i="1"/>
  <c r="D142" i="1"/>
  <c r="K141" i="1"/>
  <c r="I141" i="1"/>
  <c r="E141" i="1"/>
  <c r="D141" i="1"/>
  <c r="I140" i="1"/>
  <c r="E140" i="1"/>
  <c r="D140" i="1"/>
  <c r="J139" i="1"/>
  <c r="I139" i="1"/>
  <c r="E139" i="1"/>
  <c r="J138" i="1"/>
  <c r="I138" i="1"/>
  <c r="E138" i="1"/>
  <c r="H133" i="1"/>
  <c r="H132" i="1"/>
  <c r="H131" i="1"/>
  <c r="C131" i="1"/>
  <c r="J130" i="1"/>
  <c r="H130" i="1"/>
  <c r="E130" i="1"/>
  <c r="E115" i="1" s="1"/>
  <c r="C130" i="1"/>
  <c r="J129" i="1"/>
  <c r="H129" i="1"/>
  <c r="E129" i="1"/>
  <c r="C129" i="1"/>
  <c r="D128" i="1" s="1"/>
  <c r="K128" i="1"/>
  <c r="J128" i="1"/>
  <c r="I128" i="1"/>
  <c r="K127" i="1"/>
  <c r="K126" i="1"/>
  <c r="J126" i="1"/>
  <c r="K125" i="1"/>
  <c r="I125" i="1"/>
  <c r="K124" i="1"/>
  <c r="K123" i="1"/>
  <c r="K122" i="1"/>
  <c r="J122" i="1"/>
  <c r="K121" i="1"/>
  <c r="E121" i="1"/>
  <c r="K120" i="1"/>
  <c r="D120" i="1"/>
  <c r="K119" i="1"/>
  <c r="I119" i="1"/>
  <c r="K118" i="1"/>
  <c r="K117" i="1"/>
  <c r="I117" i="1"/>
  <c r="K116" i="1"/>
  <c r="K115" i="1"/>
  <c r="K114" i="1"/>
  <c r="K113" i="1"/>
  <c r="D113" i="1"/>
  <c r="K112" i="1"/>
  <c r="I112" i="1"/>
  <c r="D112" i="1"/>
  <c r="K111" i="1"/>
  <c r="J111" i="1"/>
  <c r="D111" i="1"/>
  <c r="H106" i="1"/>
  <c r="H105" i="1"/>
  <c r="H104" i="1"/>
  <c r="C104" i="1"/>
  <c r="J103" i="1"/>
  <c r="H103" i="1"/>
  <c r="I94" i="1" s="1"/>
  <c r="E103" i="1"/>
  <c r="C103" i="1"/>
  <c r="J102" i="1"/>
  <c r="H102" i="1"/>
  <c r="E102" i="1"/>
  <c r="C102" i="1"/>
  <c r="K101" i="1"/>
  <c r="J101" i="1"/>
  <c r="E101" i="1"/>
  <c r="D101" i="1"/>
  <c r="K100" i="1"/>
  <c r="I100" i="1"/>
  <c r="K99" i="1"/>
  <c r="K98" i="1"/>
  <c r="I98" i="1"/>
  <c r="K96" i="1"/>
  <c r="K95" i="1"/>
  <c r="J95" i="1"/>
  <c r="K93" i="1"/>
  <c r="E93" i="1"/>
  <c r="K92" i="1"/>
  <c r="E92" i="1"/>
  <c r="D92" i="1"/>
  <c r="I91" i="1"/>
  <c r="K90" i="1"/>
  <c r="E90" i="1"/>
  <c r="D90" i="1"/>
  <c r="I89" i="1"/>
  <c r="E89" i="1"/>
  <c r="D89" i="1"/>
  <c r="K88" i="1"/>
  <c r="J88" i="1"/>
  <c r="I88" i="1"/>
  <c r="E88" i="1"/>
  <c r="D88" i="1"/>
  <c r="K87" i="1"/>
  <c r="I87" i="1"/>
  <c r="E87" i="1"/>
  <c r="K86" i="1"/>
  <c r="I86" i="1"/>
  <c r="K85" i="1"/>
  <c r="J85" i="1"/>
  <c r="I85" i="1"/>
  <c r="D85" i="1"/>
  <c r="K84" i="1"/>
  <c r="J84" i="1"/>
  <c r="I84" i="1"/>
  <c r="E84" i="1"/>
  <c r="D84" i="1"/>
  <c r="H79" i="1"/>
  <c r="J74" i="1" s="1"/>
  <c r="H78" i="1"/>
  <c r="H77" i="1"/>
  <c r="C77" i="1"/>
  <c r="D67" i="1" s="1"/>
  <c r="J76" i="1"/>
  <c r="K62" i="1" s="1"/>
  <c r="H76" i="1"/>
  <c r="E76" i="1"/>
  <c r="C76" i="1"/>
  <c r="J75" i="1"/>
  <c r="K74" i="1" s="1"/>
  <c r="H75" i="1"/>
  <c r="E75" i="1"/>
  <c r="C75" i="1"/>
  <c r="E74" i="1"/>
  <c r="D74" i="1"/>
  <c r="I71" i="1"/>
  <c r="I70" i="1"/>
  <c r="E70" i="1"/>
  <c r="I69" i="1"/>
  <c r="K68" i="1"/>
  <c r="E68" i="1"/>
  <c r="D68" i="1"/>
  <c r="I67" i="1"/>
  <c r="E67" i="1"/>
  <c r="I66" i="1"/>
  <c r="E66" i="1"/>
  <c r="D66" i="1"/>
  <c r="E65" i="1"/>
  <c r="K64" i="1"/>
  <c r="E64" i="1"/>
  <c r="J63" i="1"/>
  <c r="E63" i="1"/>
  <c r="E62" i="1"/>
  <c r="D62" i="1"/>
  <c r="I61" i="1"/>
  <c r="E61" i="1"/>
  <c r="D61" i="1"/>
  <c r="I60" i="1"/>
  <c r="E60" i="1"/>
  <c r="J59" i="1"/>
  <c r="I59" i="1"/>
  <c r="E59" i="1"/>
  <c r="D59" i="1"/>
  <c r="K58" i="1"/>
  <c r="I58" i="1"/>
  <c r="E58" i="1"/>
  <c r="D58" i="1"/>
  <c r="I57" i="1"/>
  <c r="E57" i="1"/>
  <c r="D57" i="1"/>
  <c r="H52" i="1"/>
  <c r="H51" i="1"/>
  <c r="J44" i="1" s="1"/>
  <c r="H50" i="1"/>
  <c r="I45" i="1" s="1"/>
  <c r="C50" i="1"/>
  <c r="J49" i="1"/>
  <c r="H49" i="1"/>
  <c r="E49" i="1"/>
  <c r="C49" i="1"/>
  <c r="J48" i="1"/>
  <c r="H48" i="1"/>
  <c r="E48" i="1"/>
  <c r="C48" i="1"/>
  <c r="K47" i="1"/>
  <c r="J47" i="1"/>
  <c r="E47" i="1"/>
  <c r="K46" i="1"/>
  <c r="J46" i="1"/>
  <c r="K45" i="1"/>
  <c r="J45" i="1"/>
  <c r="K44" i="1"/>
  <c r="K43" i="1"/>
  <c r="J43" i="1"/>
  <c r="K42" i="1"/>
  <c r="J42" i="1"/>
  <c r="I42" i="1"/>
  <c r="K41" i="1"/>
  <c r="J41" i="1"/>
  <c r="I41" i="1"/>
  <c r="E41" i="1"/>
  <c r="K40" i="1"/>
  <c r="J40" i="1"/>
  <c r="I40" i="1"/>
  <c r="E40" i="1"/>
  <c r="K39" i="1"/>
  <c r="J39" i="1"/>
  <c r="I39" i="1"/>
  <c r="E39" i="1"/>
  <c r="K38" i="1"/>
  <c r="J38" i="1"/>
  <c r="I38" i="1"/>
  <c r="E38" i="1"/>
  <c r="K37" i="1"/>
  <c r="J37" i="1"/>
  <c r="I37" i="1"/>
  <c r="E37" i="1"/>
  <c r="K36" i="1"/>
  <c r="J36" i="1"/>
  <c r="I36" i="1"/>
  <c r="E36" i="1"/>
  <c r="K35" i="1"/>
  <c r="J35" i="1"/>
  <c r="I35" i="1"/>
  <c r="E35" i="1"/>
  <c r="K34" i="1"/>
  <c r="J34" i="1"/>
  <c r="I34" i="1"/>
  <c r="E34" i="1"/>
  <c r="K33" i="1"/>
  <c r="J33" i="1"/>
  <c r="I33" i="1"/>
  <c r="K32" i="1"/>
  <c r="J32" i="1"/>
  <c r="K31" i="1"/>
  <c r="E31" i="1"/>
  <c r="K30" i="1"/>
  <c r="J30" i="1"/>
  <c r="I30" i="1"/>
  <c r="H26" i="1"/>
  <c r="H25" i="1"/>
  <c r="H24" i="1"/>
  <c r="I19" i="1" s="1"/>
  <c r="C24" i="1"/>
  <c r="D5" i="1" s="1"/>
  <c r="J23" i="1"/>
  <c r="H23" i="1"/>
  <c r="E23" i="1"/>
  <c r="E10" i="1" s="1"/>
  <c r="C23" i="1"/>
  <c r="J22" i="1"/>
  <c r="H22" i="1"/>
  <c r="E22" i="1"/>
  <c r="C22" i="1"/>
  <c r="K21" i="1"/>
  <c r="I21" i="1"/>
  <c r="E21" i="1"/>
  <c r="K20" i="1"/>
  <c r="I20" i="1"/>
  <c r="K19" i="1"/>
  <c r="J19" i="1"/>
  <c r="J18" i="1"/>
  <c r="I18" i="1"/>
  <c r="I17" i="1"/>
  <c r="K16" i="1"/>
  <c r="I16" i="1"/>
  <c r="K15" i="1"/>
  <c r="J15" i="1"/>
  <c r="J14" i="1"/>
  <c r="I14" i="1"/>
  <c r="I13" i="1"/>
  <c r="K12" i="1"/>
  <c r="I12" i="1"/>
  <c r="K11" i="1"/>
  <c r="J11" i="1"/>
  <c r="J10" i="1"/>
  <c r="I10" i="1"/>
  <c r="J9" i="1"/>
  <c r="I9" i="1"/>
  <c r="J8" i="1"/>
  <c r="I8" i="1"/>
  <c r="D8" i="1"/>
  <c r="K7" i="1"/>
  <c r="J7" i="1"/>
  <c r="E7" i="1"/>
  <c r="K6" i="1"/>
  <c r="J6" i="1"/>
  <c r="E6" i="1"/>
  <c r="K5" i="1"/>
  <c r="J5" i="1"/>
  <c r="E5" i="1"/>
  <c r="K4" i="1"/>
  <c r="I4" i="1"/>
  <c r="D47" i="1" l="1"/>
  <c r="D34" i="1"/>
  <c r="D33" i="1"/>
  <c r="J100" i="1"/>
  <c r="J99" i="1"/>
  <c r="J97" i="1"/>
  <c r="J93" i="1"/>
  <c r="J92" i="1"/>
  <c r="J90" i="1"/>
  <c r="J94" i="1"/>
  <c r="J91" i="1"/>
  <c r="J89" i="1"/>
  <c r="I46" i="1"/>
  <c r="I47" i="1"/>
  <c r="E33" i="1"/>
  <c r="E32" i="1"/>
  <c r="J62" i="1"/>
  <c r="I127" i="1"/>
  <c r="I123" i="1"/>
  <c r="I124" i="1"/>
  <c r="I116" i="1"/>
  <c r="I115" i="1"/>
  <c r="I114" i="1"/>
  <c r="I113" i="1"/>
  <c r="I126" i="1"/>
  <c r="I122" i="1"/>
  <c r="I120" i="1"/>
  <c r="I118" i="1"/>
  <c r="J290" i="1"/>
  <c r="J288" i="1"/>
  <c r="J286" i="1"/>
  <c r="J285" i="1"/>
  <c r="J281" i="1"/>
  <c r="J277" i="1"/>
  <c r="J273" i="1"/>
  <c r="J289" i="1"/>
  <c r="J284" i="1"/>
  <c r="J280" i="1"/>
  <c r="J276" i="1"/>
  <c r="J279" i="1"/>
  <c r="J278" i="1"/>
  <c r="K61" i="1"/>
  <c r="J65" i="1"/>
  <c r="J72" i="1"/>
  <c r="J96" i="1"/>
  <c r="I121" i="1"/>
  <c r="J124" i="1"/>
  <c r="J116" i="1"/>
  <c r="J115" i="1"/>
  <c r="J114" i="1"/>
  <c r="J113" i="1"/>
  <c r="J125" i="1"/>
  <c r="J121" i="1"/>
  <c r="J120" i="1"/>
  <c r="J117" i="1"/>
  <c r="J112" i="1"/>
  <c r="J118" i="1"/>
  <c r="J127" i="1"/>
  <c r="J123" i="1"/>
  <c r="J119" i="1"/>
  <c r="D200" i="1"/>
  <c r="D205" i="1"/>
  <c r="D199" i="1"/>
  <c r="D196" i="1"/>
  <c r="D194" i="1"/>
  <c r="D263" i="1"/>
  <c r="D259" i="1"/>
  <c r="D255" i="1"/>
  <c r="D254" i="1"/>
  <c r="D250" i="1"/>
  <c r="D246" i="1"/>
  <c r="D258" i="1"/>
  <c r="D249" i="1"/>
  <c r="D260" i="1"/>
  <c r="D248" i="1"/>
  <c r="D247" i="1"/>
  <c r="K274" i="1"/>
  <c r="J287" i="1"/>
  <c r="K73" i="1"/>
  <c r="K70" i="1"/>
  <c r="K69" i="1"/>
  <c r="K67" i="1"/>
  <c r="K60" i="1"/>
  <c r="K66" i="1"/>
  <c r="K59" i="1"/>
  <c r="K71" i="1"/>
  <c r="I101" i="1"/>
  <c r="I99" i="1"/>
  <c r="I96" i="1"/>
  <c r="I97" i="1"/>
  <c r="I93" i="1"/>
  <c r="I92" i="1"/>
  <c r="I90" i="1"/>
  <c r="I43" i="1"/>
  <c r="I32" i="1"/>
  <c r="I44" i="1"/>
  <c r="I31" i="1"/>
  <c r="K63" i="1"/>
  <c r="J71" i="1"/>
  <c r="J98" i="1"/>
  <c r="E128" i="1"/>
  <c r="E119" i="1"/>
  <c r="E111" i="1"/>
  <c r="E116" i="1"/>
  <c r="E114" i="1"/>
  <c r="I236" i="1"/>
  <c r="I227" i="1"/>
  <c r="I234" i="1"/>
  <c r="I230" i="1"/>
  <c r="J232" i="1"/>
  <c r="J228" i="1"/>
  <c r="J226" i="1"/>
  <c r="J233" i="1"/>
  <c r="J229" i="1"/>
  <c r="J227" i="1"/>
  <c r="J219" i="1"/>
  <c r="J234" i="1"/>
  <c r="J230" i="1"/>
  <c r="J221" i="1"/>
  <c r="J220" i="1"/>
  <c r="J224" i="1"/>
  <c r="K289" i="1"/>
  <c r="K284" i="1"/>
  <c r="K280" i="1"/>
  <c r="K276" i="1"/>
  <c r="K283" i="1"/>
  <c r="K279" i="1"/>
  <c r="K275" i="1"/>
  <c r="K278" i="1"/>
  <c r="K287" i="1"/>
  <c r="K285" i="1"/>
  <c r="K277" i="1"/>
  <c r="D32" i="1"/>
  <c r="K17" i="1"/>
  <c r="K13" i="1"/>
  <c r="K10" i="1"/>
  <c r="K9" i="1"/>
  <c r="K18" i="1"/>
  <c r="K14" i="1"/>
  <c r="K8" i="1"/>
  <c r="J21" i="1"/>
  <c r="J20" i="1"/>
  <c r="J16" i="1"/>
  <c r="J12" i="1"/>
  <c r="J4" i="1"/>
  <c r="J17" i="1"/>
  <c r="J13" i="1"/>
  <c r="D31" i="1"/>
  <c r="K57" i="1"/>
  <c r="J58" i="1"/>
  <c r="J64" i="1"/>
  <c r="K65" i="1"/>
  <c r="J66" i="1"/>
  <c r="K72" i="1"/>
  <c r="I74" i="1"/>
  <c r="I72" i="1"/>
  <c r="I65" i="1"/>
  <c r="I64" i="1"/>
  <c r="I63" i="1"/>
  <c r="I62" i="1"/>
  <c r="I73" i="1"/>
  <c r="I68" i="1"/>
  <c r="J73" i="1"/>
  <c r="J68" i="1"/>
  <c r="J61" i="1"/>
  <c r="J57" i="1"/>
  <c r="J69" i="1"/>
  <c r="J67" i="1"/>
  <c r="J70" i="1"/>
  <c r="J60" i="1"/>
  <c r="J86" i="1"/>
  <c r="J87" i="1"/>
  <c r="I95" i="1"/>
  <c r="I111" i="1"/>
  <c r="E112" i="1"/>
  <c r="E113" i="1"/>
  <c r="E120" i="1"/>
  <c r="D182" i="1"/>
  <c r="D180" i="1"/>
  <c r="D192" i="1"/>
  <c r="D193" i="1"/>
  <c r="D209" i="1"/>
  <c r="J225" i="1"/>
  <c r="J235" i="1"/>
  <c r="K281" i="1"/>
  <c r="J282" i="1"/>
  <c r="J283" i="1"/>
  <c r="K97" i="1"/>
  <c r="I155" i="1"/>
  <c r="I153" i="1"/>
  <c r="I149" i="1"/>
  <c r="I154" i="1"/>
  <c r="I150" i="1"/>
  <c r="I143" i="1"/>
  <c r="J154" i="1"/>
  <c r="J150" i="1"/>
  <c r="J143" i="1"/>
  <c r="J141" i="1"/>
  <c r="J151" i="1"/>
  <c r="J147" i="1"/>
  <c r="J146" i="1"/>
  <c r="J144" i="1"/>
  <c r="J140" i="1"/>
  <c r="E181" i="1"/>
  <c r="E180" i="1"/>
  <c r="I179" i="1"/>
  <c r="I175" i="1"/>
  <c r="I176" i="1"/>
  <c r="I172" i="1"/>
  <c r="I171" i="1"/>
  <c r="I170" i="1"/>
  <c r="I169" i="1"/>
  <c r="I166" i="1"/>
  <c r="I165" i="1"/>
  <c r="E258" i="1"/>
  <c r="E249" i="1"/>
  <c r="E257" i="1"/>
  <c r="E248" i="1"/>
  <c r="I257" i="1"/>
  <c r="I248" i="1"/>
  <c r="I260" i="1"/>
  <c r="I256" i="1"/>
  <c r="I251" i="1"/>
  <c r="I247" i="1"/>
  <c r="D284" i="1"/>
  <c r="D280" i="1"/>
  <c r="D276" i="1"/>
  <c r="D283" i="1"/>
  <c r="D279" i="1"/>
  <c r="D275" i="1"/>
  <c r="I316" i="1"/>
  <c r="I315" i="1"/>
  <c r="I314" i="1"/>
  <c r="I313" i="1"/>
  <c r="I308" i="1"/>
  <c r="I312" i="1"/>
  <c r="I311" i="1"/>
  <c r="I307" i="1"/>
  <c r="I306" i="1"/>
  <c r="J312" i="1"/>
  <c r="J311" i="1"/>
  <c r="J307" i="1"/>
  <c r="J306" i="1"/>
  <c r="J302" i="1"/>
  <c r="J310" i="1"/>
  <c r="J305" i="1"/>
  <c r="J301" i="1"/>
  <c r="I5" i="1"/>
  <c r="I6" i="1"/>
  <c r="I7" i="1"/>
  <c r="E8" i="1"/>
  <c r="E9" i="1"/>
  <c r="I11" i="1"/>
  <c r="I15" i="1"/>
  <c r="J31" i="1"/>
  <c r="D60" i="1"/>
  <c r="K89" i="1"/>
  <c r="K91" i="1"/>
  <c r="K94" i="1"/>
  <c r="J142" i="1"/>
  <c r="I145" i="1"/>
  <c r="J149" i="1"/>
  <c r="I152" i="1"/>
  <c r="K151" i="1"/>
  <c r="K147" i="1"/>
  <c r="K146" i="1"/>
  <c r="K144" i="1"/>
  <c r="K140" i="1"/>
  <c r="K152" i="1"/>
  <c r="K148" i="1"/>
  <c r="K145" i="1"/>
  <c r="K139" i="1"/>
  <c r="K138" i="1"/>
  <c r="E171" i="1"/>
  <c r="I177" i="1"/>
  <c r="I180" i="1"/>
  <c r="K208" i="1"/>
  <c r="K200" i="1"/>
  <c r="K205" i="1"/>
  <c r="K201" i="1"/>
  <c r="K199" i="1"/>
  <c r="K196" i="1"/>
  <c r="K194" i="1"/>
  <c r="J209" i="1"/>
  <c r="J207" i="1"/>
  <c r="J192" i="1"/>
  <c r="J208" i="1"/>
  <c r="J200" i="1"/>
  <c r="E236" i="1"/>
  <c r="I235" i="1"/>
  <c r="I231" i="1"/>
  <c r="I225" i="1"/>
  <c r="I224" i="1"/>
  <c r="I223" i="1"/>
  <c r="I222" i="1"/>
  <c r="I232" i="1"/>
  <c r="I228" i="1"/>
  <c r="I226" i="1"/>
  <c r="I246" i="1"/>
  <c r="E247" i="1"/>
  <c r="I253" i="1"/>
  <c r="E259" i="1"/>
  <c r="I261" i="1"/>
  <c r="D277" i="1"/>
  <c r="D278" i="1"/>
  <c r="D285" i="1"/>
  <c r="K310" i="1"/>
  <c r="K305" i="1"/>
  <c r="K301" i="1"/>
  <c r="K309" i="1"/>
  <c r="K304" i="1"/>
  <c r="K300" i="1"/>
  <c r="D224" i="1"/>
</calcChain>
</file>

<file path=xl/sharedStrings.xml><?xml version="1.0" encoding="utf-8"?>
<sst xmlns="http://schemas.openxmlformats.org/spreadsheetml/2006/main" count="1653" uniqueCount="74">
  <si>
    <t>metoda iteracyjna</t>
  </si>
  <si>
    <t>syntetyczny miernik Kukuły</t>
  </si>
  <si>
    <t>2012 ogólny</t>
  </si>
  <si>
    <t>RANKING</t>
  </si>
  <si>
    <t>Grupa I</t>
  </si>
  <si>
    <t>Grupa III</t>
  </si>
  <si>
    <t>Grupa II</t>
  </si>
  <si>
    <t>grupa I</t>
  </si>
  <si>
    <t>kwartyle</t>
  </si>
  <si>
    <t>Grupa</t>
  </si>
  <si>
    <t>Dzielnica</t>
  </si>
  <si>
    <t>Wskaźnik</t>
  </si>
  <si>
    <t>Śródmieście</t>
  </si>
  <si>
    <t>grupa II</t>
  </si>
  <si>
    <t>metoda odchyleń</t>
  </si>
  <si>
    <t>W góre</t>
  </si>
  <si>
    <t>W dół</t>
  </si>
  <si>
    <t>Bemowo</t>
  </si>
  <si>
    <t>Wilanów</t>
  </si>
  <si>
    <t>grupa III</t>
  </si>
  <si>
    <t>metoda oparta na roztępie</t>
  </si>
  <si>
    <t>Wesoła</t>
  </si>
  <si>
    <t>Białołęka</t>
  </si>
  <si>
    <t>Żoliborz</t>
  </si>
  <si>
    <t>Mokotów</t>
  </si>
  <si>
    <t>Bielany</t>
  </si>
  <si>
    <t>Wola</t>
  </si>
  <si>
    <t>Targówek</t>
  </si>
  <si>
    <t>Praga - Płd</t>
  </si>
  <si>
    <t>Ochota</t>
  </si>
  <si>
    <t>Ursynów</t>
  </si>
  <si>
    <t>Praga - Płn</t>
  </si>
  <si>
    <t>Ursus</t>
  </si>
  <si>
    <t>Praga-Południe</t>
  </si>
  <si>
    <t>Włochy</t>
  </si>
  <si>
    <t>Praga-Północ</t>
  </si>
  <si>
    <t>Rembertów</t>
  </si>
  <si>
    <t>Wawer</t>
  </si>
  <si>
    <t>kwartyl1</t>
  </si>
  <si>
    <t>1/3 *roztep</t>
  </si>
  <si>
    <t>kwartyl2</t>
  </si>
  <si>
    <t>max</t>
  </si>
  <si>
    <t>kwartyl3</t>
  </si>
  <si>
    <t>srednia</t>
  </si>
  <si>
    <t>odchylenie</t>
  </si>
  <si>
    <t>2017 ogólny</t>
  </si>
  <si>
    <t>W górę</t>
  </si>
  <si>
    <t>2021 ogólny</t>
  </si>
  <si>
    <t>2012 rodzina</t>
  </si>
  <si>
    <t>2017 rodzina</t>
  </si>
  <si>
    <t>Praga - Północ</t>
  </si>
  <si>
    <t>2021 rodzina</t>
  </si>
  <si>
    <t>iteracyjna</t>
  </si>
  <si>
    <t>2012 single</t>
  </si>
  <si>
    <t>Praga -Płn</t>
  </si>
  <si>
    <t>2017 single</t>
  </si>
  <si>
    <t>2021 single</t>
  </si>
  <si>
    <t>2012 seniorzy</t>
  </si>
  <si>
    <t>2017 seniorzy</t>
  </si>
  <si>
    <t>2021 seniorzy</t>
  </si>
  <si>
    <t>ogólne</t>
  </si>
  <si>
    <t>Syntetyczny miernik Kukuły</t>
  </si>
  <si>
    <t>Iteracyjna meoda Kukuły</t>
  </si>
  <si>
    <t>Syntetyczny miernik Kukuły, a Iteracyjna metoda Kukuły</t>
  </si>
  <si>
    <t>2019 z 2020</t>
  </si>
  <si>
    <t>2020 z 2021</t>
  </si>
  <si>
    <t>d</t>
  </si>
  <si>
    <t>m</t>
  </si>
  <si>
    <t>Suma</t>
  </si>
  <si>
    <t>suma</t>
  </si>
  <si>
    <t>rodzina</t>
  </si>
  <si>
    <t>seniorzy</t>
  </si>
  <si>
    <t>single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</si>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</sst>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b/>
      <sz val="16"/>
      <color rgb="FF7030A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zcionka tekstu podstawowego"/>
      <charset val="238"/>
    </font>
    <font>
      <sz val="11"/>
      <name val="Calibri"/>
      <family val="2"/>
      <charset val="238"/>
    </font>
    <font>
      <b/>
      <sz val="9"/>
      <color theme="9" tint="-0.249977111117893"/>
      <name val="Czcionka tekstu podstawowego"/>
      <charset val="238"/>
    </font>
    <font>
      <b/>
      <sz val="11"/>
      <name val="Calibri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3F75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63">
    <xf numFmtId="0" fontId="0" fillId="0" borderId="0" xfId="0"/>
    <xf numFmtId="0" fontId="2" fillId="0" borderId="0" xfId="0" applyFont="1"/>
    <xf numFmtId="0" fontId="0" fillId="2" borderId="0" xfId="0" applyFill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5" borderId="4" xfId="0" applyFont="1" applyFill="1" applyBorder="1"/>
    <xf numFmtId="164" fontId="0" fillId="0" borderId="0" xfId="0" applyNumberFormat="1"/>
    <xf numFmtId="0" fontId="0" fillId="0" borderId="4" xfId="0" applyBorder="1"/>
    <xf numFmtId="0" fontId="4" fillId="0" borderId="4" xfId="0" applyFont="1" applyBorder="1" applyAlignment="1">
      <alignment horizontal="center" vertical="center"/>
    </xf>
    <xf numFmtId="0" fontId="0" fillId="0" borderId="8" xfId="0" applyBorder="1"/>
    <xf numFmtId="2" fontId="0" fillId="0" borderId="4" xfId="0" applyNumberFormat="1" applyBorder="1"/>
    <xf numFmtId="0" fontId="5" fillId="5" borderId="9" xfId="0" applyFont="1" applyFill="1" applyBorder="1"/>
    <xf numFmtId="0" fontId="0" fillId="0" borderId="10" xfId="0" applyBorder="1"/>
    <xf numFmtId="0" fontId="4" fillId="0" borderId="11" xfId="0" applyFont="1" applyBorder="1" applyAlignment="1">
      <alignment horizontal="center" vertical="center"/>
    </xf>
    <xf numFmtId="0" fontId="0" fillId="0" borderId="12" xfId="0" applyBorder="1"/>
    <xf numFmtId="0" fontId="4" fillId="0" borderId="12" xfId="0" applyFont="1" applyBorder="1" applyAlignment="1">
      <alignment horizontal="center" vertical="center"/>
    </xf>
    <xf numFmtId="0" fontId="0" fillId="0" borderId="13" xfId="0" applyBorder="1"/>
    <xf numFmtId="0" fontId="5" fillId="5" borderId="14" xfId="0" applyFont="1" applyFill="1" applyBorder="1"/>
    <xf numFmtId="0" fontId="0" fillId="0" borderId="15" xfId="0" applyBorder="1"/>
    <xf numFmtId="0" fontId="5" fillId="5" borderId="16" xfId="0" applyFont="1" applyFill="1" applyBorder="1"/>
    <xf numFmtId="0" fontId="1" fillId="4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64" fontId="0" fillId="0" borderId="4" xfId="0" applyNumberFormat="1" applyBorder="1"/>
    <xf numFmtId="0" fontId="4" fillId="0" borderId="1" xfId="0" applyFont="1" applyBorder="1" applyAlignment="1">
      <alignment horizontal="center" vertical="center"/>
    </xf>
    <xf numFmtId="0" fontId="5" fillId="5" borderId="12" xfId="0" applyFont="1" applyFill="1" applyBorder="1"/>
    <xf numFmtId="2" fontId="0" fillId="0" borderId="12" xfId="0" applyNumberFormat="1" applyBorder="1"/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 applyAlignment="1">
      <alignment horizontal="center" vertical="center"/>
    </xf>
    <xf numFmtId="0" fontId="0" fillId="0" borderId="3" xfId="0" applyBorder="1"/>
    <xf numFmtId="0" fontId="5" fillId="5" borderId="2" xfId="0" applyFont="1" applyFill="1" applyBorder="1"/>
    <xf numFmtId="164" fontId="0" fillId="0" borderId="2" xfId="0" applyNumberFormat="1" applyBorder="1"/>
    <xf numFmtId="2" fontId="0" fillId="0" borderId="2" xfId="0" applyNumberFormat="1" applyBorder="1"/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6" borderId="0" xfId="0" applyFill="1"/>
    <xf numFmtId="0" fontId="6" fillId="7" borderId="2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8" fillId="8" borderId="4" xfId="1" applyFont="1" applyFill="1" applyBorder="1" applyAlignment="1">
      <alignment horizontal="center" vertical="center"/>
    </xf>
    <xf numFmtId="0" fontId="9" fillId="9" borderId="4" xfId="1" applyFont="1" applyFill="1" applyBorder="1" applyAlignment="1">
      <alignment horizontal="center" vertical="center"/>
    </xf>
    <xf numFmtId="0" fontId="9" fillId="10" borderId="4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11" borderId="4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2">
    <cellStyle name="Normalny" xfId="0" builtinId="0"/>
    <cellStyle name="Normalny 2" xfId="1" xr:uid="{ECC957E9-7FE8-44CB-BB5E-8CF1A2763C17}"/>
  </cellStyles>
  <dxfs count="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56D4EB-26E7-420E-9512-EB373F69912E}" name="Tabela1" displayName="Tabela1" ref="AG3:AH21" totalsRowShown="0" headerRowBorderDxfId="3" tableBorderDxfId="4" totalsRowBorderDxfId="2">
  <autoFilter ref="AG3:AH21" xr:uid="{1B56D4EB-26E7-420E-9512-EB373F69912E}"/>
  <sortState xmlns:xlrd2="http://schemas.microsoft.com/office/spreadsheetml/2017/richdata2" ref="AG4:AH21">
    <sortCondition ref="AG3:AG21"/>
  </sortState>
  <tableColumns count="2">
    <tableColumn id="1" xr3:uid="{27188AD0-786F-448A-A32A-8DEEF1357E7B}" name="Dzielnica" dataDxfId="1"/>
    <tableColumn id="2" xr3:uid="{4387AAEC-6B4E-40F9-8231-6CAE89473903}" name="Wskaźnik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1"/>
  <sheetViews>
    <sheetView workbookViewId="0">
      <selection activeCell="AH7" sqref="AH7"/>
    </sheetView>
  </sheetViews>
  <sheetFormatPr defaultRowHeight="14.5"/>
  <cols>
    <col min="7" max="7" width="9.81640625" customWidth="1"/>
    <col min="17" max="17" width="5.81640625" customWidth="1"/>
    <col min="18" max="18" width="14.08984375" bestFit="1" customWidth="1"/>
    <col min="19" max="19" width="4.81640625" customWidth="1"/>
    <col min="20" max="20" width="8.1796875" bestFit="1" customWidth="1"/>
    <col min="23" max="23" width="5.54296875" customWidth="1"/>
    <col min="24" max="24" width="14.08984375" bestFit="1" customWidth="1"/>
    <col min="25" max="25" width="6.90625" customWidth="1"/>
    <col min="26" max="26" width="8.1796875" customWidth="1"/>
    <col min="33" max="33" width="14.81640625" bestFit="1" customWidth="1"/>
    <col min="34" max="34" width="11.1796875" customWidth="1"/>
  </cols>
  <sheetData>
    <row r="1" spans="1:34">
      <c r="A1" s="1" t="s">
        <v>0</v>
      </c>
      <c r="F1" s="1" t="s">
        <v>1</v>
      </c>
    </row>
    <row r="2" spans="1:34" ht="15" thickBot="1">
      <c r="A2" s="2" t="s">
        <v>2</v>
      </c>
      <c r="B2" s="2"/>
    </row>
    <row r="3" spans="1:34" ht="21">
      <c r="A3" s="3" t="s">
        <v>3</v>
      </c>
      <c r="B3" s="4"/>
      <c r="C3" s="4"/>
      <c r="D3" s="5" t="s">
        <v>4</v>
      </c>
      <c r="E3" s="5" t="s">
        <v>5</v>
      </c>
      <c r="F3" s="4" t="s">
        <v>3</v>
      </c>
      <c r="G3" s="4"/>
      <c r="H3" s="4"/>
      <c r="I3" s="5" t="s">
        <v>4</v>
      </c>
      <c r="J3" s="5" t="s">
        <v>6</v>
      </c>
      <c r="K3" s="6" t="s">
        <v>5</v>
      </c>
      <c r="L3" t="s">
        <v>7</v>
      </c>
      <c r="M3" t="s">
        <v>8</v>
      </c>
      <c r="Q3" s="7" t="s">
        <v>3</v>
      </c>
      <c r="R3" s="7"/>
      <c r="S3" s="7"/>
      <c r="T3" s="8" t="s">
        <v>9</v>
      </c>
      <c r="W3" s="7" t="s">
        <v>3</v>
      </c>
      <c r="X3" s="7"/>
      <c r="Y3" s="7"/>
      <c r="Z3" s="8" t="s">
        <v>9</v>
      </c>
      <c r="AG3" s="9" t="s">
        <v>10</v>
      </c>
      <c r="AH3" s="10" t="s">
        <v>11</v>
      </c>
    </row>
    <row r="4" spans="1:34">
      <c r="A4" s="11">
        <v>1</v>
      </c>
      <c r="B4" s="12" t="s">
        <v>12</v>
      </c>
      <c r="C4" s="13">
        <v>0.53535241800484656</v>
      </c>
      <c r="D4" s="14">
        <v>1</v>
      </c>
      <c r="E4" s="14">
        <v>1</v>
      </c>
      <c r="F4" s="15">
        <v>1</v>
      </c>
      <c r="G4" s="12" t="s">
        <v>12</v>
      </c>
      <c r="H4">
        <v>0.53535241800484656</v>
      </c>
      <c r="I4" s="14">
        <f>IF(H4&gt;$H$24,1,IF(H4&gt;$H$23,2,IF(H4&gt;$H$22,3,4)))</f>
        <v>1</v>
      </c>
      <c r="J4" s="14">
        <f>IF(H4&gt;$H$25+$H$26,1,IF(H4&gt;$H$25,2,3))</f>
        <v>1</v>
      </c>
      <c r="K4" s="16">
        <f>IF(H4&gt;($J$23-$J$22),1,IF(H4&gt;($J$23-(2*$J$22)),2,3))</f>
        <v>1</v>
      </c>
      <c r="L4" t="s">
        <v>13</v>
      </c>
      <c r="M4" t="s">
        <v>14</v>
      </c>
      <c r="Q4" s="15">
        <v>1</v>
      </c>
      <c r="R4" s="12" t="s">
        <v>12</v>
      </c>
      <c r="S4" s="14">
        <v>0.53535241800484656</v>
      </c>
      <c r="T4" s="14">
        <v>1</v>
      </c>
      <c r="W4" s="15">
        <v>1</v>
      </c>
      <c r="X4" s="12" t="s">
        <v>12</v>
      </c>
      <c r="Y4" s="17">
        <v>0.53535241800484701</v>
      </c>
      <c r="Z4" s="14">
        <v>1</v>
      </c>
      <c r="AB4" t="s">
        <v>15</v>
      </c>
      <c r="AC4" t="s">
        <v>16</v>
      </c>
      <c r="AG4" s="18" t="s">
        <v>17</v>
      </c>
      <c r="AH4" s="19">
        <v>0.37291178994731106</v>
      </c>
    </row>
    <row r="5" spans="1:34">
      <c r="A5" s="11">
        <v>2</v>
      </c>
      <c r="B5" s="12" t="s">
        <v>18</v>
      </c>
      <c r="C5">
        <v>0.55790103774773248</v>
      </c>
      <c r="D5" s="14">
        <f t="shared" ref="D5:D8" si="0">IF(C5&gt;$C$24,1,IF(C5&gt;$C$23,2,IF(C5&gt;$C$22,3,4)))</f>
        <v>2</v>
      </c>
      <c r="E5" s="14">
        <f t="shared" ref="E5:E21" si="1">IF(C5&gt;($E$23-$E$22),1,IF(C5&gt;($E$23-(2*$E$22)),2,3))</f>
        <v>1</v>
      </c>
      <c r="F5" s="15">
        <v>2</v>
      </c>
      <c r="G5" s="12" t="s">
        <v>18</v>
      </c>
      <c r="H5">
        <v>0.52882873525363072</v>
      </c>
      <c r="I5" s="14">
        <f t="shared" ref="I5:I21" si="2">IF(H5&gt;$H$24,1,IF(H5&gt;$H$23,2,IF(H5&gt;$H$22,3,4)))</f>
        <v>1</v>
      </c>
      <c r="J5" s="14">
        <f>IF(H5&gt;$H$25+$H$26,1,IF(H5&gt;$H$25,2,3))</f>
        <v>1</v>
      </c>
      <c r="K5" s="16">
        <f t="shared" ref="K5:K21" si="3">IF(H5&gt;($J$23-$J$22),1,IF(H5&gt;($J$23-(2*$J$22)),2,3))</f>
        <v>1</v>
      </c>
      <c r="L5" t="s">
        <v>19</v>
      </c>
      <c r="M5" t="s">
        <v>20</v>
      </c>
      <c r="Q5" s="15">
        <v>2</v>
      </c>
      <c r="R5" s="12" t="s">
        <v>18</v>
      </c>
      <c r="S5" s="14">
        <v>0.52882873525363072</v>
      </c>
      <c r="T5" s="14">
        <v>1</v>
      </c>
      <c r="W5" s="15">
        <v>2</v>
      </c>
      <c r="X5" s="12" t="s">
        <v>18</v>
      </c>
      <c r="Y5" s="17">
        <v>0.55790103774773248</v>
      </c>
      <c r="Z5" s="14">
        <v>1</v>
      </c>
      <c r="AB5" t="s">
        <v>21</v>
      </c>
      <c r="AC5" t="s">
        <v>22</v>
      </c>
      <c r="AG5" s="18" t="s">
        <v>22</v>
      </c>
      <c r="AH5" s="19">
        <v>0.48406211745453886</v>
      </c>
    </row>
    <row r="6" spans="1:34">
      <c r="A6" s="11">
        <v>3</v>
      </c>
      <c r="B6" s="12" t="s">
        <v>21</v>
      </c>
      <c r="C6">
        <v>0.57361667242414927</v>
      </c>
      <c r="D6" s="14">
        <v>2</v>
      </c>
      <c r="E6" s="14">
        <f t="shared" si="1"/>
        <v>1</v>
      </c>
      <c r="F6" s="15">
        <v>3</v>
      </c>
      <c r="G6" s="12" t="s">
        <v>22</v>
      </c>
      <c r="H6">
        <v>0.48406211745453886</v>
      </c>
      <c r="I6" s="14">
        <f t="shared" si="2"/>
        <v>1</v>
      </c>
      <c r="J6" s="14">
        <f t="shared" ref="J6:J20" si="4">IF(H6&gt;$H$25+$H$26,1,IF(H6&gt;$H$25,2,3))</f>
        <v>1</v>
      </c>
      <c r="K6" s="16">
        <f t="shared" si="3"/>
        <v>1</v>
      </c>
      <c r="Q6" s="15">
        <v>3</v>
      </c>
      <c r="R6" s="12" t="s">
        <v>22</v>
      </c>
      <c r="S6" s="14">
        <v>0.48406211745453886</v>
      </c>
      <c r="T6" s="14">
        <v>1</v>
      </c>
      <c r="W6" s="15">
        <v>3</v>
      </c>
      <c r="X6" s="12" t="s">
        <v>21</v>
      </c>
      <c r="Y6" s="17">
        <v>0.57361667242414927</v>
      </c>
      <c r="Z6" s="14">
        <v>1</v>
      </c>
      <c r="AB6" t="s">
        <v>23</v>
      </c>
      <c r="AC6" t="s">
        <v>24</v>
      </c>
      <c r="AG6" s="18" t="s">
        <v>25</v>
      </c>
      <c r="AH6" s="19">
        <v>0.37487306343655941</v>
      </c>
    </row>
    <row r="7" spans="1:34">
      <c r="A7" s="11">
        <v>4</v>
      </c>
      <c r="B7" s="12" t="s">
        <v>22</v>
      </c>
      <c r="C7">
        <v>0.58360695080275449</v>
      </c>
      <c r="D7" s="14">
        <v>2</v>
      </c>
      <c r="E7" s="14">
        <f t="shared" si="1"/>
        <v>1</v>
      </c>
      <c r="F7" s="15">
        <v>4</v>
      </c>
      <c r="G7" s="12" t="s">
        <v>24</v>
      </c>
      <c r="H7">
        <v>0.45861169013302561</v>
      </c>
      <c r="I7" s="14">
        <f t="shared" si="2"/>
        <v>1</v>
      </c>
      <c r="J7" s="14">
        <f t="shared" si="4"/>
        <v>2</v>
      </c>
      <c r="K7" s="16">
        <f t="shared" si="3"/>
        <v>1</v>
      </c>
      <c r="Q7" s="15">
        <v>4</v>
      </c>
      <c r="R7" s="12" t="s">
        <v>24</v>
      </c>
      <c r="S7" s="14">
        <v>0.45861169013302561</v>
      </c>
      <c r="T7" s="14">
        <v>1</v>
      </c>
      <c r="W7" s="15">
        <v>4</v>
      </c>
      <c r="X7" s="12" t="s">
        <v>22</v>
      </c>
      <c r="Y7" s="17">
        <v>0.58360695080275449</v>
      </c>
      <c r="Z7" s="14">
        <v>1</v>
      </c>
      <c r="AB7" t="s">
        <v>25</v>
      </c>
      <c r="AC7" t="s">
        <v>26</v>
      </c>
      <c r="AG7" s="18" t="s">
        <v>24</v>
      </c>
      <c r="AH7" s="19">
        <v>0.45861169013302561</v>
      </c>
    </row>
    <row r="8" spans="1:34">
      <c r="A8" s="11">
        <v>5</v>
      </c>
      <c r="B8" s="12" t="s">
        <v>24</v>
      </c>
      <c r="C8">
        <v>0.55432560736540515</v>
      </c>
      <c r="D8" s="14">
        <f t="shared" si="0"/>
        <v>3</v>
      </c>
      <c r="E8" s="14">
        <f t="shared" si="1"/>
        <v>1</v>
      </c>
      <c r="F8" s="15">
        <v>5</v>
      </c>
      <c r="G8" s="12" t="s">
        <v>21</v>
      </c>
      <c r="H8">
        <v>0.4459394673723992</v>
      </c>
      <c r="I8" s="14">
        <f t="shared" si="2"/>
        <v>1</v>
      </c>
      <c r="J8" s="14">
        <f t="shared" si="4"/>
        <v>2</v>
      </c>
      <c r="K8" s="16">
        <f t="shared" si="3"/>
        <v>2</v>
      </c>
      <c r="Q8" s="15">
        <v>5</v>
      </c>
      <c r="R8" s="12" t="s">
        <v>21</v>
      </c>
      <c r="S8" s="14">
        <v>0.4459394673723992</v>
      </c>
      <c r="T8" s="14">
        <v>2</v>
      </c>
      <c r="W8" s="15">
        <v>5</v>
      </c>
      <c r="X8" s="12" t="s">
        <v>24</v>
      </c>
      <c r="Y8" s="17">
        <v>0.55432560736540515</v>
      </c>
      <c r="Z8" s="14">
        <v>1</v>
      </c>
      <c r="AB8" t="s">
        <v>27</v>
      </c>
      <c r="AC8" t="s">
        <v>28</v>
      </c>
      <c r="AG8" s="18" t="s">
        <v>29</v>
      </c>
      <c r="AH8" s="19">
        <v>0.3320371605237698</v>
      </c>
    </row>
    <row r="9" spans="1:34">
      <c r="A9" s="11">
        <v>6</v>
      </c>
      <c r="B9" s="12" t="s">
        <v>30</v>
      </c>
      <c r="C9">
        <v>0.53011179939289543</v>
      </c>
      <c r="D9" s="14">
        <v>3</v>
      </c>
      <c r="E9" s="14">
        <f t="shared" si="1"/>
        <v>2</v>
      </c>
      <c r="F9" s="15">
        <v>6</v>
      </c>
      <c r="G9" s="12" t="s">
        <v>30</v>
      </c>
      <c r="H9">
        <v>0.42857730677333494</v>
      </c>
      <c r="I9" s="14">
        <f t="shared" si="2"/>
        <v>2</v>
      </c>
      <c r="J9" s="14">
        <f t="shared" si="4"/>
        <v>2</v>
      </c>
      <c r="K9" s="16">
        <f t="shared" si="3"/>
        <v>2</v>
      </c>
      <c r="Q9" s="15">
        <v>6</v>
      </c>
      <c r="R9" s="12" t="s">
        <v>30</v>
      </c>
      <c r="S9" s="14">
        <v>0.42857730677333494</v>
      </c>
      <c r="T9" s="14">
        <v>2</v>
      </c>
      <c r="W9" s="15">
        <v>6</v>
      </c>
      <c r="X9" s="12" t="s">
        <v>30</v>
      </c>
      <c r="Y9" s="17">
        <v>0.53011179939289543</v>
      </c>
      <c r="Z9" s="14">
        <v>2</v>
      </c>
      <c r="AB9" t="s">
        <v>31</v>
      </c>
      <c r="AC9" t="s">
        <v>32</v>
      </c>
      <c r="AG9" s="18" t="s">
        <v>33</v>
      </c>
      <c r="AH9" s="19">
        <v>0.40988295692870297</v>
      </c>
    </row>
    <row r="10" spans="1:34">
      <c r="A10" s="11">
        <v>7</v>
      </c>
      <c r="B10" s="12" t="s">
        <v>23</v>
      </c>
      <c r="C10">
        <v>0.52392570080910716</v>
      </c>
      <c r="D10" s="14">
        <v>3</v>
      </c>
      <c r="E10" s="14">
        <f t="shared" si="1"/>
        <v>2</v>
      </c>
      <c r="F10" s="15">
        <v>7</v>
      </c>
      <c r="G10" s="12" t="s">
        <v>33</v>
      </c>
      <c r="H10">
        <v>0.40988295692870297</v>
      </c>
      <c r="I10" s="14">
        <f t="shared" si="2"/>
        <v>2</v>
      </c>
      <c r="J10" s="14">
        <f t="shared" si="4"/>
        <v>2</v>
      </c>
      <c r="K10" s="16">
        <f t="shared" si="3"/>
        <v>2</v>
      </c>
      <c r="Q10" s="15">
        <v>7</v>
      </c>
      <c r="R10" s="12" t="s">
        <v>33</v>
      </c>
      <c r="S10" s="14">
        <v>0.40988295692870297</v>
      </c>
      <c r="T10" s="14">
        <v>2</v>
      </c>
      <c r="W10" s="15">
        <v>7</v>
      </c>
      <c r="X10" s="12" t="s">
        <v>23</v>
      </c>
      <c r="Y10" s="17">
        <v>0.52392570080910716</v>
      </c>
      <c r="Z10" s="14">
        <v>2</v>
      </c>
      <c r="AB10" t="s">
        <v>34</v>
      </c>
      <c r="AG10" s="18" t="s">
        <v>35</v>
      </c>
      <c r="AH10" s="19">
        <v>0.32014391468094161</v>
      </c>
    </row>
    <row r="11" spans="1:34">
      <c r="A11" s="11">
        <v>8</v>
      </c>
      <c r="B11" s="12" t="s">
        <v>25</v>
      </c>
      <c r="C11">
        <v>0.56492121098980852</v>
      </c>
      <c r="D11" s="14">
        <v>3</v>
      </c>
      <c r="E11" s="14">
        <v>2</v>
      </c>
      <c r="F11" s="15">
        <v>8</v>
      </c>
      <c r="G11" s="12" t="s">
        <v>26</v>
      </c>
      <c r="H11">
        <v>0.40236318494178364</v>
      </c>
      <c r="I11" s="14">
        <f t="shared" si="2"/>
        <v>2</v>
      </c>
      <c r="J11" s="14">
        <f t="shared" si="4"/>
        <v>2</v>
      </c>
      <c r="K11" s="16">
        <f t="shared" si="3"/>
        <v>2</v>
      </c>
      <c r="Q11" s="15">
        <v>8</v>
      </c>
      <c r="R11" s="12" t="s">
        <v>26</v>
      </c>
      <c r="S11" s="14">
        <v>0.40236318494178364</v>
      </c>
      <c r="T11" s="14">
        <v>2</v>
      </c>
      <c r="W11" s="15">
        <v>8</v>
      </c>
      <c r="X11" s="12" t="s">
        <v>25</v>
      </c>
      <c r="Y11" s="17">
        <v>0.56492121098980852</v>
      </c>
      <c r="Z11" s="14">
        <v>2</v>
      </c>
      <c r="AG11" s="18" t="s">
        <v>36</v>
      </c>
      <c r="AH11" s="19">
        <v>0.32811929204784185</v>
      </c>
    </row>
    <row r="12" spans="1:34">
      <c r="A12" s="11">
        <v>9</v>
      </c>
      <c r="B12" s="12" t="s">
        <v>26</v>
      </c>
      <c r="C12">
        <v>0.55930836439672604</v>
      </c>
      <c r="D12" s="14">
        <v>3</v>
      </c>
      <c r="E12" s="14">
        <v>2</v>
      </c>
      <c r="F12" s="15">
        <v>9</v>
      </c>
      <c r="G12" s="12" t="s">
        <v>32</v>
      </c>
      <c r="H12">
        <v>0.39893130551897393</v>
      </c>
      <c r="I12" s="14">
        <f t="shared" si="2"/>
        <v>2</v>
      </c>
      <c r="J12" s="14">
        <f t="shared" si="4"/>
        <v>3</v>
      </c>
      <c r="K12" s="16">
        <f t="shared" si="3"/>
        <v>2</v>
      </c>
      <c r="Q12" s="15">
        <v>9</v>
      </c>
      <c r="R12" s="12" t="s">
        <v>32</v>
      </c>
      <c r="S12" s="14">
        <v>0.39893130551897393</v>
      </c>
      <c r="T12" s="14">
        <v>2</v>
      </c>
      <c r="W12" s="15">
        <v>9</v>
      </c>
      <c r="X12" s="12" t="s">
        <v>26</v>
      </c>
      <c r="Y12" s="17">
        <v>0.55930836439672604</v>
      </c>
      <c r="Z12" s="14">
        <v>2</v>
      </c>
      <c r="AG12" s="18" t="s">
        <v>12</v>
      </c>
      <c r="AH12" s="19">
        <v>0.53535241800484656</v>
      </c>
    </row>
    <row r="13" spans="1:34">
      <c r="A13" s="11">
        <v>10</v>
      </c>
      <c r="B13" s="12" t="s">
        <v>33</v>
      </c>
      <c r="C13">
        <v>0.55153592665366225</v>
      </c>
      <c r="D13" s="14">
        <v>3</v>
      </c>
      <c r="E13" s="14">
        <v>2</v>
      </c>
      <c r="F13" s="15">
        <v>10</v>
      </c>
      <c r="G13" s="12" t="s">
        <v>23</v>
      </c>
      <c r="H13">
        <v>0.3975212784374989</v>
      </c>
      <c r="I13" s="14">
        <f t="shared" si="2"/>
        <v>3</v>
      </c>
      <c r="J13" s="14">
        <f t="shared" si="4"/>
        <v>3</v>
      </c>
      <c r="K13" s="16">
        <f t="shared" si="3"/>
        <v>2</v>
      </c>
      <c r="Q13" s="15">
        <v>10</v>
      </c>
      <c r="R13" s="12" t="s">
        <v>23</v>
      </c>
      <c r="S13" s="14">
        <v>0.3975212784374989</v>
      </c>
      <c r="T13" s="14">
        <v>2</v>
      </c>
      <c r="W13" s="15">
        <v>10</v>
      </c>
      <c r="X13" s="12" t="s">
        <v>33</v>
      </c>
      <c r="Y13" s="17">
        <v>0.55153592665366225</v>
      </c>
      <c r="Z13" s="14">
        <v>2</v>
      </c>
      <c r="AG13" s="18" t="s">
        <v>27</v>
      </c>
      <c r="AH13" s="19">
        <v>0.32557006134861005</v>
      </c>
    </row>
    <row r="14" spans="1:34">
      <c r="A14" s="11">
        <v>11</v>
      </c>
      <c r="B14" s="12" t="s">
        <v>32</v>
      </c>
      <c r="C14">
        <v>0.55578630561445796</v>
      </c>
      <c r="D14" s="14">
        <v>3</v>
      </c>
      <c r="E14" s="14">
        <v>2</v>
      </c>
      <c r="F14" s="15">
        <v>11</v>
      </c>
      <c r="G14" s="12" t="s">
        <v>25</v>
      </c>
      <c r="H14">
        <v>0.37487306343655941</v>
      </c>
      <c r="I14" s="14">
        <f t="shared" si="2"/>
        <v>3</v>
      </c>
      <c r="J14" s="14">
        <f t="shared" si="4"/>
        <v>3</v>
      </c>
      <c r="K14" s="16">
        <f t="shared" si="3"/>
        <v>2</v>
      </c>
      <c r="Q14" s="15">
        <v>11</v>
      </c>
      <c r="R14" s="12" t="s">
        <v>25</v>
      </c>
      <c r="S14" s="14">
        <v>0.37487306343655941</v>
      </c>
      <c r="T14" s="14">
        <v>2</v>
      </c>
      <c r="W14" s="15">
        <v>11</v>
      </c>
      <c r="X14" s="12" t="s">
        <v>32</v>
      </c>
      <c r="Y14" s="17">
        <v>0.55578630561445796</v>
      </c>
      <c r="Z14" s="14">
        <v>2</v>
      </c>
      <c r="AG14" s="18" t="s">
        <v>32</v>
      </c>
      <c r="AH14" s="19">
        <v>0.39893130551897393</v>
      </c>
    </row>
    <row r="15" spans="1:34">
      <c r="A15" s="11">
        <v>12</v>
      </c>
      <c r="B15" s="12" t="s">
        <v>17</v>
      </c>
      <c r="C15">
        <v>0.57856716748607595</v>
      </c>
      <c r="D15" s="14">
        <v>3</v>
      </c>
      <c r="E15" s="14">
        <v>2</v>
      </c>
      <c r="F15" s="15">
        <v>12</v>
      </c>
      <c r="G15" s="12" t="s">
        <v>17</v>
      </c>
      <c r="H15">
        <v>0.37291178994731106</v>
      </c>
      <c r="I15" s="14">
        <f t="shared" si="2"/>
        <v>3</v>
      </c>
      <c r="J15" s="14">
        <f t="shared" si="4"/>
        <v>3</v>
      </c>
      <c r="K15" s="16">
        <f t="shared" si="3"/>
        <v>2</v>
      </c>
      <c r="Q15" s="15">
        <v>12</v>
      </c>
      <c r="R15" s="12" t="s">
        <v>17</v>
      </c>
      <c r="S15" s="14">
        <v>0.37291178994731106</v>
      </c>
      <c r="T15" s="14">
        <v>2</v>
      </c>
      <c r="W15" s="15">
        <v>12</v>
      </c>
      <c r="X15" s="12" t="s">
        <v>17</v>
      </c>
      <c r="Y15" s="17">
        <v>0.57856716748607595</v>
      </c>
      <c r="Z15" s="14">
        <v>2</v>
      </c>
      <c r="AG15" s="18" t="s">
        <v>30</v>
      </c>
      <c r="AH15" s="19">
        <v>0.42857730677333494</v>
      </c>
    </row>
    <row r="16" spans="1:34">
      <c r="A16" s="11">
        <v>13</v>
      </c>
      <c r="B16" s="12" t="s">
        <v>37</v>
      </c>
      <c r="C16">
        <v>0.54124228369126315</v>
      </c>
      <c r="D16" s="14">
        <v>3</v>
      </c>
      <c r="E16" s="14">
        <v>2</v>
      </c>
      <c r="F16" s="15">
        <v>13</v>
      </c>
      <c r="G16" s="12" t="s">
        <v>37</v>
      </c>
      <c r="H16">
        <v>0.36972116991017556</v>
      </c>
      <c r="I16" s="14">
        <f t="shared" si="2"/>
        <v>3</v>
      </c>
      <c r="J16" s="14">
        <f t="shared" si="4"/>
        <v>3</v>
      </c>
      <c r="K16" s="16">
        <f t="shared" si="3"/>
        <v>2</v>
      </c>
      <c r="Q16" s="15">
        <v>13</v>
      </c>
      <c r="R16" s="12" t="s">
        <v>37</v>
      </c>
      <c r="S16" s="14">
        <v>0.36972116991017556</v>
      </c>
      <c r="T16" s="14">
        <v>2</v>
      </c>
      <c r="W16" s="15">
        <v>13</v>
      </c>
      <c r="X16" s="12" t="s">
        <v>37</v>
      </c>
      <c r="Y16" s="17">
        <v>0.54124228369126315</v>
      </c>
      <c r="Z16" s="14">
        <v>2</v>
      </c>
      <c r="AG16" s="18" t="s">
        <v>37</v>
      </c>
      <c r="AH16" s="19">
        <v>0.36972116991017556</v>
      </c>
    </row>
    <row r="17" spans="1:34">
      <c r="A17" s="11">
        <v>14</v>
      </c>
      <c r="B17" s="12" t="s">
        <v>29</v>
      </c>
      <c r="C17">
        <v>0.55741486007620478</v>
      </c>
      <c r="D17" s="14">
        <v>3</v>
      </c>
      <c r="E17" s="14">
        <v>2</v>
      </c>
      <c r="F17" s="15">
        <v>14</v>
      </c>
      <c r="G17" s="12" t="s">
        <v>29</v>
      </c>
      <c r="H17">
        <v>0.3320371605237698</v>
      </c>
      <c r="I17" s="14">
        <f t="shared" si="2"/>
        <v>4</v>
      </c>
      <c r="J17" s="14">
        <f t="shared" si="4"/>
        <v>3</v>
      </c>
      <c r="K17" s="16">
        <f t="shared" si="3"/>
        <v>3</v>
      </c>
      <c r="Q17" s="15">
        <v>14</v>
      </c>
      <c r="R17" s="12" t="s">
        <v>29</v>
      </c>
      <c r="S17" s="14">
        <v>0.3320371605237698</v>
      </c>
      <c r="T17" s="14">
        <v>3</v>
      </c>
      <c r="W17" s="15">
        <v>14</v>
      </c>
      <c r="X17" s="12" t="s">
        <v>29</v>
      </c>
      <c r="Y17" s="17">
        <v>0.55741486007620478</v>
      </c>
      <c r="Z17" s="14">
        <v>2</v>
      </c>
      <c r="AG17" s="18" t="s">
        <v>21</v>
      </c>
      <c r="AH17" s="19">
        <v>0.4459394673723992</v>
      </c>
    </row>
    <row r="18" spans="1:34">
      <c r="A18" s="11">
        <v>15</v>
      </c>
      <c r="B18" s="12" t="s">
        <v>27</v>
      </c>
      <c r="C18">
        <v>0.54408801256838479</v>
      </c>
      <c r="D18" s="14">
        <v>3</v>
      </c>
      <c r="E18" s="14">
        <v>2</v>
      </c>
      <c r="F18" s="15">
        <v>15</v>
      </c>
      <c r="G18" s="12" t="s">
        <v>36</v>
      </c>
      <c r="H18">
        <v>0.32811929204784185</v>
      </c>
      <c r="I18" s="14">
        <f t="shared" si="2"/>
        <v>4</v>
      </c>
      <c r="J18" s="14">
        <f t="shared" si="4"/>
        <v>3</v>
      </c>
      <c r="K18" s="16">
        <f t="shared" si="3"/>
        <v>3</v>
      </c>
      <c r="Q18" s="15">
        <v>15</v>
      </c>
      <c r="R18" s="12" t="s">
        <v>36</v>
      </c>
      <c r="S18" s="14">
        <v>0.32811929204784185</v>
      </c>
      <c r="T18" s="14">
        <v>3</v>
      </c>
      <c r="W18" s="15">
        <v>15</v>
      </c>
      <c r="X18" s="12" t="s">
        <v>27</v>
      </c>
      <c r="Y18" s="17">
        <v>0.54408801256838479</v>
      </c>
      <c r="Z18" s="14">
        <v>2</v>
      </c>
      <c r="AG18" s="18" t="s">
        <v>18</v>
      </c>
      <c r="AH18" s="19">
        <v>0.52882873525363072</v>
      </c>
    </row>
    <row r="19" spans="1:34">
      <c r="A19" s="11">
        <v>16</v>
      </c>
      <c r="B19" s="12" t="s">
        <v>35</v>
      </c>
      <c r="C19">
        <v>0.55284786657419915</v>
      </c>
      <c r="D19" s="14">
        <v>3</v>
      </c>
      <c r="E19" s="14">
        <v>2</v>
      </c>
      <c r="F19" s="15">
        <v>16</v>
      </c>
      <c r="G19" s="12" t="s">
        <v>27</v>
      </c>
      <c r="H19">
        <v>0.32557006134861005</v>
      </c>
      <c r="I19" s="14">
        <f t="shared" si="2"/>
        <v>4</v>
      </c>
      <c r="J19" s="14">
        <f t="shared" si="4"/>
        <v>3</v>
      </c>
      <c r="K19" s="16">
        <f t="shared" si="3"/>
        <v>3</v>
      </c>
      <c r="Q19" s="15">
        <v>16</v>
      </c>
      <c r="R19" s="12" t="s">
        <v>27</v>
      </c>
      <c r="S19" s="14">
        <v>0.32557006134861005</v>
      </c>
      <c r="T19" s="14">
        <v>3</v>
      </c>
      <c r="W19" s="15">
        <v>16</v>
      </c>
      <c r="X19" s="12" t="s">
        <v>35</v>
      </c>
      <c r="Y19" s="17">
        <v>0.55284786657419915</v>
      </c>
      <c r="Z19" s="14">
        <v>2</v>
      </c>
      <c r="AG19" s="18" t="s">
        <v>34</v>
      </c>
      <c r="AH19" s="19">
        <v>0.27180790535796079</v>
      </c>
    </row>
    <row r="20" spans="1:34">
      <c r="A20" s="11">
        <v>17</v>
      </c>
      <c r="B20" s="12" t="s">
        <v>34</v>
      </c>
      <c r="C20">
        <v>0.6428571428571429</v>
      </c>
      <c r="D20" s="14">
        <v>3</v>
      </c>
      <c r="E20" s="14">
        <v>2</v>
      </c>
      <c r="F20" s="15">
        <v>17</v>
      </c>
      <c r="G20" s="12" t="s">
        <v>35</v>
      </c>
      <c r="H20">
        <v>0.32014391468094161</v>
      </c>
      <c r="I20" s="14">
        <f t="shared" si="2"/>
        <v>4</v>
      </c>
      <c r="J20" s="14">
        <f t="shared" si="4"/>
        <v>3</v>
      </c>
      <c r="K20" s="16">
        <f t="shared" si="3"/>
        <v>3</v>
      </c>
      <c r="Q20" s="15">
        <v>17</v>
      </c>
      <c r="R20" s="12" t="s">
        <v>35</v>
      </c>
      <c r="S20" s="14">
        <v>0.32014391468094161</v>
      </c>
      <c r="T20" s="14">
        <v>3</v>
      </c>
      <c r="W20" s="15">
        <v>17</v>
      </c>
      <c r="X20" s="12" t="s">
        <v>34</v>
      </c>
      <c r="Y20" s="17">
        <v>0.6428571428571429</v>
      </c>
      <c r="Z20" s="14">
        <v>2</v>
      </c>
      <c r="AG20" s="18" t="s">
        <v>26</v>
      </c>
      <c r="AH20" s="19">
        <v>0.40236318494178364</v>
      </c>
    </row>
    <row r="21" spans="1:34" ht="15" thickBot="1">
      <c r="A21" s="20">
        <v>18</v>
      </c>
      <c r="B21" s="12" t="s">
        <v>36</v>
      </c>
      <c r="C21">
        <v>0.35714285714285715</v>
      </c>
      <c r="D21" s="21">
        <v>3</v>
      </c>
      <c r="E21" s="21">
        <f t="shared" si="1"/>
        <v>3</v>
      </c>
      <c r="F21" s="22">
        <v>18</v>
      </c>
      <c r="G21" s="12" t="s">
        <v>34</v>
      </c>
      <c r="H21">
        <v>0.27180790535796079</v>
      </c>
      <c r="I21" s="21">
        <f t="shared" si="2"/>
        <v>4</v>
      </c>
      <c r="J21" s="21">
        <f>IF(H21&gt;$H$25+$H$26,1,IF(H21&gt;$H$25,2,3))</f>
        <v>3</v>
      </c>
      <c r="K21" s="23">
        <f t="shared" si="3"/>
        <v>3</v>
      </c>
      <c r="Q21" s="15">
        <v>18</v>
      </c>
      <c r="R21" s="12" t="s">
        <v>34</v>
      </c>
      <c r="S21" s="14">
        <v>0.27180790535796079</v>
      </c>
      <c r="T21" s="14">
        <v>3</v>
      </c>
      <c r="W21" s="15">
        <v>18</v>
      </c>
      <c r="X21" s="12" t="s">
        <v>36</v>
      </c>
      <c r="Y21" s="17">
        <v>0.35714285714285715</v>
      </c>
      <c r="Z21" s="14">
        <v>3</v>
      </c>
      <c r="AG21" s="24" t="s">
        <v>23</v>
      </c>
      <c r="AH21" s="25">
        <v>0.3975212784374989</v>
      </c>
    </row>
    <row r="22" spans="1:34">
      <c r="B22" s="26" t="s">
        <v>38</v>
      </c>
      <c r="C22">
        <f>QUARTILE(C4:C21,1)</f>
        <v>0.54195371591054353</v>
      </c>
      <c r="D22" s="26" t="s">
        <v>39</v>
      </c>
      <c r="E22">
        <f>1/3*(MAX(C4:C21)-MIN(C4:C21))</f>
        <v>9.5238095238095247E-2</v>
      </c>
      <c r="G22" s="26" t="s">
        <v>38</v>
      </c>
      <c r="H22">
        <f>QUARTILE(H4:H21,1)</f>
        <v>0.34145816287037123</v>
      </c>
      <c r="I22" s="26" t="s">
        <v>39</v>
      </c>
      <c r="J22">
        <f>1/3*(MAX(H4:H21)-MIN(H4:H21))</f>
        <v>8.7848170882295254E-2</v>
      </c>
    </row>
    <row r="23" spans="1:34">
      <c r="B23" s="12" t="s">
        <v>40</v>
      </c>
      <c r="C23">
        <f>QUARTILE(C4:C21,2)</f>
        <v>0.55505595648993156</v>
      </c>
      <c r="D23" s="12" t="s">
        <v>41</v>
      </c>
      <c r="E23" s="13">
        <f>MAX(C4:C21)</f>
        <v>0.6428571428571429</v>
      </c>
      <c r="G23" s="12" t="s">
        <v>40</v>
      </c>
      <c r="H23">
        <f>QUARTILE(H4:H21,2)</f>
        <v>0.39822629197823645</v>
      </c>
      <c r="I23" s="12" t="s">
        <v>41</v>
      </c>
      <c r="J23" s="13">
        <f>MAX(H4:H21)</f>
        <v>0.53535241800484656</v>
      </c>
    </row>
    <row r="24" spans="1:34">
      <c r="B24" s="12" t="s">
        <v>42</v>
      </c>
      <c r="C24">
        <f>QUARTILE(C4:C21,3)</f>
        <v>0.5635179993415379</v>
      </c>
      <c r="G24" s="12" t="s">
        <v>42</v>
      </c>
      <c r="H24">
        <f>QUARTILE(H4:H21,3)</f>
        <v>0.44159892722263316</v>
      </c>
    </row>
    <row r="25" spans="1:34">
      <c r="G25" s="12" t="s">
        <v>43</v>
      </c>
      <c r="H25">
        <f>AVERAGE(H4:H21)</f>
        <v>0.39918082322621701</v>
      </c>
    </row>
    <row r="26" spans="1:34">
      <c r="G26" s="12" t="s">
        <v>44</v>
      </c>
      <c r="H26">
        <f>STDEVPA(H4:H21)</f>
        <v>7.0262286534207213E-2</v>
      </c>
    </row>
    <row r="28" spans="1:34" ht="15" thickBot="1">
      <c r="A28" s="2" t="s">
        <v>45</v>
      </c>
      <c r="B28" s="2"/>
    </row>
    <row r="29" spans="1:34" ht="21">
      <c r="A29" s="3" t="s">
        <v>3</v>
      </c>
      <c r="B29" s="4"/>
      <c r="C29" s="4"/>
      <c r="D29" s="5" t="s">
        <v>4</v>
      </c>
      <c r="E29" s="5" t="s">
        <v>5</v>
      </c>
      <c r="F29" s="4" t="s">
        <v>3</v>
      </c>
      <c r="G29" s="4"/>
      <c r="H29" s="4"/>
      <c r="I29" s="5" t="s">
        <v>4</v>
      </c>
      <c r="J29" s="5" t="s">
        <v>6</v>
      </c>
      <c r="K29" s="6" t="s">
        <v>5</v>
      </c>
      <c r="Q29" s="7" t="s">
        <v>3</v>
      </c>
      <c r="R29" s="7"/>
      <c r="S29" s="7"/>
      <c r="T29" s="27" t="s">
        <v>9</v>
      </c>
      <c r="W29" s="7" t="s">
        <v>3</v>
      </c>
      <c r="X29" s="7"/>
      <c r="Y29" s="7"/>
      <c r="Z29" s="8" t="s">
        <v>9</v>
      </c>
    </row>
    <row r="30" spans="1:34">
      <c r="A30" s="11">
        <v>1</v>
      </c>
      <c r="B30" s="12" t="s">
        <v>18</v>
      </c>
      <c r="C30" s="13">
        <v>0.56843120405239034</v>
      </c>
      <c r="D30" s="14">
        <v>1</v>
      </c>
      <c r="E30" s="14">
        <v>1</v>
      </c>
      <c r="F30" s="15">
        <v>1</v>
      </c>
      <c r="G30" s="12" t="s">
        <v>18</v>
      </c>
      <c r="H30">
        <v>0.56843120405239034</v>
      </c>
      <c r="I30" s="14">
        <f>IF(H30&gt;$H$50,1,IF(H30&gt;$H$49,2,IF(H30&gt;$H$48,3,4)))</f>
        <v>1</v>
      </c>
      <c r="J30" s="14">
        <f>IF(H30&gt;$H$51+$H$52,1,IF(H30&gt;$H$51,2,3))</f>
        <v>1</v>
      </c>
      <c r="K30" s="16">
        <f>IF(H30&gt;(J$49-J$48),1,IF(H30&gt;(J$49-(2*J$48)),2,3))</f>
        <v>1</v>
      </c>
      <c r="Q30" s="15">
        <v>1</v>
      </c>
      <c r="R30" s="12" t="s">
        <v>18</v>
      </c>
      <c r="S30" s="14">
        <v>0.56843120405239034</v>
      </c>
      <c r="T30" s="16">
        <v>1</v>
      </c>
      <c r="W30" s="15">
        <v>1</v>
      </c>
      <c r="X30" s="12" t="s">
        <v>18</v>
      </c>
      <c r="Y30" s="17">
        <v>0.56843120405239034</v>
      </c>
      <c r="Z30" s="14">
        <v>1</v>
      </c>
      <c r="AB30" t="s">
        <v>46</v>
      </c>
      <c r="AC30" t="s">
        <v>16</v>
      </c>
    </row>
    <row r="31" spans="1:34">
      <c r="A31" s="11">
        <v>2</v>
      </c>
      <c r="B31" s="12" t="s">
        <v>12</v>
      </c>
      <c r="C31">
        <v>0.60702148241143195</v>
      </c>
      <c r="D31" s="14">
        <f>IF(C31&gt;$C$50,1,IF(C31&gt;$C$49,2,IF(C31&gt;$C$48,3,4)))</f>
        <v>1</v>
      </c>
      <c r="E31" s="14">
        <f>IF(C31&gt;($E$49-$E$48),1,IF(C31&gt;($E$49-(2*$E$48)),2,3))</f>
        <v>1</v>
      </c>
      <c r="F31" s="15">
        <v>2</v>
      </c>
      <c r="G31" s="12" t="s">
        <v>12</v>
      </c>
      <c r="H31">
        <v>0.56473728065440898</v>
      </c>
      <c r="I31" s="14">
        <f>IF(H31&gt;$H$50,1,IF(H31&gt;$H$49,2,IF(H31&gt;$H$48,3,4)))</f>
        <v>1</v>
      </c>
      <c r="J31" s="14">
        <f t="shared" ref="J31:J46" si="5">IF(H31&gt;$H$51+$H$52,1,IF(H31&gt;$H$51,2,3))</f>
        <v>1</v>
      </c>
      <c r="K31" s="16">
        <f t="shared" ref="K31:K47" si="6">IF(H31&gt;(J$49-J$48),1,IF(H31&gt;(J$49-(2*J$48)),2,3))</f>
        <v>1</v>
      </c>
      <c r="Q31" s="15">
        <v>2</v>
      </c>
      <c r="R31" s="12" t="s">
        <v>12</v>
      </c>
      <c r="S31" s="14">
        <v>0.56473728065440898</v>
      </c>
      <c r="T31" s="16">
        <v>1</v>
      </c>
      <c r="W31" s="15">
        <v>2</v>
      </c>
      <c r="X31" s="12" t="s">
        <v>12</v>
      </c>
      <c r="Y31" s="17">
        <v>0.60702148241143195</v>
      </c>
      <c r="Z31" s="14">
        <v>1</v>
      </c>
      <c r="AB31" t="s">
        <v>22</v>
      </c>
      <c r="AC31" t="s">
        <v>30</v>
      </c>
    </row>
    <row r="32" spans="1:34">
      <c r="A32" s="11">
        <v>3</v>
      </c>
      <c r="B32" s="12" t="s">
        <v>22</v>
      </c>
      <c r="C32">
        <v>0.56436353560005925</v>
      </c>
      <c r="D32" s="14">
        <f t="shared" ref="D32:D34" si="7">IF(C32&gt;$C$50,1,IF(C32&gt;$C$49,2,IF(C32&gt;$C$48,3,4)))</f>
        <v>3</v>
      </c>
      <c r="E32" s="14">
        <f t="shared" ref="E32:E47" si="8">IF(C32&gt;($E$49-$E$48),1,IF(C32&gt;($E$49-(2*$E$48)),2,3))</f>
        <v>2</v>
      </c>
      <c r="F32" s="15">
        <v>3</v>
      </c>
      <c r="G32" s="12" t="s">
        <v>30</v>
      </c>
      <c r="H32">
        <v>0.47550298238477573</v>
      </c>
      <c r="I32" s="14">
        <f>IF(H32&gt;$H$50,1,IF(H32&gt;$H$49,2,IF(H32&gt;$H$48,3,4)))</f>
        <v>1</v>
      </c>
      <c r="J32" s="14">
        <f t="shared" si="5"/>
        <v>2</v>
      </c>
      <c r="K32" s="16">
        <f t="shared" si="6"/>
        <v>2</v>
      </c>
      <c r="Q32" s="15">
        <v>3</v>
      </c>
      <c r="R32" s="12" t="s">
        <v>30</v>
      </c>
      <c r="S32" s="14">
        <v>0.47550298238477573</v>
      </c>
      <c r="T32" s="16">
        <v>2</v>
      </c>
      <c r="W32" s="15">
        <v>3</v>
      </c>
      <c r="X32" s="12" t="s">
        <v>22</v>
      </c>
      <c r="Y32" s="17">
        <v>0.56436353560005925</v>
      </c>
      <c r="Z32" s="14">
        <v>2</v>
      </c>
      <c r="AB32" t="s">
        <v>23</v>
      </c>
      <c r="AC32" t="s">
        <v>24</v>
      </c>
    </row>
    <row r="33" spans="1:29">
      <c r="A33" s="11">
        <v>4</v>
      </c>
      <c r="B33" s="12" t="s">
        <v>30</v>
      </c>
      <c r="C33">
        <v>0.56113225017887625</v>
      </c>
      <c r="D33" s="14">
        <f t="shared" si="7"/>
        <v>3</v>
      </c>
      <c r="E33" s="14">
        <f t="shared" si="8"/>
        <v>2</v>
      </c>
      <c r="F33" s="15">
        <v>4</v>
      </c>
      <c r="G33" s="12" t="s">
        <v>24</v>
      </c>
      <c r="H33">
        <v>0.47536870307873602</v>
      </c>
      <c r="I33" s="14">
        <f>IF(H33&gt;$H$50,1,IF(H33&gt;$H$49,2,IF(H33&gt;$H$48,3,4)))</f>
        <v>1</v>
      </c>
      <c r="J33" s="14">
        <f t="shared" si="5"/>
        <v>2</v>
      </c>
      <c r="K33" s="16">
        <f t="shared" si="6"/>
        <v>2</v>
      </c>
      <c r="Q33" s="15">
        <v>4</v>
      </c>
      <c r="R33" s="12" t="s">
        <v>24</v>
      </c>
      <c r="S33" s="14">
        <v>0.47536870307873602</v>
      </c>
      <c r="T33" s="16">
        <v>2</v>
      </c>
      <c r="W33" s="15">
        <v>4</v>
      </c>
      <c r="X33" s="12" t="s">
        <v>30</v>
      </c>
      <c r="Y33" s="17">
        <v>0.56113225017887625</v>
      </c>
      <c r="Z33" s="14">
        <v>2</v>
      </c>
      <c r="AB33" t="s">
        <v>17</v>
      </c>
      <c r="AC33" t="s">
        <v>28</v>
      </c>
    </row>
    <row r="34" spans="1:29">
      <c r="A34" s="11">
        <v>5</v>
      </c>
      <c r="B34" s="12" t="s">
        <v>23</v>
      </c>
      <c r="C34">
        <v>0.55725961904832022</v>
      </c>
      <c r="D34" s="14">
        <f t="shared" si="7"/>
        <v>4</v>
      </c>
      <c r="E34" s="14">
        <f t="shared" si="8"/>
        <v>2</v>
      </c>
      <c r="F34" s="15">
        <v>5</v>
      </c>
      <c r="G34" s="12" t="s">
        <v>33</v>
      </c>
      <c r="H34">
        <v>0.46285993805228048</v>
      </c>
      <c r="I34" s="14">
        <f t="shared" ref="I34:I47" si="9">IF(H34&gt;$H$50,1,IF(H34&gt;$H$49,2,IF(H34&gt;$H$48,3,4)))</f>
        <v>1</v>
      </c>
      <c r="J34" s="14">
        <f>IF(H34&gt;$H$51+$H$52,1,IF(H34&gt;$H$51,2,3))</f>
        <v>2</v>
      </c>
      <c r="K34" s="16">
        <f t="shared" si="6"/>
        <v>2</v>
      </c>
      <c r="Q34" s="15">
        <v>5</v>
      </c>
      <c r="R34" s="12" t="s">
        <v>33</v>
      </c>
      <c r="S34" s="14">
        <v>0.46285993805228048</v>
      </c>
      <c r="T34" s="16">
        <v>2</v>
      </c>
      <c r="W34" s="15">
        <v>5</v>
      </c>
      <c r="X34" s="12" t="s">
        <v>23</v>
      </c>
      <c r="Y34" s="17">
        <v>0.55725961904832022</v>
      </c>
      <c r="Z34" s="14">
        <v>2</v>
      </c>
      <c r="AB34" t="s">
        <v>32</v>
      </c>
      <c r="AC34" t="s">
        <v>21</v>
      </c>
    </row>
    <row r="35" spans="1:29">
      <c r="A35" s="11">
        <v>6</v>
      </c>
      <c r="B35" s="12" t="s">
        <v>24</v>
      </c>
      <c r="C35">
        <v>0.56346127430118842</v>
      </c>
      <c r="D35" s="14">
        <v>4</v>
      </c>
      <c r="E35" s="14">
        <f t="shared" si="8"/>
        <v>2</v>
      </c>
      <c r="F35" s="15">
        <v>6</v>
      </c>
      <c r="G35" s="12" t="s">
        <v>22</v>
      </c>
      <c r="H35">
        <v>0.45916326903957444</v>
      </c>
      <c r="I35" s="14">
        <f>IF(H35&gt;$H$50,1,IF(H35&gt;$H$49,2,IF(H35&gt;$H$48,3,4)))</f>
        <v>2</v>
      </c>
      <c r="J35" s="14">
        <f t="shared" si="5"/>
        <v>2</v>
      </c>
      <c r="K35" s="16">
        <f t="shared" si="6"/>
        <v>2</v>
      </c>
      <c r="Q35" s="15">
        <v>6</v>
      </c>
      <c r="R35" s="12" t="s">
        <v>22</v>
      </c>
      <c r="S35" s="14">
        <v>0.45916326903957444</v>
      </c>
      <c r="T35" s="16">
        <v>2</v>
      </c>
      <c r="W35" s="15">
        <v>6</v>
      </c>
      <c r="X35" s="12" t="s">
        <v>24</v>
      </c>
      <c r="Y35" s="17">
        <v>0.56346127430118842</v>
      </c>
      <c r="Z35" s="14">
        <v>2</v>
      </c>
      <c r="AB35" t="s">
        <v>34</v>
      </c>
      <c r="AC35" t="s">
        <v>29</v>
      </c>
    </row>
    <row r="36" spans="1:29">
      <c r="A36" s="11">
        <v>7</v>
      </c>
      <c r="B36" s="12" t="s">
        <v>33</v>
      </c>
      <c r="C36">
        <v>0.56322356063705026</v>
      </c>
      <c r="D36" s="14">
        <v>4</v>
      </c>
      <c r="E36" s="14">
        <f t="shared" si="8"/>
        <v>2</v>
      </c>
      <c r="F36" s="15">
        <v>7</v>
      </c>
      <c r="G36" s="12" t="s">
        <v>23</v>
      </c>
      <c r="H36">
        <v>0.43116527082508138</v>
      </c>
      <c r="I36" s="14">
        <f t="shared" si="9"/>
        <v>2</v>
      </c>
      <c r="J36" s="14">
        <f t="shared" si="5"/>
        <v>2</v>
      </c>
      <c r="K36" s="16">
        <f t="shared" si="6"/>
        <v>2</v>
      </c>
      <c r="Q36" s="15">
        <v>7</v>
      </c>
      <c r="R36" s="12" t="s">
        <v>23</v>
      </c>
      <c r="S36" s="14">
        <v>0.43116527082508138</v>
      </c>
      <c r="T36" s="16">
        <v>2</v>
      </c>
      <c r="W36" s="15">
        <v>7</v>
      </c>
      <c r="X36" s="12" t="s">
        <v>33</v>
      </c>
      <c r="Y36" s="17">
        <v>0.56322356063705026</v>
      </c>
      <c r="Z36" s="14">
        <v>2</v>
      </c>
      <c r="AB36" t="s">
        <v>37</v>
      </c>
      <c r="AC36" t="s">
        <v>27</v>
      </c>
    </row>
    <row r="37" spans="1:29">
      <c r="A37" s="11">
        <v>8</v>
      </c>
      <c r="B37" s="12" t="s">
        <v>26</v>
      </c>
      <c r="C37">
        <v>0.57243417576703437</v>
      </c>
      <c r="D37" s="14">
        <v>4</v>
      </c>
      <c r="E37" s="14">
        <f t="shared" si="8"/>
        <v>2</v>
      </c>
      <c r="F37" s="15">
        <v>8</v>
      </c>
      <c r="G37" s="12" t="s">
        <v>26</v>
      </c>
      <c r="H37">
        <v>0.41462720028223282</v>
      </c>
      <c r="I37" s="14">
        <f>IF(H37&gt;$H$50,1,IF(H37&gt;$H$49,2,IF(H37&gt;$H$48,3,4)))</f>
        <v>2</v>
      </c>
      <c r="J37" s="14">
        <f t="shared" si="5"/>
        <v>3</v>
      </c>
      <c r="K37" s="16">
        <f t="shared" si="6"/>
        <v>2</v>
      </c>
      <c r="Q37" s="15">
        <v>8</v>
      </c>
      <c r="R37" s="12" t="s">
        <v>26</v>
      </c>
      <c r="S37" s="14">
        <v>0.41462720028223282</v>
      </c>
      <c r="T37" s="16">
        <v>2</v>
      </c>
      <c r="W37" s="15">
        <v>8</v>
      </c>
      <c r="X37" s="12" t="s">
        <v>26</v>
      </c>
      <c r="Y37" s="17">
        <v>0.57243417576703437</v>
      </c>
      <c r="Z37" s="14">
        <v>2</v>
      </c>
      <c r="AC37" t="s">
        <v>25</v>
      </c>
    </row>
    <row r="38" spans="1:29">
      <c r="A38" s="11">
        <v>9</v>
      </c>
      <c r="B38" s="12" t="s">
        <v>17</v>
      </c>
      <c r="C38">
        <v>0.54887460425546286</v>
      </c>
      <c r="D38" s="14">
        <v>4</v>
      </c>
      <c r="E38" s="14">
        <f t="shared" si="8"/>
        <v>2</v>
      </c>
      <c r="F38" s="15">
        <v>9</v>
      </c>
      <c r="G38" s="12" t="s">
        <v>21</v>
      </c>
      <c r="H38">
        <v>0.41429611075303557</v>
      </c>
      <c r="I38" s="14">
        <f t="shared" si="9"/>
        <v>2</v>
      </c>
      <c r="J38" s="14">
        <f t="shared" si="5"/>
        <v>3</v>
      </c>
      <c r="K38" s="16">
        <f t="shared" si="6"/>
        <v>2</v>
      </c>
      <c r="Q38" s="15">
        <v>9</v>
      </c>
      <c r="R38" s="12" t="s">
        <v>21</v>
      </c>
      <c r="S38" s="14">
        <v>0.41429611075303557</v>
      </c>
      <c r="T38" s="16">
        <v>2</v>
      </c>
      <c r="W38" s="15">
        <v>9</v>
      </c>
      <c r="X38" s="12" t="s">
        <v>17</v>
      </c>
      <c r="Y38" s="17">
        <v>0.54887460425546286</v>
      </c>
      <c r="Z38" s="14">
        <v>2</v>
      </c>
      <c r="AC38" t="s">
        <v>31</v>
      </c>
    </row>
    <row r="39" spans="1:29">
      <c r="A39" s="11">
        <v>10</v>
      </c>
      <c r="B39" s="12" t="s">
        <v>32</v>
      </c>
      <c r="C39">
        <v>0.54178591617154448</v>
      </c>
      <c r="D39" s="14">
        <v>4</v>
      </c>
      <c r="E39" s="14">
        <f t="shared" si="8"/>
        <v>2</v>
      </c>
      <c r="F39" s="15">
        <v>10</v>
      </c>
      <c r="G39" s="12" t="s">
        <v>29</v>
      </c>
      <c r="H39">
        <v>0.38750650298895256</v>
      </c>
      <c r="I39" s="14">
        <f t="shared" si="9"/>
        <v>3</v>
      </c>
      <c r="J39" s="14">
        <f>IF(H39&gt;$H$51+$H$52,1,IF(H39&gt;$H$51,2,3))</f>
        <v>3</v>
      </c>
      <c r="K39" s="16">
        <f t="shared" si="6"/>
        <v>2</v>
      </c>
      <c r="Q39" s="15">
        <v>10</v>
      </c>
      <c r="R39" s="12" t="s">
        <v>29</v>
      </c>
      <c r="S39" s="14">
        <v>0.38750650298895256</v>
      </c>
      <c r="T39" s="16">
        <v>2</v>
      </c>
      <c r="W39" s="15">
        <v>10</v>
      </c>
      <c r="X39" s="12" t="s">
        <v>32</v>
      </c>
      <c r="Y39" s="17">
        <v>0.54178591617154448</v>
      </c>
      <c r="Z39" s="14">
        <v>2</v>
      </c>
    </row>
    <row r="40" spans="1:29">
      <c r="A40" s="11">
        <v>11</v>
      </c>
      <c r="B40" s="12" t="s">
        <v>34</v>
      </c>
      <c r="C40">
        <v>0.54251654974304497</v>
      </c>
      <c r="D40" s="14">
        <v>4</v>
      </c>
      <c r="E40" s="14">
        <f t="shared" si="8"/>
        <v>2</v>
      </c>
      <c r="F40" s="15">
        <v>11</v>
      </c>
      <c r="G40" s="12" t="s">
        <v>32</v>
      </c>
      <c r="H40">
        <v>0.37458330592636513</v>
      </c>
      <c r="I40" s="14">
        <f t="shared" si="9"/>
        <v>3</v>
      </c>
      <c r="J40" s="14">
        <f t="shared" si="5"/>
        <v>3</v>
      </c>
      <c r="K40" s="16">
        <f t="shared" si="6"/>
        <v>3</v>
      </c>
      <c r="Q40" s="15">
        <v>11</v>
      </c>
      <c r="R40" s="12" t="s">
        <v>32</v>
      </c>
      <c r="S40" s="14">
        <v>0.37458330592636513</v>
      </c>
      <c r="T40" s="16">
        <v>3</v>
      </c>
      <c r="W40" s="15">
        <v>11</v>
      </c>
      <c r="X40" s="12" t="s">
        <v>34</v>
      </c>
      <c r="Y40" s="17">
        <v>0.54251654974304497</v>
      </c>
      <c r="Z40" s="14">
        <v>2</v>
      </c>
    </row>
    <row r="41" spans="1:29">
      <c r="A41" s="11">
        <v>12</v>
      </c>
      <c r="B41" s="12" t="s">
        <v>21</v>
      </c>
      <c r="C41">
        <v>0.58719736541058132</v>
      </c>
      <c r="D41" s="14">
        <v>4</v>
      </c>
      <c r="E41" s="14">
        <f t="shared" si="8"/>
        <v>2</v>
      </c>
      <c r="F41" s="15">
        <v>12</v>
      </c>
      <c r="G41" s="12" t="s">
        <v>27</v>
      </c>
      <c r="H41">
        <v>0.37204183669108498</v>
      </c>
      <c r="I41" s="14">
        <f t="shared" si="9"/>
        <v>3</v>
      </c>
      <c r="J41" s="14">
        <f t="shared" si="5"/>
        <v>3</v>
      </c>
      <c r="K41" s="16">
        <f t="shared" si="6"/>
        <v>3</v>
      </c>
      <c r="Q41" s="15">
        <v>12</v>
      </c>
      <c r="R41" s="12" t="s">
        <v>27</v>
      </c>
      <c r="S41" s="14">
        <v>0.37204183669108498</v>
      </c>
      <c r="T41" s="16">
        <v>3</v>
      </c>
      <c r="W41" s="15">
        <v>12</v>
      </c>
      <c r="X41" s="12" t="s">
        <v>21</v>
      </c>
      <c r="Y41" s="17">
        <v>0.58719736541058132</v>
      </c>
      <c r="Z41" s="14">
        <v>2</v>
      </c>
    </row>
    <row r="42" spans="1:29">
      <c r="A42" s="11">
        <v>13</v>
      </c>
      <c r="B42" s="12" t="s">
        <v>29</v>
      </c>
      <c r="C42">
        <v>0.59578043059034236</v>
      </c>
      <c r="D42" s="14">
        <v>4</v>
      </c>
      <c r="E42" s="14">
        <v>2</v>
      </c>
      <c r="F42" s="15">
        <v>13</v>
      </c>
      <c r="G42" s="12" t="s">
        <v>17</v>
      </c>
      <c r="H42">
        <v>0.37172768542145052</v>
      </c>
      <c r="I42" s="14">
        <f t="shared" si="9"/>
        <v>3</v>
      </c>
      <c r="J42" s="14">
        <f t="shared" si="5"/>
        <v>3</v>
      </c>
      <c r="K42" s="16">
        <f t="shared" si="6"/>
        <v>3</v>
      </c>
      <c r="Q42" s="15">
        <v>13</v>
      </c>
      <c r="R42" s="12" t="s">
        <v>17</v>
      </c>
      <c r="S42" s="14">
        <v>0.37172768542145052</v>
      </c>
      <c r="T42" s="16">
        <v>3</v>
      </c>
      <c r="W42" s="15">
        <v>13</v>
      </c>
      <c r="X42" s="12" t="s">
        <v>29</v>
      </c>
      <c r="Y42" s="17">
        <v>0.59578043059034236</v>
      </c>
      <c r="Z42" s="14">
        <v>2</v>
      </c>
    </row>
    <row r="43" spans="1:29">
      <c r="A43" s="11">
        <v>14</v>
      </c>
      <c r="B43" s="12" t="s">
        <v>27</v>
      </c>
      <c r="C43">
        <v>0.60228221715344843</v>
      </c>
      <c r="D43" s="14">
        <v>4</v>
      </c>
      <c r="E43" s="14">
        <v>2</v>
      </c>
      <c r="F43" s="15">
        <v>14</v>
      </c>
      <c r="G43" s="12" t="s">
        <v>25</v>
      </c>
      <c r="H43">
        <v>0.36512461812489377</v>
      </c>
      <c r="I43" s="14">
        <f t="shared" si="9"/>
        <v>4</v>
      </c>
      <c r="J43" s="14">
        <f t="shared" si="5"/>
        <v>3</v>
      </c>
      <c r="K43" s="16">
        <f t="shared" si="6"/>
        <v>3</v>
      </c>
      <c r="Q43" s="15">
        <v>14</v>
      </c>
      <c r="R43" s="12" t="s">
        <v>25</v>
      </c>
      <c r="S43" s="14">
        <v>0.36512461812489377</v>
      </c>
      <c r="T43" s="16">
        <v>3</v>
      </c>
      <c r="W43" s="15">
        <v>14</v>
      </c>
      <c r="X43" s="12" t="s">
        <v>27</v>
      </c>
      <c r="Y43" s="17">
        <v>0.60228221715344843</v>
      </c>
      <c r="Z43" s="14">
        <v>2</v>
      </c>
    </row>
    <row r="44" spans="1:29">
      <c r="A44" s="11">
        <v>15</v>
      </c>
      <c r="B44" s="12" t="s">
        <v>37</v>
      </c>
      <c r="C44">
        <v>0.60549744547926354</v>
      </c>
      <c r="D44" s="14">
        <v>4</v>
      </c>
      <c r="E44" s="14">
        <v>2</v>
      </c>
      <c r="F44" s="15">
        <v>15</v>
      </c>
      <c r="G44" s="12" t="s">
        <v>34</v>
      </c>
      <c r="H44">
        <v>0.36422090883957914</v>
      </c>
      <c r="I44" s="14">
        <f>IF(H44&gt;$H$50,1,IF(H44&gt;$H$49,2,IF(H44&gt;$H$48,3,4)))</f>
        <v>4</v>
      </c>
      <c r="J44" s="14">
        <f>IF(H44&gt;$H$51+$H$52,1,IF(H44&gt;$H$51,2,3))</f>
        <v>3</v>
      </c>
      <c r="K44" s="16">
        <f t="shared" si="6"/>
        <v>3</v>
      </c>
      <c r="Q44" s="15">
        <v>15</v>
      </c>
      <c r="R44" s="12" t="s">
        <v>34</v>
      </c>
      <c r="S44" s="14">
        <v>0.36422090883957914</v>
      </c>
      <c r="T44" s="16">
        <v>3</v>
      </c>
      <c r="W44" s="15">
        <v>15</v>
      </c>
      <c r="X44" s="12" t="s">
        <v>37</v>
      </c>
      <c r="Y44" s="17">
        <v>0.60549744547926354</v>
      </c>
      <c r="Z44" s="14">
        <v>2</v>
      </c>
    </row>
    <row r="45" spans="1:29">
      <c r="A45" s="11">
        <v>16</v>
      </c>
      <c r="B45" s="12" t="s">
        <v>25</v>
      </c>
      <c r="C45">
        <v>0.5761214108433842</v>
      </c>
      <c r="D45" s="14">
        <v>4</v>
      </c>
      <c r="E45" s="14">
        <v>2</v>
      </c>
      <c r="F45" s="15">
        <v>16</v>
      </c>
      <c r="G45" s="12" t="s">
        <v>35</v>
      </c>
      <c r="H45">
        <v>0.35734578031573755</v>
      </c>
      <c r="I45" s="14">
        <f t="shared" si="9"/>
        <v>4</v>
      </c>
      <c r="J45" s="14">
        <f t="shared" si="5"/>
        <v>3</v>
      </c>
      <c r="K45" s="16">
        <f t="shared" si="6"/>
        <v>3</v>
      </c>
      <c r="Q45" s="15">
        <v>16</v>
      </c>
      <c r="R45" s="12" t="s">
        <v>35</v>
      </c>
      <c r="S45" s="14">
        <v>0.35734578031573755</v>
      </c>
      <c r="T45" s="16">
        <v>3</v>
      </c>
      <c r="W45" s="15">
        <v>16</v>
      </c>
      <c r="X45" s="12" t="s">
        <v>25</v>
      </c>
      <c r="Y45" s="17">
        <v>0.5761214108433842</v>
      </c>
      <c r="Z45" s="14">
        <v>2</v>
      </c>
    </row>
    <row r="46" spans="1:29">
      <c r="A46" s="11">
        <v>17</v>
      </c>
      <c r="B46" s="12" t="s">
        <v>35</v>
      </c>
      <c r="C46">
        <v>0.76923076923076927</v>
      </c>
      <c r="D46" s="14">
        <v>4</v>
      </c>
      <c r="E46" s="14">
        <v>2</v>
      </c>
      <c r="F46" s="15">
        <v>17</v>
      </c>
      <c r="G46" s="12" t="s">
        <v>37</v>
      </c>
      <c r="H46">
        <v>0.35197517403937312</v>
      </c>
      <c r="I46" s="14">
        <f t="shared" si="9"/>
        <v>4</v>
      </c>
      <c r="J46" s="14">
        <f t="shared" si="5"/>
        <v>3</v>
      </c>
      <c r="K46" s="16">
        <f t="shared" si="6"/>
        <v>3</v>
      </c>
      <c r="Q46" s="15">
        <v>17</v>
      </c>
      <c r="R46" s="12" t="s">
        <v>37</v>
      </c>
      <c r="S46" s="14">
        <v>0.35197517403937312</v>
      </c>
      <c r="T46" s="16">
        <v>3</v>
      </c>
      <c r="W46" s="15">
        <v>17</v>
      </c>
      <c r="X46" s="12" t="s">
        <v>35</v>
      </c>
      <c r="Y46" s="17">
        <v>0.76923076923076927</v>
      </c>
      <c r="Z46" s="14">
        <v>2</v>
      </c>
    </row>
    <row r="47" spans="1:29" ht="15" thickBot="1">
      <c r="A47" s="20">
        <v>18</v>
      </c>
      <c r="B47" s="12" t="s">
        <v>36</v>
      </c>
      <c r="C47">
        <v>0.23076923076923078</v>
      </c>
      <c r="D47" s="21">
        <f>IF(C47&gt;$C$50,1,IF(C47&gt;$C$49,2,IF(C47&gt;$C$48,3,4)))</f>
        <v>4</v>
      </c>
      <c r="E47" s="21">
        <f t="shared" si="8"/>
        <v>3</v>
      </c>
      <c r="F47" s="22">
        <v>18</v>
      </c>
      <c r="G47" s="12" t="s">
        <v>36</v>
      </c>
      <c r="H47">
        <v>0.29282497254902229</v>
      </c>
      <c r="I47" s="21">
        <f t="shared" si="9"/>
        <v>4</v>
      </c>
      <c r="J47" s="21">
        <f>IF(H47&gt;$H$51+$H$52,1,IF(H47&gt;$H$51,2,3))</f>
        <v>3</v>
      </c>
      <c r="K47" s="23">
        <f t="shared" si="6"/>
        <v>3</v>
      </c>
      <c r="Q47" s="15">
        <v>18</v>
      </c>
      <c r="R47" s="12" t="s">
        <v>36</v>
      </c>
      <c r="S47" s="14">
        <v>0.29282497254902229</v>
      </c>
      <c r="T47" s="23">
        <v>3</v>
      </c>
      <c r="W47" s="15">
        <v>18</v>
      </c>
      <c r="X47" s="12" t="s">
        <v>36</v>
      </c>
      <c r="Y47" s="17">
        <v>0.23076923076923078</v>
      </c>
      <c r="Z47" s="14">
        <v>3</v>
      </c>
    </row>
    <row r="48" spans="1:29">
      <c r="B48" s="26" t="s">
        <v>38</v>
      </c>
      <c r="C48">
        <f>QUARTILE(C30:C47,1)</f>
        <v>0.55822777683095925</v>
      </c>
      <c r="D48" s="26" t="s">
        <v>39</v>
      </c>
      <c r="E48">
        <f>1/3*(MAX(C30:C47)-MIN(C30:C47))</f>
        <v>0.17948717948717952</v>
      </c>
      <c r="G48" s="26" t="s">
        <v>38</v>
      </c>
      <c r="H48">
        <f>QUARTILE(H30:H47,1)</f>
        <v>0.36677538494903295</v>
      </c>
      <c r="I48" s="26" t="s">
        <v>39</v>
      </c>
      <c r="J48">
        <f>1/3*(MAX(H30:H47)-MIN(H30:H47))</f>
        <v>9.1868743834456007E-2</v>
      </c>
    </row>
    <row r="49" spans="1:26">
      <c r="B49" s="12" t="s">
        <v>40</v>
      </c>
      <c r="C49">
        <f>QUARTILE(C30:C47,2)</f>
        <v>0.56639736982622479</v>
      </c>
      <c r="D49" s="12" t="s">
        <v>41</v>
      </c>
      <c r="E49" s="13">
        <f>MAX(C30:C47)</f>
        <v>0.76923076923076927</v>
      </c>
      <c r="G49" s="12" t="s">
        <v>40</v>
      </c>
      <c r="H49">
        <f>QUARTILE(H30:H47,2)</f>
        <v>0.40090130687099407</v>
      </c>
      <c r="I49" s="12" t="s">
        <v>41</v>
      </c>
      <c r="J49" s="13">
        <f>MAX(H30:H47)</f>
        <v>0.56843120405239034</v>
      </c>
    </row>
    <row r="50" spans="1:26">
      <c r="B50" s="12" t="s">
        <v>42</v>
      </c>
      <c r="C50">
        <f>QUARTILE(C30:C47,3)</f>
        <v>0.59363466429540213</v>
      </c>
      <c r="G50" s="12" t="s">
        <v>42</v>
      </c>
      <c r="H50">
        <f>QUARTILE(H30:H47,3)</f>
        <v>0.46193577079910397</v>
      </c>
    </row>
    <row r="51" spans="1:26">
      <c r="G51" s="12" t="s">
        <v>43</v>
      </c>
      <c r="H51">
        <f>AVERAGE(H30:H47)</f>
        <v>0.4168612635566098</v>
      </c>
    </row>
    <row r="52" spans="1:26">
      <c r="G52" s="12" t="s">
        <v>44</v>
      </c>
      <c r="H52">
        <f>STDEVPA(H30:H47)</f>
        <v>7.1143119912365577E-2</v>
      </c>
    </row>
    <row r="55" spans="1:26" ht="15" thickBot="1">
      <c r="A55" s="2" t="s">
        <v>47</v>
      </c>
      <c r="B55" s="2"/>
    </row>
    <row r="56" spans="1:26" ht="21.5" thickBot="1">
      <c r="A56" s="28" t="s">
        <v>3</v>
      </c>
      <c r="B56" s="29"/>
      <c r="C56" s="29"/>
      <c r="D56" s="5" t="s">
        <v>4</v>
      </c>
      <c r="E56" s="6" t="s">
        <v>5</v>
      </c>
      <c r="F56" s="3" t="s">
        <v>3</v>
      </c>
      <c r="G56" s="4"/>
      <c r="H56" s="30"/>
      <c r="I56" s="5" t="s">
        <v>4</v>
      </c>
      <c r="J56" s="5" t="s">
        <v>6</v>
      </c>
      <c r="K56" s="6" t="s">
        <v>5</v>
      </c>
      <c r="Q56" s="31" t="s">
        <v>3</v>
      </c>
      <c r="R56" s="31"/>
      <c r="S56" s="31"/>
      <c r="T56" s="27" t="s">
        <v>9</v>
      </c>
      <c r="W56" s="31" t="s">
        <v>3</v>
      </c>
      <c r="X56" s="31"/>
      <c r="Y56" s="31"/>
      <c r="Z56" s="27" t="s">
        <v>9</v>
      </c>
    </row>
    <row r="57" spans="1:26">
      <c r="A57" s="11">
        <v>1</v>
      </c>
      <c r="B57" s="12" t="s">
        <v>12</v>
      </c>
      <c r="C57" s="32">
        <v>0.57495187715544105</v>
      </c>
      <c r="D57" s="14">
        <f>IF(C57&gt;$C$77,1,IF(C57&gt;$C$76,2,IF(C57&gt;$C$75,3,4)))</f>
        <v>1</v>
      </c>
      <c r="E57" s="14">
        <f>IF(C57&gt;(E$76-E$75),1,IF(C57&gt;(E$76-(2*E$75)),2,3))</f>
        <v>1</v>
      </c>
      <c r="F57" s="15">
        <v>1</v>
      </c>
      <c r="G57" s="12" t="s">
        <v>12</v>
      </c>
      <c r="H57" s="14">
        <v>0.57495187715544105</v>
      </c>
      <c r="I57" s="14">
        <f>IF(H57&gt;$H$77,1,IF(H57&gt;$H$76,2,IF(H57&gt;$H$75,3,4)))</f>
        <v>1</v>
      </c>
      <c r="J57" s="14">
        <f>IF(H57&gt;$H$78+$H$79,1,IF(H57&gt;$H$78,2,3))</f>
        <v>1</v>
      </c>
      <c r="K57" s="16">
        <f>IF(H57&gt;(J$76-J$75),1,IF(H57&gt;(J$76-(2*J$75)),2,3))</f>
        <v>1</v>
      </c>
      <c r="Q57" s="33">
        <v>1</v>
      </c>
      <c r="R57" s="12" t="s">
        <v>12</v>
      </c>
      <c r="S57" s="14">
        <v>0.57495187715544105</v>
      </c>
      <c r="T57" s="16">
        <v>1</v>
      </c>
      <c r="W57" s="33">
        <v>1</v>
      </c>
      <c r="X57" s="12" t="s">
        <v>12</v>
      </c>
      <c r="Y57" s="17">
        <v>0.57495187715544105</v>
      </c>
      <c r="Z57" s="14">
        <v>1</v>
      </c>
    </row>
    <row r="58" spans="1:26">
      <c r="A58" s="11">
        <v>2</v>
      </c>
      <c r="B58" s="12" t="s">
        <v>22</v>
      </c>
      <c r="C58" s="14">
        <v>0.5595161295510005</v>
      </c>
      <c r="D58" s="14">
        <f t="shared" ref="D58:D74" si="10">IF(C58&gt;$C$77,1,IF(C58&gt;$C$76,2,IF(C58&gt;$C$75,3,4)))</f>
        <v>1</v>
      </c>
      <c r="E58" s="14">
        <f t="shared" ref="E58:E74" si="11">IF(C58&gt;(E$76-E$75),1,IF(C58&gt;(E$76-(2*E$75)),2,3))</f>
        <v>1</v>
      </c>
      <c r="F58" s="15">
        <v>2</v>
      </c>
      <c r="G58" s="12" t="s">
        <v>22</v>
      </c>
      <c r="H58" s="14">
        <v>0.51439123803794795</v>
      </c>
      <c r="I58" s="14">
        <f t="shared" ref="I58:I74" si="12">IF(H58&gt;$H$77,1,IF(H58&gt;$H$76,2,IF(H58&gt;$H$75,3,4)))</f>
        <v>1</v>
      </c>
      <c r="J58" s="14">
        <f t="shared" ref="J58:J73" si="13">IF(H58&gt;$H$78+$H$79,1,IF(H58&gt;$H$78,2,3))</f>
        <v>1</v>
      </c>
      <c r="K58" s="16">
        <f t="shared" ref="K58:K74" si="14">IF(H58&gt;(J$76-J$75),1,IF(H58&gt;(J$76-(2*J$75)),2,3))</f>
        <v>1</v>
      </c>
      <c r="Q58" s="11">
        <v>2</v>
      </c>
      <c r="R58" s="12" t="s">
        <v>22</v>
      </c>
      <c r="S58" s="14">
        <v>0.51439123803794795</v>
      </c>
      <c r="T58" s="16">
        <v>1</v>
      </c>
      <c r="W58" s="11">
        <v>2</v>
      </c>
      <c r="X58" s="12" t="s">
        <v>22</v>
      </c>
      <c r="Y58" s="17">
        <v>0.5595161295510005</v>
      </c>
      <c r="Z58" s="14">
        <v>1</v>
      </c>
    </row>
    <row r="59" spans="1:26">
      <c r="A59" s="11">
        <v>3</v>
      </c>
      <c r="B59" s="12" t="s">
        <v>18</v>
      </c>
      <c r="C59" s="14">
        <v>0.54838111438864878</v>
      </c>
      <c r="D59" s="14">
        <f t="shared" si="10"/>
        <v>2</v>
      </c>
      <c r="E59" s="14">
        <f t="shared" si="11"/>
        <v>1</v>
      </c>
      <c r="F59" s="15">
        <v>3</v>
      </c>
      <c r="G59" s="12" t="s">
        <v>18</v>
      </c>
      <c r="H59" s="14">
        <v>0.50961633776213733</v>
      </c>
      <c r="I59" s="14">
        <f t="shared" si="12"/>
        <v>1</v>
      </c>
      <c r="J59" s="14">
        <f t="shared" si="13"/>
        <v>1</v>
      </c>
      <c r="K59" s="16">
        <f t="shared" si="14"/>
        <v>1</v>
      </c>
      <c r="Q59" s="11">
        <v>3</v>
      </c>
      <c r="R59" s="12" t="s">
        <v>18</v>
      </c>
      <c r="S59" s="14">
        <v>0.50961633776213733</v>
      </c>
      <c r="T59" s="16">
        <v>1</v>
      </c>
      <c r="W59" s="11">
        <v>3</v>
      </c>
      <c r="X59" s="12" t="s">
        <v>18</v>
      </c>
      <c r="Y59" s="17">
        <v>0.54838111438864878</v>
      </c>
      <c r="Z59" s="14">
        <v>1</v>
      </c>
    </row>
    <row r="60" spans="1:26">
      <c r="A60" s="11">
        <v>4</v>
      </c>
      <c r="B60" s="12" t="s">
        <v>33</v>
      </c>
      <c r="C60" s="14">
        <v>0.52979043576844298</v>
      </c>
      <c r="D60" s="14">
        <f t="shared" si="10"/>
        <v>2</v>
      </c>
      <c r="E60" s="14">
        <f t="shared" si="11"/>
        <v>2</v>
      </c>
      <c r="F60" s="15">
        <v>4</v>
      </c>
      <c r="G60" s="12" t="s">
        <v>33</v>
      </c>
      <c r="H60" s="14">
        <v>0.49553947283331917</v>
      </c>
      <c r="I60" s="14">
        <f t="shared" si="12"/>
        <v>1</v>
      </c>
      <c r="J60" s="14">
        <f t="shared" si="13"/>
        <v>2</v>
      </c>
      <c r="K60" s="16">
        <f>IF(H60&gt;(J$76-J$75),1,IF(H60&gt;(J$76-(2*J$75)),2,3))</f>
        <v>1</v>
      </c>
      <c r="Q60" s="11">
        <v>4</v>
      </c>
      <c r="R60" s="12" t="s">
        <v>33</v>
      </c>
      <c r="S60" s="14">
        <v>0.49553947283331917</v>
      </c>
      <c r="T60" s="16">
        <v>1</v>
      </c>
      <c r="W60" s="11">
        <v>4</v>
      </c>
      <c r="X60" s="12" t="s">
        <v>33</v>
      </c>
      <c r="Y60" s="17">
        <v>0.52979043576844298</v>
      </c>
      <c r="Z60" s="14">
        <v>2</v>
      </c>
    </row>
    <row r="61" spans="1:26">
      <c r="A61" s="11">
        <v>5</v>
      </c>
      <c r="B61" s="12" t="s">
        <v>26</v>
      </c>
      <c r="C61" s="14">
        <v>0.52476030654732186</v>
      </c>
      <c r="D61" s="14">
        <f>IF(C61&gt;$C$77,1,IF(C61&gt;$C$76,2,IF(C61&gt;$C$75,3,4)))</f>
        <v>3</v>
      </c>
      <c r="E61" s="14">
        <f t="shared" si="11"/>
        <v>2</v>
      </c>
      <c r="F61" s="15">
        <v>5</v>
      </c>
      <c r="G61" s="12" t="s">
        <v>26</v>
      </c>
      <c r="H61" s="14">
        <v>0.47165052971795612</v>
      </c>
      <c r="I61" s="14">
        <f t="shared" si="12"/>
        <v>1</v>
      </c>
      <c r="J61" s="14">
        <f t="shared" si="13"/>
        <v>2</v>
      </c>
      <c r="K61" s="16">
        <f t="shared" si="14"/>
        <v>2</v>
      </c>
      <c r="Q61" s="11">
        <v>5</v>
      </c>
      <c r="R61" s="12" t="s">
        <v>26</v>
      </c>
      <c r="S61" s="14">
        <v>0.47165052971795612</v>
      </c>
      <c r="T61" s="16">
        <v>2</v>
      </c>
      <c r="W61" s="11">
        <v>5</v>
      </c>
      <c r="X61" s="12" t="s">
        <v>26</v>
      </c>
      <c r="Y61" s="17">
        <v>0.52476030654732186</v>
      </c>
      <c r="Z61" s="14">
        <v>2</v>
      </c>
    </row>
    <row r="62" spans="1:26">
      <c r="A62" s="11">
        <v>6</v>
      </c>
      <c r="B62" s="12" t="s">
        <v>24</v>
      </c>
      <c r="C62" s="14">
        <v>0.51949520927660642</v>
      </c>
      <c r="D62" s="14">
        <f t="shared" si="10"/>
        <v>4</v>
      </c>
      <c r="E62" s="14">
        <f t="shared" si="11"/>
        <v>2</v>
      </c>
      <c r="F62" s="15">
        <v>6</v>
      </c>
      <c r="G62" s="12" t="s">
        <v>32</v>
      </c>
      <c r="H62" s="14">
        <v>0.46993929553385588</v>
      </c>
      <c r="I62" s="14">
        <f t="shared" si="12"/>
        <v>2</v>
      </c>
      <c r="J62" s="14">
        <f t="shared" si="13"/>
        <v>2</v>
      </c>
      <c r="K62" s="16">
        <f t="shared" si="14"/>
        <v>2</v>
      </c>
      <c r="Q62" s="11">
        <v>6</v>
      </c>
      <c r="R62" s="12" t="s">
        <v>32</v>
      </c>
      <c r="S62" s="14">
        <v>0.46993929553385588</v>
      </c>
      <c r="T62" s="16">
        <v>2</v>
      </c>
      <c r="W62" s="11">
        <v>6</v>
      </c>
      <c r="X62" s="12" t="s">
        <v>24</v>
      </c>
      <c r="Y62" s="17">
        <v>0.51949520927660642</v>
      </c>
      <c r="Z62" s="14">
        <v>2</v>
      </c>
    </row>
    <row r="63" spans="1:26">
      <c r="A63" s="11">
        <v>7</v>
      </c>
      <c r="B63" s="12" t="s">
        <v>29</v>
      </c>
      <c r="C63" s="14">
        <v>0.52751665564805539</v>
      </c>
      <c r="D63" s="14">
        <v>4</v>
      </c>
      <c r="E63" s="14">
        <f t="shared" si="11"/>
        <v>2</v>
      </c>
      <c r="F63" s="15">
        <v>7</v>
      </c>
      <c r="G63" s="12" t="s">
        <v>24</v>
      </c>
      <c r="H63" s="14">
        <v>0.46754515550671882</v>
      </c>
      <c r="I63" s="14">
        <f t="shared" si="12"/>
        <v>2</v>
      </c>
      <c r="J63" s="14">
        <f t="shared" si="13"/>
        <v>2</v>
      </c>
      <c r="K63" s="16">
        <f t="shared" si="14"/>
        <v>2</v>
      </c>
      <c r="Q63" s="11">
        <v>7</v>
      </c>
      <c r="R63" s="12" t="s">
        <v>24</v>
      </c>
      <c r="S63" s="14">
        <v>0.46754515550671882</v>
      </c>
      <c r="T63" s="16">
        <v>2</v>
      </c>
      <c r="W63" s="11">
        <v>7</v>
      </c>
      <c r="X63" s="12" t="s">
        <v>29</v>
      </c>
      <c r="Y63" s="17">
        <v>0.52751665564805539</v>
      </c>
      <c r="Z63" s="14">
        <v>2</v>
      </c>
    </row>
    <row r="64" spans="1:26">
      <c r="A64" s="11">
        <v>8</v>
      </c>
      <c r="B64" s="12" t="s">
        <v>32</v>
      </c>
      <c r="C64" s="14">
        <v>0.52482285791844852</v>
      </c>
      <c r="D64" s="14">
        <v>4</v>
      </c>
      <c r="E64" s="14">
        <f t="shared" si="11"/>
        <v>2</v>
      </c>
      <c r="F64" s="15">
        <v>8</v>
      </c>
      <c r="G64" s="12" t="s">
        <v>29</v>
      </c>
      <c r="H64" s="14">
        <v>0.4635001568902542</v>
      </c>
      <c r="I64" s="14">
        <f t="shared" si="12"/>
        <v>2</v>
      </c>
      <c r="J64" s="14">
        <f t="shared" si="13"/>
        <v>2</v>
      </c>
      <c r="K64" s="16">
        <f t="shared" si="14"/>
        <v>2</v>
      </c>
      <c r="Q64" s="11">
        <v>8</v>
      </c>
      <c r="R64" s="12" t="s">
        <v>29</v>
      </c>
      <c r="S64" s="14">
        <v>0.4635001568902542</v>
      </c>
      <c r="T64" s="16">
        <v>2</v>
      </c>
      <c r="W64" s="11">
        <v>8</v>
      </c>
      <c r="X64" s="12" t="s">
        <v>32</v>
      </c>
      <c r="Y64" s="17">
        <v>0.52482285791844852</v>
      </c>
      <c r="Z64" s="14">
        <v>2</v>
      </c>
    </row>
    <row r="65" spans="1:26">
      <c r="A65" s="11">
        <v>9</v>
      </c>
      <c r="B65" s="12" t="s">
        <v>21</v>
      </c>
      <c r="C65" s="14">
        <v>0.5236063099306002</v>
      </c>
      <c r="D65" s="14">
        <v>4</v>
      </c>
      <c r="E65" s="14">
        <f t="shared" si="11"/>
        <v>2</v>
      </c>
      <c r="F65" s="15">
        <v>9</v>
      </c>
      <c r="G65" s="12" t="s">
        <v>30</v>
      </c>
      <c r="H65" s="14">
        <v>0.43983047062152786</v>
      </c>
      <c r="I65" s="14">
        <f t="shared" si="12"/>
        <v>2</v>
      </c>
      <c r="J65" s="14">
        <f t="shared" si="13"/>
        <v>2</v>
      </c>
      <c r="K65" s="16">
        <f t="shared" si="14"/>
        <v>2</v>
      </c>
      <c r="Q65" s="11">
        <v>9</v>
      </c>
      <c r="R65" s="12" t="s">
        <v>30</v>
      </c>
      <c r="S65" s="14">
        <v>0.43983047062152786</v>
      </c>
      <c r="T65" s="16">
        <v>2</v>
      </c>
      <c r="W65" s="11">
        <v>9</v>
      </c>
      <c r="X65" s="12" t="s">
        <v>21</v>
      </c>
      <c r="Y65" s="17">
        <v>0.5236063099306002</v>
      </c>
      <c r="Z65" s="14">
        <v>2</v>
      </c>
    </row>
    <row r="66" spans="1:26">
      <c r="A66" s="11">
        <v>10</v>
      </c>
      <c r="B66" s="12" t="s">
        <v>30</v>
      </c>
      <c r="C66" s="14">
        <v>0.52211542083431095</v>
      </c>
      <c r="D66" s="14">
        <f t="shared" si="10"/>
        <v>4</v>
      </c>
      <c r="E66" s="14">
        <f>IF(C66&gt;(E$76-E$75),1,IF(C66&gt;(E$76-(2*E$75)),2,3))</f>
        <v>2</v>
      </c>
      <c r="F66" s="15">
        <v>10</v>
      </c>
      <c r="G66" s="12" t="s">
        <v>23</v>
      </c>
      <c r="H66" s="14">
        <v>0.43611552604702242</v>
      </c>
      <c r="I66" s="14">
        <f t="shared" si="12"/>
        <v>3</v>
      </c>
      <c r="J66" s="14">
        <f t="shared" si="13"/>
        <v>2</v>
      </c>
      <c r="K66" s="16">
        <f t="shared" si="14"/>
        <v>2</v>
      </c>
      <c r="Q66" s="11">
        <v>10</v>
      </c>
      <c r="R66" s="12" t="s">
        <v>23</v>
      </c>
      <c r="S66" s="14">
        <v>0.43611552604702242</v>
      </c>
      <c r="T66" s="16">
        <v>2</v>
      </c>
      <c r="W66" s="11">
        <v>10</v>
      </c>
      <c r="X66" s="12" t="s">
        <v>30</v>
      </c>
      <c r="Y66" s="17">
        <v>0.52211542083431095</v>
      </c>
      <c r="Z66" s="14">
        <v>2</v>
      </c>
    </row>
    <row r="67" spans="1:26">
      <c r="A67" s="11">
        <v>11</v>
      </c>
      <c r="B67" s="12" t="s">
        <v>27</v>
      </c>
      <c r="C67" s="14">
        <v>0.50971288364756473</v>
      </c>
      <c r="D67" s="14">
        <f t="shared" si="10"/>
        <v>4</v>
      </c>
      <c r="E67" s="14">
        <f t="shared" si="11"/>
        <v>2</v>
      </c>
      <c r="F67" s="15">
        <v>11</v>
      </c>
      <c r="G67" s="12" t="s">
        <v>21</v>
      </c>
      <c r="H67" s="14">
        <v>0.4263529400784255</v>
      </c>
      <c r="I67" s="14">
        <f t="shared" si="12"/>
        <v>3</v>
      </c>
      <c r="J67" s="14">
        <f t="shared" si="13"/>
        <v>3</v>
      </c>
      <c r="K67" s="16">
        <f t="shared" si="14"/>
        <v>2</v>
      </c>
      <c r="Q67" s="11">
        <v>11</v>
      </c>
      <c r="R67" s="12" t="s">
        <v>21</v>
      </c>
      <c r="S67" s="14">
        <v>0.4263529400784255</v>
      </c>
      <c r="T67" s="16">
        <v>2</v>
      </c>
      <c r="W67" s="11">
        <v>11</v>
      </c>
      <c r="X67" s="12" t="s">
        <v>27</v>
      </c>
      <c r="Y67" s="17">
        <v>0.50971288364756473</v>
      </c>
      <c r="Z67" s="14">
        <v>2</v>
      </c>
    </row>
    <row r="68" spans="1:26">
      <c r="A68" s="11">
        <v>12</v>
      </c>
      <c r="B68" s="12" t="s">
        <v>23</v>
      </c>
      <c r="C68" s="14">
        <v>0.50890144260027725</v>
      </c>
      <c r="D68" s="14">
        <f t="shared" si="10"/>
        <v>4</v>
      </c>
      <c r="E68" s="14">
        <f t="shared" si="11"/>
        <v>2</v>
      </c>
      <c r="F68" s="15">
        <v>12</v>
      </c>
      <c r="G68" s="12" t="s">
        <v>34</v>
      </c>
      <c r="H68" s="14">
        <v>0.4149249331982573</v>
      </c>
      <c r="I68" s="14">
        <f t="shared" si="12"/>
        <v>3</v>
      </c>
      <c r="J68" s="14">
        <f t="shared" si="13"/>
        <v>3</v>
      </c>
      <c r="K68" s="16">
        <f t="shared" si="14"/>
        <v>2</v>
      </c>
      <c r="Q68" s="11">
        <v>12</v>
      </c>
      <c r="R68" s="12" t="s">
        <v>34</v>
      </c>
      <c r="S68" s="14">
        <v>0.4149249331982573</v>
      </c>
      <c r="T68" s="16">
        <v>2</v>
      </c>
      <c r="W68" s="11">
        <v>12</v>
      </c>
      <c r="X68" s="12" t="s">
        <v>23</v>
      </c>
      <c r="Y68" s="17">
        <v>0.50890144260027725</v>
      </c>
      <c r="Z68" s="14">
        <v>2</v>
      </c>
    </row>
    <row r="69" spans="1:26">
      <c r="A69" s="11">
        <v>13</v>
      </c>
      <c r="B69" s="12" t="s">
        <v>25</v>
      </c>
      <c r="C69" s="14">
        <v>0.53692759539386425</v>
      </c>
      <c r="D69" s="14">
        <v>4</v>
      </c>
      <c r="E69" s="14">
        <v>2</v>
      </c>
      <c r="F69" s="15">
        <v>13</v>
      </c>
      <c r="G69" s="12" t="s">
        <v>27</v>
      </c>
      <c r="H69" s="14">
        <v>0.3839571297485051</v>
      </c>
      <c r="I69" s="14">
        <f t="shared" si="12"/>
        <v>3</v>
      </c>
      <c r="J69" s="14">
        <f t="shared" si="13"/>
        <v>3</v>
      </c>
      <c r="K69" s="16">
        <f t="shared" si="14"/>
        <v>3</v>
      </c>
      <c r="Q69" s="11">
        <v>13</v>
      </c>
      <c r="R69" s="12" t="s">
        <v>27</v>
      </c>
      <c r="S69" s="14">
        <v>0.3839571297485051</v>
      </c>
      <c r="T69" s="16">
        <v>3</v>
      </c>
      <c r="W69" s="11">
        <v>13</v>
      </c>
      <c r="X69" s="12" t="s">
        <v>25</v>
      </c>
      <c r="Y69" s="17">
        <v>0.53692759539386425</v>
      </c>
      <c r="Z69" s="14">
        <v>2</v>
      </c>
    </row>
    <row r="70" spans="1:26">
      <c r="A70" s="11">
        <v>14</v>
      </c>
      <c r="B70" s="12" t="s">
        <v>37</v>
      </c>
      <c r="C70" s="14">
        <v>0.52984401495192035</v>
      </c>
      <c r="D70" s="14">
        <v>4</v>
      </c>
      <c r="E70" s="14">
        <f t="shared" si="11"/>
        <v>2</v>
      </c>
      <c r="F70" s="15">
        <v>14</v>
      </c>
      <c r="G70" s="12" t="s">
        <v>25</v>
      </c>
      <c r="H70" s="14">
        <v>0.37588992767889418</v>
      </c>
      <c r="I70" s="14">
        <f t="shared" si="12"/>
        <v>4</v>
      </c>
      <c r="J70" s="14">
        <f t="shared" si="13"/>
        <v>3</v>
      </c>
      <c r="K70" s="16">
        <f t="shared" si="14"/>
        <v>3</v>
      </c>
      <c r="Q70" s="11">
        <v>14</v>
      </c>
      <c r="R70" s="12" t="s">
        <v>25</v>
      </c>
      <c r="S70" s="14">
        <v>0.37588992767889418</v>
      </c>
      <c r="T70" s="16">
        <v>3</v>
      </c>
      <c r="W70" s="11">
        <v>14</v>
      </c>
      <c r="X70" s="12" t="s">
        <v>37</v>
      </c>
      <c r="Y70" s="17">
        <v>0.52984401495192035</v>
      </c>
      <c r="Z70" s="14">
        <v>2</v>
      </c>
    </row>
    <row r="71" spans="1:26">
      <c r="A71" s="11">
        <v>15</v>
      </c>
      <c r="B71" s="12" t="s">
        <v>17</v>
      </c>
      <c r="C71" s="14">
        <v>0.58048407458402174</v>
      </c>
      <c r="D71" s="14">
        <v>4</v>
      </c>
      <c r="E71" s="14">
        <v>2</v>
      </c>
      <c r="F71" s="15">
        <v>15</v>
      </c>
      <c r="G71" s="12" t="s">
        <v>17</v>
      </c>
      <c r="H71" s="14">
        <v>0.37498983077498593</v>
      </c>
      <c r="I71" s="14">
        <f t="shared" si="12"/>
        <v>4</v>
      </c>
      <c r="J71" s="14">
        <f t="shared" si="13"/>
        <v>3</v>
      </c>
      <c r="K71" s="16">
        <f t="shared" si="14"/>
        <v>3</v>
      </c>
      <c r="Q71" s="11">
        <v>15</v>
      </c>
      <c r="R71" s="12" t="s">
        <v>17</v>
      </c>
      <c r="S71" s="14">
        <v>0.37498983077498593</v>
      </c>
      <c r="T71" s="16">
        <v>3</v>
      </c>
      <c r="W71" s="11">
        <v>15</v>
      </c>
      <c r="X71" s="12" t="s">
        <v>17</v>
      </c>
      <c r="Y71" s="17">
        <v>0.58048407458402174</v>
      </c>
      <c r="Z71" s="14">
        <v>2</v>
      </c>
    </row>
    <row r="72" spans="1:26">
      <c r="A72" s="11">
        <v>16</v>
      </c>
      <c r="B72" s="12" t="s">
        <v>34</v>
      </c>
      <c r="C72" s="14">
        <v>0.58807229569208486</v>
      </c>
      <c r="D72" s="14">
        <v>4</v>
      </c>
      <c r="E72" s="14">
        <v>2</v>
      </c>
      <c r="F72" s="15">
        <v>16</v>
      </c>
      <c r="G72" s="12" t="s">
        <v>37</v>
      </c>
      <c r="H72" s="14">
        <v>0.34688226297119551</v>
      </c>
      <c r="I72" s="14">
        <f>IF(H72&gt;$H$77,1,IF(H72&gt;$H$76,2,IF(H72&gt;$H$75,3,4)))</f>
        <v>4</v>
      </c>
      <c r="J72" s="14">
        <f t="shared" si="13"/>
        <v>3</v>
      </c>
      <c r="K72" s="16">
        <f t="shared" si="14"/>
        <v>3</v>
      </c>
      <c r="Q72" s="11">
        <v>16</v>
      </c>
      <c r="R72" s="12" t="s">
        <v>37</v>
      </c>
      <c r="S72" s="14">
        <v>0.34688226297119551</v>
      </c>
      <c r="T72" s="16">
        <v>3</v>
      </c>
      <c r="W72" s="11">
        <v>16</v>
      </c>
      <c r="X72" s="12" t="s">
        <v>34</v>
      </c>
      <c r="Y72" s="17">
        <v>0.58807229569208486</v>
      </c>
      <c r="Z72" s="14">
        <v>2</v>
      </c>
    </row>
    <row r="73" spans="1:26">
      <c r="A73" s="11">
        <v>17</v>
      </c>
      <c r="B73" s="12" t="s">
        <v>35</v>
      </c>
      <c r="C73" s="14">
        <v>0.5714285714285714</v>
      </c>
      <c r="D73" s="14">
        <v>4</v>
      </c>
      <c r="E73" s="14">
        <v>2</v>
      </c>
      <c r="F73" s="15">
        <v>17</v>
      </c>
      <c r="G73" s="12" t="s">
        <v>35</v>
      </c>
      <c r="H73" s="14">
        <v>0.31268829107979063</v>
      </c>
      <c r="I73" s="14">
        <f t="shared" si="12"/>
        <v>4</v>
      </c>
      <c r="J73" s="14">
        <f t="shared" si="13"/>
        <v>3</v>
      </c>
      <c r="K73" s="16">
        <f t="shared" si="14"/>
        <v>3</v>
      </c>
      <c r="Q73" s="11">
        <v>17</v>
      </c>
      <c r="R73" s="12" t="s">
        <v>35</v>
      </c>
      <c r="S73" s="14">
        <v>0.31268829107979063</v>
      </c>
      <c r="T73" s="16">
        <v>3</v>
      </c>
      <c r="W73" s="11">
        <v>17</v>
      </c>
      <c r="X73" s="12" t="s">
        <v>35</v>
      </c>
      <c r="Y73" s="17">
        <v>0.5714285714285714</v>
      </c>
      <c r="Z73" s="14">
        <v>2</v>
      </c>
    </row>
    <row r="74" spans="1:26" ht="15" thickBot="1">
      <c r="A74" s="20">
        <v>18</v>
      </c>
      <c r="B74" s="34" t="s">
        <v>36</v>
      </c>
      <c r="C74" s="21">
        <v>0.42857142857142855</v>
      </c>
      <c r="D74" s="21">
        <f t="shared" si="10"/>
        <v>4</v>
      </c>
      <c r="E74" s="21">
        <f t="shared" si="11"/>
        <v>3</v>
      </c>
      <c r="F74" s="22">
        <v>18</v>
      </c>
      <c r="G74" s="34" t="s">
        <v>36</v>
      </c>
      <c r="H74" s="21">
        <v>0.30482234310785727</v>
      </c>
      <c r="I74" s="21">
        <f t="shared" si="12"/>
        <v>4</v>
      </c>
      <c r="J74" s="21">
        <f>IF(H74&gt;$H$78+$H$79,1,IF(H74&gt;$H$78,2,3))</f>
        <v>3</v>
      </c>
      <c r="K74" s="23">
        <f t="shared" si="14"/>
        <v>3</v>
      </c>
      <c r="Q74" s="20">
        <v>18</v>
      </c>
      <c r="R74" s="34" t="s">
        <v>36</v>
      </c>
      <c r="S74" s="21">
        <v>0.30482234310785727</v>
      </c>
      <c r="T74" s="23">
        <v>3</v>
      </c>
      <c r="W74" s="20">
        <v>18</v>
      </c>
      <c r="X74" s="34" t="s">
        <v>36</v>
      </c>
      <c r="Y74" s="35">
        <v>0.42857142857142855</v>
      </c>
      <c r="Z74" s="21">
        <v>3</v>
      </c>
    </row>
    <row r="75" spans="1:26">
      <c r="B75" s="26" t="s">
        <v>38</v>
      </c>
      <c r="C75">
        <f>QUARTILE(C57:C74,1)</f>
        <v>0.52248814310838321</v>
      </c>
      <c r="D75" s="26" t="s">
        <v>39</v>
      </c>
      <c r="E75">
        <f>1/3*(MAX(C57:C74)-MIN(C57:C74))</f>
        <v>5.3166955706885434E-2</v>
      </c>
      <c r="G75" s="26" t="s">
        <v>38</v>
      </c>
      <c r="H75">
        <f>QUARTILE(H57:H74,1)</f>
        <v>0.37790672819629689</v>
      </c>
      <c r="I75" s="26" t="s">
        <v>39</v>
      </c>
      <c r="J75">
        <f>1/3*(MAX(H57:H74)-MIN(H57:H74))</f>
        <v>9.0043178015861258E-2</v>
      </c>
    </row>
    <row r="76" spans="1:26">
      <c r="B76" s="12" t="s">
        <v>40</v>
      </c>
      <c r="C76">
        <f>QUARTILE(C57:C74,2)</f>
        <v>0.52865354570824918</v>
      </c>
      <c r="D76" s="12" t="s">
        <v>41</v>
      </c>
      <c r="E76" s="13">
        <f>MAX(C57:C74)</f>
        <v>0.58807229569208486</v>
      </c>
      <c r="G76" s="12" t="s">
        <v>40</v>
      </c>
      <c r="H76">
        <f>QUARTILE(H57:H74,2)</f>
        <v>0.43797299833427517</v>
      </c>
      <c r="I76" s="12" t="s">
        <v>41</v>
      </c>
      <c r="J76" s="13">
        <f>MAX(H57:H74)</f>
        <v>0.57495187715544105</v>
      </c>
    </row>
    <row r="77" spans="1:26">
      <c r="B77" s="12" t="s">
        <v>42</v>
      </c>
      <c r="C77">
        <f>QUARTILE(C57:C74,3)</f>
        <v>0.55673237576041257</v>
      </c>
      <c r="G77" s="12" t="s">
        <v>42</v>
      </c>
      <c r="H77">
        <f>QUARTILE(H57:H74,3)</f>
        <v>0.47122272117193109</v>
      </c>
    </row>
    <row r="78" spans="1:26">
      <c r="G78" s="12" t="s">
        <v>43</v>
      </c>
      <c r="H78">
        <f>AVERAGE(H57:H74)</f>
        <v>0.43242153993022736</v>
      </c>
    </row>
    <row r="79" spans="1:26">
      <c r="G79" s="12" t="s">
        <v>44</v>
      </c>
      <c r="H79">
        <f>STDEVPA(H57:H74)</f>
        <v>7.0439878753349186E-2</v>
      </c>
    </row>
    <row r="82" spans="1:29" ht="15" thickBot="1">
      <c r="A82" s="2" t="s">
        <v>48</v>
      </c>
    </row>
    <row r="83" spans="1:29" ht="21.5" thickBot="1">
      <c r="A83" s="36" t="s">
        <v>3</v>
      </c>
      <c r="B83" s="37"/>
      <c r="C83" s="37"/>
      <c r="D83" s="38" t="s">
        <v>4</v>
      </c>
      <c r="E83" s="27" t="s">
        <v>5</v>
      </c>
      <c r="F83" s="39" t="s">
        <v>3</v>
      </c>
      <c r="G83" s="31"/>
      <c r="H83" s="40"/>
      <c r="I83" s="38" t="s">
        <v>4</v>
      </c>
      <c r="J83" s="38" t="s">
        <v>6</v>
      </c>
      <c r="K83" s="27" t="s">
        <v>5</v>
      </c>
      <c r="Q83" s="7" t="s">
        <v>3</v>
      </c>
      <c r="R83" s="7"/>
      <c r="S83" s="7"/>
      <c r="T83" s="8" t="s">
        <v>9</v>
      </c>
      <c r="W83" s="7" t="s">
        <v>3</v>
      </c>
      <c r="X83" s="7"/>
      <c r="Y83" s="7"/>
      <c r="Z83" s="8" t="s">
        <v>9</v>
      </c>
    </row>
    <row r="84" spans="1:29">
      <c r="A84" s="33">
        <v>1</v>
      </c>
      <c r="B84" s="12" t="s">
        <v>22</v>
      </c>
      <c r="C84" s="13">
        <v>0.5552709186248086</v>
      </c>
      <c r="D84" s="41">
        <f>IF(C84&gt;$C$104,1,IF(C84&gt;$C$103,2,IF(C84&gt;$C$102,3,4)))</f>
        <v>1</v>
      </c>
      <c r="E84" s="41">
        <f>IF(C84&gt;(E$103-E$102),1,IF(C84&gt;(E$103-(2*E$102)),2,3))</f>
        <v>1</v>
      </c>
      <c r="F84" s="42">
        <v>1</v>
      </c>
      <c r="G84" s="12" t="s">
        <v>22</v>
      </c>
      <c r="H84">
        <v>0.5552709186248086</v>
      </c>
      <c r="I84" s="41">
        <f>IF(H84&gt;$H$104,1,IF(H84&gt;$H$103,2,IF(H84&gt;$H$102,3,4)))</f>
        <v>1</v>
      </c>
      <c r="J84" s="41">
        <f>IF(H84&gt;$H$105+$H$106,1,IF(H84&gt;$H$105,2,3))</f>
        <v>1</v>
      </c>
      <c r="K84" s="43">
        <f>IF(H84&gt;(J$103-J$102),1,IF(H84&gt;(J$103-(2*J$102)),2,3))</f>
        <v>1</v>
      </c>
      <c r="Q84" s="15">
        <v>1</v>
      </c>
      <c r="R84" s="12" t="s">
        <v>22</v>
      </c>
      <c r="S84" s="14">
        <v>0.5552709186248086</v>
      </c>
      <c r="T84" s="14">
        <v>1</v>
      </c>
      <c r="W84" s="15">
        <v>1</v>
      </c>
      <c r="X84" s="12" t="s">
        <v>22</v>
      </c>
      <c r="Y84" s="17">
        <v>0.5552709186248086</v>
      </c>
      <c r="Z84" s="14">
        <v>1</v>
      </c>
      <c r="AB84" t="s">
        <v>46</v>
      </c>
      <c r="AC84" t="s">
        <v>16</v>
      </c>
    </row>
    <row r="85" spans="1:29">
      <c r="A85" s="11">
        <v>2</v>
      </c>
      <c r="B85" s="12" t="s">
        <v>24</v>
      </c>
      <c r="C85" s="13">
        <v>0.53053587336459729</v>
      </c>
      <c r="D85" s="14">
        <f t="shared" ref="D85:D101" si="15">IF(C85&gt;$C$104,1,IF(C85&gt;$C$103,2,IF(C85&gt;$C$102,3,4)))</f>
        <v>3</v>
      </c>
      <c r="E85" s="14">
        <v>1</v>
      </c>
      <c r="F85" s="15">
        <v>2</v>
      </c>
      <c r="G85" s="12" t="s">
        <v>24</v>
      </c>
      <c r="H85">
        <v>0.53053587336459729</v>
      </c>
      <c r="I85" s="14">
        <f t="shared" ref="I85:I101" si="16">IF(H85&gt;$H$104,1,IF(H85&gt;$H$103,2,IF(H85&gt;$H$102,3,4)))</f>
        <v>1</v>
      </c>
      <c r="J85" s="14">
        <f t="shared" ref="J85:J101" si="17">IF(H85&gt;$H$105+$H$106,1,IF(H85&gt;$H$105,2,3))</f>
        <v>1</v>
      </c>
      <c r="K85" s="16">
        <f t="shared" ref="K85:K101" si="18">IF(H85&gt;(J$103-J$102),1,IF(H85&gt;(J$103-(2*J$102)),2,3))</f>
        <v>1</v>
      </c>
      <c r="Q85" s="15">
        <v>2</v>
      </c>
      <c r="R85" s="12" t="s">
        <v>24</v>
      </c>
      <c r="S85" s="14">
        <v>0.53053587336459729</v>
      </c>
      <c r="T85" s="14">
        <v>1</v>
      </c>
      <c r="W85" s="15">
        <v>2</v>
      </c>
      <c r="X85" s="12" t="s">
        <v>24</v>
      </c>
      <c r="Y85" s="17">
        <v>0.53053587336459729</v>
      </c>
      <c r="Z85" s="14">
        <v>1</v>
      </c>
      <c r="AB85" t="s">
        <v>25</v>
      </c>
      <c r="AC85" t="s">
        <v>12</v>
      </c>
    </row>
    <row r="86" spans="1:29">
      <c r="A86" s="11">
        <v>3</v>
      </c>
      <c r="B86" s="12" t="s">
        <v>18</v>
      </c>
      <c r="C86">
        <v>0.52812340628504661</v>
      </c>
      <c r="D86" s="14">
        <v>3</v>
      </c>
      <c r="E86" s="14">
        <v>1</v>
      </c>
      <c r="F86" s="15">
        <v>3</v>
      </c>
      <c r="G86" s="12" t="s">
        <v>18</v>
      </c>
      <c r="H86">
        <v>0.52525978474309809</v>
      </c>
      <c r="I86" s="14">
        <f t="shared" si="16"/>
        <v>1</v>
      </c>
      <c r="J86" s="14">
        <f t="shared" si="17"/>
        <v>1</v>
      </c>
      <c r="K86" s="16">
        <f t="shared" si="18"/>
        <v>1</v>
      </c>
      <c r="Q86" s="15">
        <v>3</v>
      </c>
      <c r="R86" s="12" t="s">
        <v>18</v>
      </c>
      <c r="S86" s="14">
        <v>0.52525978474309809</v>
      </c>
      <c r="T86" s="14">
        <v>1</v>
      </c>
      <c r="W86" s="15">
        <v>3</v>
      </c>
      <c r="X86" s="12" t="s">
        <v>18</v>
      </c>
      <c r="Y86" s="17">
        <v>0.52812340628504661</v>
      </c>
      <c r="Z86" s="14">
        <v>1</v>
      </c>
      <c r="AB86" t="s">
        <v>26</v>
      </c>
      <c r="AC86" t="s">
        <v>21</v>
      </c>
    </row>
    <row r="87" spans="1:29">
      <c r="A87" s="11">
        <v>4</v>
      </c>
      <c r="B87" s="12" t="s">
        <v>30</v>
      </c>
      <c r="C87">
        <v>0.55231921382272342</v>
      </c>
      <c r="D87" s="14">
        <v>3</v>
      </c>
      <c r="E87" s="14">
        <f>IF(C87&gt;(E$103-E$102),1,IF(C87&gt;(E$103-(2*E$102)),2,3))</f>
        <v>1</v>
      </c>
      <c r="F87" s="15">
        <v>4</v>
      </c>
      <c r="G87" s="12" t="s">
        <v>30</v>
      </c>
      <c r="H87">
        <v>0.49594478211466653</v>
      </c>
      <c r="I87" s="14">
        <f t="shared" si="16"/>
        <v>1</v>
      </c>
      <c r="J87" s="14">
        <f t="shared" si="17"/>
        <v>1</v>
      </c>
      <c r="K87" s="16">
        <f t="shared" si="18"/>
        <v>1</v>
      </c>
      <c r="Q87" s="15">
        <v>4</v>
      </c>
      <c r="R87" s="12" t="s">
        <v>30</v>
      </c>
      <c r="S87" s="14">
        <v>0.49594478211466653</v>
      </c>
      <c r="T87" s="14">
        <v>1</v>
      </c>
      <c r="W87" s="15">
        <v>4</v>
      </c>
      <c r="X87" s="12" t="s">
        <v>30</v>
      </c>
      <c r="Y87" s="17">
        <v>0.55231921382272342</v>
      </c>
      <c r="Z87" s="14">
        <v>1</v>
      </c>
      <c r="AB87" t="s">
        <v>27</v>
      </c>
      <c r="AC87" t="s">
        <v>37</v>
      </c>
    </row>
    <row r="88" spans="1:29">
      <c r="A88" s="11">
        <v>5</v>
      </c>
      <c r="B88" s="12" t="s">
        <v>33</v>
      </c>
      <c r="C88">
        <v>0.53312682466110151</v>
      </c>
      <c r="D88" s="14">
        <f t="shared" si="15"/>
        <v>3</v>
      </c>
      <c r="E88" s="14">
        <f t="shared" ref="E88:E101" si="19">IF(C88&gt;(E$103-E$102),1,IF(C88&gt;(E$103-(2*E$102)),2,3))</f>
        <v>2</v>
      </c>
      <c r="F88" s="15">
        <v>5</v>
      </c>
      <c r="G88" s="12" t="s">
        <v>33</v>
      </c>
      <c r="H88">
        <v>0.48238095654819729</v>
      </c>
      <c r="I88" s="14">
        <f t="shared" si="16"/>
        <v>1</v>
      </c>
      <c r="J88" s="14">
        <f t="shared" si="17"/>
        <v>2</v>
      </c>
      <c r="K88" s="16">
        <f t="shared" si="18"/>
        <v>1</v>
      </c>
      <c r="Q88" s="15">
        <v>5</v>
      </c>
      <c r="R88" s="12" t="s">
        <v>33</v>
      </c>
      <c r="S88" s="14">
        <v>0.48238095654819729</v>
      </c>
      <c r="T88" s="14">
        <v>1</v>
      </c>
      <c r="W88" s="15">
        <v>5</v>
      </c>
      <c r="X88" s="12" t="s">
        <v>33</v>
      </c>
      <c r="Y88" s="17">
        <v>0.53312682466110151</v>
      </c>
      <c r="Z88" s="14">
        <v>2</v>
      </c>
      <c r="AB88" t="s">
        <v>32</v>
      </c>
      <c r="AC88" t="s">
        <v>23</v>
      </c>
    </row>
    <row r="89" spans="1:29">
      <c r="A89" s="11">
        <v>6</v>
      </c>
      <c r="B89" s="12" t="s">
        <v>25</v>
      </c>
      <c r="C89">
        <v>0.50484986062536641</v>
      </c>
      <c r="D89" s="14">
        <f t="shared" si="15"/>
        <v>4</v>
      </c>
      <c r="E89" s="14">
        <f t="shared" si="19"/>
        <v>2</v>
      </c>
      <c r="F89" s="15">
        <v>6</v>
      </c>
      <c r="G89" s="12" t="s">
        <v>12</v>
      </c>
      <c r="H89">
        <v>0.44349261352255398</v>
      </c>
      <c r="I89" s="14">
        <f t="shared" si="16"/>
        <v>2</v>
      </c>
      <c r="J89" s="14">
        <f t="shared" si="17"/>
        <v>2</v>
      </c>
      <c r="K89" s="16">
        <f t="shared" si="18"/>
        <v>1</v>
      </c>
      <c r="Q89" s="15">
        <v>6</v>
      </c>
      <c r="R89" s="12" t="s">
        <v>12</v>
      </c>
      <c r="S89" s="14">
        <v>0.44349261352255398</v>
      </c>
      <c r="T89" s="14">
        <v>1</v>
      </c>
      <c r="W89" s="15">
        <v>6</v>
      </c>
      <c r="X89" s="12" t="s">
        <v>25</v>
      </c>
      <c r="Y89" s="17">
        <v>0.50484986062536641</v>
      </c>
      <c r="Z89" s="14">
        <v>2</v>
      </c>
      <c r="AB89" t="s">
        <v>34</v>
      </c>
    </row>
    <row r="90" spans="1:29">
      <c r="A90" s="11">
        <v>7</v>
      </c>
      <c r="B90" s="12" t="s">
        <v>12</v>
      </c>
      <c r="C90">
        <v>0.51452663257388509</v>
      </c>
      <c r="D90" s="14">
        <f t="shared" si="15"/>
        <v>4</v>
      </c>
      <c r="E90" s="14">
        <f t="shared" si="19"/>
        <v>2</v>
      </c>
      <c r="F90" s="15">
        <v>7</v>
      </c>
      <c r="G90" s="12" t="s">
        <v>25</v>
      </c>
      <c r="H90">
        <v>0.42187617794456661</v>
      </c>
      <c r="I90" s="14">
        <f t="shared" si="16"/>
        <v>2</v>
      </c>
      <c r="J90" s="14">
        <f t="shared" si="17"/>
        <v>2</v>
      </c>
      <c r="K90" s="16">
        <f>IF(H90&gt;(J$103-J$102),1,IF(H90&gt;(J$103-(2*J$102)),2,3))</f>
        <v>2</v>
      </c>
      <c r="Q90" s="15">
        <v>7</v>
      </c>
      <c r="R90" s="12" t="s">
        <v>25</v>
      </c>
      <c r="S90" s="14">
        <v>0.42187617794456661</v>
      </c>
      <c r="T90" s="14">
        <v>2</v>
      </c>
      <c r="W90" s="15">
        <v>7</v>
      </c>
      <c r="X90" s="12" t="s">
        <v>12</v>
      </c>
      <c r="Y90" s="17">
        <v>0.51452663257388509</v>
      </c>
      <c r="Z90" s="14">
        <v>2</v>
      </c>
    </row>
    <row r="91" spans="1:29">
      <c r="A91" s="11">
        <v>8</v>
      </c>
      <c r="B91" s="12" t="s">
        <v>17</v>
      </c>
      <c r="C91">
        <v>0.53357931146100668</v>
      </c>
      <c r="D91" s="14">
        <v>4</v>
      </c>
      <c r="E91" s="14">
        <v>2</v>
      </c>
      <c r="F91" s="15">
        <v>8</v>
      </c>
      <c r="G91" s="12" t="s">
        <v>17</v>
      </c>
      <c r="H91">
        <v>0.39379689060333162</v>
      </c>
      <c r="I91" s="14">
        <f t="shared" si="16"/>
        <v>2</v>
      </c>
      <c r="J91" s="14">
        <f t="shared" si="17"/>
        <v>2</v>
      </c>
      <c r="K91" s="16">
        <f t="shared" si="18"/>
        <v>2</v>
      </c>
      <c r="Q91" s="15">
        <v>8</v>
      </c>
      <c r="R91" s="12" t="s">
        <v>17</v>
      </c>
      <c r="S91" s="14">
        <v>0.39379689060333162</v>
      </c>
      <c r="T91" s="14">
        <v>2</v>
      </c>
      <c r="W91" s="15">
        <v>8</v>
      </c>
      <c r="X91" s="12" t="s">
        <v>17</v>
      </c>
      <c r="Y91" s="17">
        <v>0.53357931146100668</v>
      </c>
      <c r="Z91" s="14">
        <v>2</v>
      </c>
    </row>
    <row r="92" spans="1:29">
      <c r="A92" s="11">
        <v>9</v>
      </c>
      <c r="B92" s="12" t="s">
        <v>26</v>
      </c>
      <c r="C92">
        <v>0.49264973428947362</v>
      </c>
      <c r="D92" s="14">
        <f t="shared" si="15"/>
        <v>4</v>
      </c>
      <c r="E92" s="14">
        <f t="shared" si="19"/>
        <v>2</v>
      </c>
      <c r="F92" s="15">
        <v>9</v>
      </c>
      <c r="G92" s="12" t="s">
        <v>21</v>
      </c>
      <c r="H92">
        <v>0.37938447476941289</v>
      </c>
      <c r="I92" s="14">
        <f t="shared" si="16"/>
        <v>2</v>
      </c>
      <c r="J92" s="14">
        <f t="shared" si="17"/>
        <v>2</v>
      </c>
      <c r="K92" s="16">
        <f t="shared" si="18"/>
        <v>2</v>
      </c>
      <c r="Q92" s="15">
        <v>9</v>
      </c>
      <c r="R92" s="12" t="s">
        <v>21</v>
      </c>
      <c r="S92" s="14">
        <v>0.37938447476941289</v>
      </c>
      <c r="T92" s="14">
        <v>2</v>
      </c>
      <c r="W92" s="15">
        <v>9</v>
      </c>
      <c r="X92" s="12" t="s">
        <v>26</v>
      </c>
      <c r="Y92" s="17">
        <v>0.49264973428947362</v>
      </c>
      <c r="Z92" s="14">
        <v>2</v>
      </c>
    </row>
    <row r="93" spans="1:29">
      <c r="A93" s="11">
        <v>10</v>
      </c>
      <c r="B93" s="12" t="s">
        <v>27</v>
      </c>
      <c r="C93">
        <v>0.53096048183344546</v>
      </c>
      <c r="D93" s="14">
        <v>4</v>
      </c>
      <c r="E93" s="14">
        <f t="shared" si="19"/>
        <v>2</v>
      </c>
      <c r="F93" s="15">
        <v>10</v>
      </c>
      <c r="G93" s="12" t="s">
        <v>37</v>
      </c>
      <c r="H93">
        <v>0.37391623442274291</v>
      </c>
      <c r="I93" s="14">
        <f t="shared" si="16"/>
        <v>3</v>
      </c>
      <c r="J93" s="14">
        <f t="shared" si="17"/>
        <v>3</v>
      </c>
      <c r="K93" s="16">
        <f t="shared" si="18"/>
        <v>2</v>
      </c>
      <c r="Q93" s="15">
        <v>10</v>
      </c>
      <c r="R93" s="12" t="s">
        <v>37</v>
      </c>
      <c r="S93" s="14">
        <v>0.37391623442274291</v>
      </c>
      <c r="T93" s="14">
        <v>2</v>
      </c>
      <c r="W93" s="15">
        <v>10</v>
      </c>
      <c r="X93" s="12" t="s">
        <v>27</v>
      </c>
      <c r="Y93" s="17">
        <v>0.53096048183344546</v>
      </c>
      <c r="Z93" s="14">
        <v>2</v>
      </c>
    </row>
    <row r="94" spans="1:29">
      <c r="A94" s="11">
        <v>11</v>
      </c>
      <c r="B94" s="12" t="s">
        <v>37</v>
      </c>
      <c r="C94">
        <v>0.5918541438950633</v>
      </c>
      <c r="D94" s="14">
        <v>4</v>
      </c>
      <c r="E94" s="14">
        <v>2</v>
      </c>
      <c r="F94" s="15">
        <v>11</v>
      </c>
      <c r="G94" s="12" t="s">
        <v>26</v>
      </c>
      <c r="H94">
        <v>0.36457440943469671</v>
      </c>
      <c r="I94" s="14">
        <f t="shared" si="16"/>
        <v>3</v>
      </c>
      <c r="J94" s="14">
        <f t="shared" si="17"/>
        <v>3</v>
      </c>
      <c r="K94" s="16">
        <f t="shared" si="18"/>
        <v>2</v>
      </c>
      <c r="Q94" s="15">
        <v>11</v>
      </c>
      <c r="R94" s="12" t="s">
        <v>26</v>
      </c>
      <c r="S94" s="14">
        <v>0.36457440943469671</v>
      </c>
      <c r="T94" s="14">
        <v>2</v>
      </c>
      <c r="W94" s="15">
        <v>11</v>
      </c>
      <c r="X94" s="12" t="s">
        <v>37</v>
      </c>
      <c r="Y94" s="17">
        <v>0.5918541438950633</v>
      </c>
      <c r="Z94" s="14">
        <v>2</v>
      </c>
    </row>
    <row r="95" spans="1:29">
      <c r="A95" s="11">
        <v>12</v>
      </c>
      <c r="B95" s="12" t="s">
        <v>32</v>
      </c>
      <c r="C95">
        <v>0.53346190247104308</v>
      </c>
      <c r="D95" s="14">
        <v>4</v>
      </c>
      <c r="E95" s="14">
        <v>2</v>
      </c>
      <c r="F95" s="15">
        <v>12</v>
      </c>
      <c r="G95" s="12" t="s">
        <v>27</v>
      </c>
      <c r="H95">
        <v>0.34145371114401862</v>
      </c>
      <c r="I95" s="14">
        <f t="shared" si="16"/>
        <v>3</v>
      </c>
      <c r="J95" s="14">
        <f t="shared" si="17"/>
        <v>3</v>
      </c>
      <c r="K95" s="16">
        <f t="shared" si="18"/>
        <v>2</v>
      </c>
      <c r="Q95" s="15">
        <v>12</v>
      </c>
      <c r="R95" s="12" t="s">
        <v>27</v>
      </c>
      <c r="S95" s="14">
        <v>0.34145371114401862</v>
      </c>
      <c r="T95" s="14">
        <v>2</v>
      </c>
      <c r="W95" s="15">
        <v>12</v>
      </c>
      <c r="X95" s="12" t="s">
        <v>32</v>
      </c>
      <c r="Y95" s="17">
        <v>0.53346190247104308</v>
      </c>
      <c r="Z95" s="14">
        <v>2</v>
      </c>
    </row>
    <row r="96" spans="1:29">
      <c r="A96" s="11">
        <v>13</v>
      </c>
      <c r="B96" s="12" t="s">
        <v>21</v>
      </c>
      <c r="C96">
        <v>0.53999929360528209</v>
      </c>
      <c r="D96" s="14">
        <v>4</v>
      </c>
      <c r="E96" s="14">
        <v>2</v>
      </c>
      <c r="F96" s="15">
        <v>13</v>
      </c>
      <c r="G96" s="12" t="s">
        <v>32</v>
      </c>
      <c r="H96">
        <v>0.30925411457505686</v>
      </c>
      <c r="I96" s="14">
        <f t="shared" si="16"/>
        <v>3</v>
      </c>
      <c r="J96" s="14">
        <f t="shared" si="17"/>
        <v>3</v>
      </c>
      <c r="K96" s="16">
        <f t="shared" si="18"/>
        <v>2</v>
      </c>
      <c r="Q96" s="15">
        <v>13</v>
      </c>
      <c r="R96" s="12" t="s">
        <v>32</v>
      </c>
      <c r="S96" s="14">
        <v>0.30925411457505686</v>
      </c>
      <c r="T96" s="14">
        <v>2</v>
      </c>
      <c r="W96" s="15">
        <v>13</v>
      </c>
      <c r="X96" s="12" t="s">
        <v>21</v>
      </c>
      <c r="Y96" s="17">
        <v>0.53999929360528209</v>
      </c>
      <c r="Z96" s="14">
        <v>2</v>
      </c>
    </row>
    <row r="97" spans="1:29">
      <c r="A97" s="11">
        <v>14</v>
      </c>
      <c r="B97" s="12" t="s">
        <v>29</v>
      </c>
      <c r="C97">
        <v>0.54783972349023247</v>
      </c>
      <c r="D97" s="14">
        <v>4</v>
      </c>
      <c r="E97" s="14">
        <v>2</v>
      </c>
      <c r="F97" s="15">
        <v>14</v>
      </c>
      <c r="G97" s="12" t="s">
        <v>29</v>
      </c>
      <c r="H97">
        <v>0.28306196000999023</v>
      </c>
      <c r="I97" s="14">
        <f t="shared" si="16"/>
        <v>4</v>
      </c>
      <c r="J97" s="14">
        <f t="shared" si="17"/>
        <v>3</v>
      </c>
      <c r="K97" s="16">
        <f t="shared" si="18"/>
        <v>3</v>
      </c>
      <c r="Q97" s="15">
        <v>14</v>
      </c>
      <c r="R97" s="12" t="s">
        <v>29</v>
      </c>
      <c r="S97" s="14">
        <v>0.28306196000999023</v>
      </c>
      <c r="T97" s="14">
        <v>3</v>
      </c>
      <c r="W97" s="15">
        <v>14</v>
      </c>
      <c r="X97" s="12" t="s">
        <v>29</v>
      </c>
      <c r="Y97" s="17">
        <v>0.54783972349023247</v>
      </c>
      <c r="Z97" s="14">
        <v>2</v>
      </c>
    </row>
    <row r="98" spans="1:29">
      <c r="A98" s="11">
        <v>15</v>
      </c>
      <c r="B98" s="12" t="s">
        <v>34</v>
      </c>
      <c r="C98">
        <v>0.5389190856843441</v>
      </c>
      <c r="D98" s="14">
        <v>4</v>
      </c>
      <c r="E98" s="14">
        <v>2</v>
      </c>
      <c r="F98" s="15">
        <v>15</v>
      </c>
      <c r="G98" s="12" t="s">
        <v>23</v>
      </c>
      <c r="H98">
        <v>0.268762602172054</v>
      </c>
      <c r="I98" s="14">
        <f t="shared" si="16"/>
        <v>4</v>
      </c>
      <c r="J98" s="14">
        <f>IF(H98&gt;$H$105+$H$106,1,IF(H98&gt;$H$105,2,3))</f>
        <v>3</v>
      </c>
      <c r="K98" s="16">
        <f t="shared" si="18"/>
        <v>3</v>
      </c>
      <c r="Q98" s="15">
        <v>15</v>
      </c>
      <c r="R98" s="12" t="s">
        <v>23</v>
      </c>
      <c r="S98" s="14">
        <v>0.268762602172054</v>
      </c>
      <c r="T98" s="14">
        <v>3</v>
      </c>
      <c r="W98" s="15">
        <v>15</v>
      </c>
      <c r="X98" s="12" t="s">
        <v>34</v>
      </c>
      <c r="Y98" s="17">
        <v>0.5389190856843441</v>
      </c>
      <c r="Z98" s="14">
        <v>2</v>
      </c>
    </row>
    <row r="99" spans="1:29">
      <c r="A99" s="11">
        <v>16</v>
      </c>
      <c r="B99" s="12" t="s">
        <v>35</v>
      </c>
      <c r="C99">
        <v>0.54086120092007284</v>
      </c>
      <c r="D99" s="14">
        <v>4</v>
      </c>
      <c r="E99" s="14">
        <v>2</v>
      </c>
      <c r="F99" s="15">
        <v>16</v>
      </c>
      <c r="G99" s="12" t="s">
        <v>35</v>
      </c>
      <c r="H99">
        <v>0.20661692918429192</v>
      </c>
      <c r="I99" s="14">
        <f t="shared" si="16"/>
        <v>4</v>
      </c>
      <c r="J99" s="14">
        <f t="shared" si="17"/>
        <v>3</v>
      </c>
      <c r="K99" s="16">
        <f t="shared" si="18"/>
        <v>3</v>
      </c>
      <c r="Q99" s="15">
        <v>16</v>
      </c>
      <c r="R99" s="12" t="s">
        <v>35</v>
      </c>
      <c r="S99" s="14">
        <v>0.20661692918429192</v>
      </c>
      <c r="T99" s="14">
        <v>3</v>
      </c>
      <c r="W99" s="15">
        <v>16</v>
      </c>
      <c r="X99" s="12" t="s">
        <v>35</v>
      </c>
      <c r="Y99" s="17">
        <v>0.54086120092007284</v>
      </c>
      <c r="Z99" s="14">
        <v>2</v>
      </c>
    </row>
    <row r="100" spans="1:29">
      <c r="A100" s="11">
        <v>17</v>
      </c>
      <c r="B100" s="12" t="s">
        <v>23</v>
      </c>
      <c r="C100">
        <v>0.6</v>
      </c>
      <c r="D100" s="14">
        <v>4</v>
      </c>
      <c r="E100" s="14">
        <v>2</v>
      </c>
      <c r="F100" s="15">
        <v>17</v>
      </c>
      <c r="G100" s="12" t="s">
        <v>34</v>
      </c>
      <c r="H100">
        <v>0.18874925273110749</v>
      </c>
      <c r="I100" s="14">
        <f t="shared" si="16"/>
        <v>4</v>
      </c>
      <c r="J100" s="14">
        <f t="shared" si="17"/>
        <v>3</v>
      </c>
      <c r="K100" s="16">
        <f t="shared" si="18"/>
        <v>3</v>
      </c>
      <c r="Q100" s="15">
        <v>17</v>
      </c>
      <c r="R100" s="12" t="s">
        <v>34</v>
      </c>
      <c r="S100" s="14">
        <v>0.18874925273110749</v>
      </c>
      <c r="T100" s="14">
        <v>3</v>
      </c>
      <c r="W100" s="15">
        <v>17</v>
      </c>
      <c r="X100" s="12" t="s">
        <v>23</v>
      </c>
      <c r="Y100" s="17">
        <v>0.6</v>
      </c>
      <c r="Z100" s="14">
        <v>2</v>
      </c>
    </row>
    <row r="101" spans="1:29" ht="15" thickBot="1">
      <c r="A101" s="20">
        <v>18</v>
      </c>
      <c r="B101" s="12" t="s">
        <v>36</v>
      </c>
      <c r="C101">
        <v>0.4</v>
      </c>
      <c r="D101" s="21">
        <f t="shared" si="15"/>
        <v>4</v>
      </c>
      <c r="E101" s="21">
        <f t="shared" si="19"/>
        <v>3</v>
      </c>
      <c r="F101" s="22">
        <v>18</v>
      </c>
      <c r="G101" s="12" t="s">
        <v>36</v>
      </c>
      <c r="H101">
        <v>0.17307567919630715</v>
      </c>
      <c r="I101" s="21">
        <f t="shared" si="16"/>
        <v>4</v>
      </c>
      <c r="J101" s="21">
        <f t="shared" si="17"/>
        <v>3</v>
      </c>
      <c r="K101" s="23">
        <f t="shared" si="18"/>
        <v>3</v>
      </c>
      <c r="Q101" s="15">
        <v>18</v>
      </c>
      <c r="R101" s="12" t="s">
        <v>36</v>
      </c>
      <c r="S101" s="14">
        <v>0.17307567919630715</v>
      </c>
      <c r="T101" s="14">
        <v>3</v>
      </c>
      <c r="W101" s="15">
        <v>18</v>
      </c>
      <c r="X101" s="12" t="s">
        <v>36</v>
      </c>
      <c r="Y101" s="17">
        <v>0.4</v>
      </c>
      <c r="Z101" s="14">
        <v>3</v>
      </c>
    </row>
    <row r="102" spans="1:29">
      <c r="B102" s="26" t="s">
        <v>38</v>
      </c>
      <c r="C102">
        <f>QUARTILE(C84:C101,1)</f>
        <v>0.52872652305493428</v>
      </c>
      <c r="D102" s="26" t="s">
        <v>39</v>
      </c>
      <c r="E102">
        <f>1/3*(MAX(C84:C101)-MIN(C84:C101))</f>
        <v>6.6666666666666652E-2</v>
      </c>
      <c r="G102" s="26" t="s">
        <v>38</v>
      </c>
      <c r="H102">
        <f>QUARTILE(H84:H101,1)</f>
        <v>0.28960999865125692</v>
      </c>
      <c r="I102" s="26" t="s">
        <v>39</v>
      </c>
      <c r="J102">
        <f>1/3*(MAX(H84:H101)-MIN(H84:H101))</f>
        <v>0.12739841314283379</v>
      </c>
    </row>
    <row r="103" spans="1:29">
      <c r="B103" s="12" t="s">
        <v>40</v>
      </c>
      <c r="C103">
        <f>QUARTILE(C84:C101,2)</f>
        <v>0.53352060696602488</v>
      </c>
      <c r="D103" s="12" t="s">
        <v>41</v>
      </c>
      <c r="E103" s="13">
        <f>MAX(C84:C101)</f>
        <v>0.6</v>
      </c>
      <c r="G103" s="12" t="s">
        <v>40</v>
      </c>
      <c r="H103">
        <f>QUARTILE(H84:H101,2)</f>
        <v>0.37665035459607787</v>
      </c>
      <c r="I103" s="12" t="s">
        <v>41</v>
      </c>
      <c r="J103" s="13">
        <f>MAX(H84:H101)</f>
        <v>0.5552709186248086</v>
      </c>
    </row>
    <row r="104" spans="1:29">
      <c r="B104" s="12" t="s">
        <v>42</v>
      </c>
      <c r="C104">
        <f>QUARTILE(C84:C101,3)</f>
        <v>0.54609509284769253</v>
      </c>
      <c r="G104" s="12" t="s">
        <v>42</v>
      </c>
      <c r="H104">
        <f>QUARTILE(H84:H101,3)</f>
        <v>0.47265887079178648</v>
      </c>
    </row>
    <row r="105" spans="1:29">
      <c r="G105" s="12" t="s">
        <v>43</v>
      </c>
      <c r="H105">
        <f>AVERAGE(H84:H101)</f>
        <v>0.37430040917252777</v>
      </c>
    </row>
    <row r="106" spans="1:29">
      <c r="G106" s="12" t="s">
        <v>44</v>
      </c>
      <c r="H106">
        <f>STDEVPA(H84:H101)</f>
        <v>0.11589986993336682</v>
      </c>
    </row>
    <row r="109" spans="1:29" ht="15" thickBot="1">
      <c r="A109" s="2" t="s">
        <v>49</v>
      </c>
    </row>
    <row r="110" spans="1:29" ht="21.5" thickBot="1">
      <c r="A110" s="36" t="s">
        <v>3</v>
      </c>
      <c r="B110" s="37"/>
      <c r="C110" s="37"/>
      <c r="D110" s="38" t="s">
        <v>4</v>
      </c>
      <c r="E110" s="27" t="s">
        <v>5</v>
      </c>
      <c r="F110" s="39" t="s">
        <v>3</v>
      </c>
      <c r="G110" s="31"/>
      <c r="H110" s="40"/>
      <c r="I110" s="38" t="s">
        <v>4</v>
      </c>
      <c r="J110" s="38" t="s">
        <v>6</v>
      </c>
      <c r="K110" s="27" t="s">
        <v>5</v>
      </c>
      <c r="Q110" s="31" t="s">
        <v>3</v>
      </c>
      <c r="R110" s="31"/>
      <c r="S110" s="31"/>
      <c r="T110" s="27" t="s">
        <v>9</v>
      </c>
      <c r="W110" s="7" t="s">
        <v>3</v>
      </c>
      <c r="X110" s="7"/>
      <c r="Y110" s="7"/>
      <c r="Z110" s="8" t="s">
        <v>9</v>
      </c>
    </row>
    <row r="111" spans="1:29">
      <c r="A111" s="33">
        <v>1</v>
      </c>
      <c r="B111" s="12" t="s">
        <v>24</v>
      </c>
      <c r="C111" s="13">
        <v>0.61669717077309505</v>
      </c>
      <c r="D111" s="41">
        <f>IF(C111&gt;$C$131,1,IF(C111&gt;$C$130,2,IF(C111&gt;$C$129,3,4)))</f>
        <v>1</v>
      </c>
      <c r="E111" s="41">
        <f>IF(C111&gt;(E$130-E$129),1,IF(C111&gt;(E$130-(2*E$129)),2,3))</f>
        <v>1</v>
      </c>
      <c r="F111" s="42">
        <v>1</v>
      </c>
      <c r="G111" s="12" t="s">
        <v>24</v>
      </c>
      <c r="H111">
        <v>0.57564837070003505</v>
      </c>
      <c r="I111" s="41">
        <f>IF(H111&gt;$H$131,1,IF(H111&gt;$H$130,2,IF(H111&gt;$H$129,3,4)))</f>
        <v>1</v>
      </c>
      <c r="J111" s="41">
        <f>IF(H111&gt;$H$132+$H$133,1,IF(H111&gt;$H$132,2,3))</f>
        <v>1</v>
      </c>
      <c r="K111" s="43">
        <f>IF(H111&gt;(J$130-J$129),1,IF(H111&gt;(J$130-(2*J$129)),2,3))</f>
        <v>1</v>
      </c>
      <c r="Q111" s="33">
        <v>1</v>
      </c>
      <c r="R111" s="12" t="s">
        <v>24</v>
      </c>
      <c r="S111">
        <v>0.57564837070003505</v>
      </c>
      <c r="T111" s="43">
        <v>1</v>
      </c>
      <c r="W111" s="15">
        <v>1</v>
      </c>
      <c r="X111" s="12" t="s">
        <v>24</v>
      </c>
      <c r="Y111" s="17">
        <v>0.61669717077309505</v>
      </c>
      <c r="Z111" s="14">
        <v>1</v>
      </c>
      <c r="AB111" t="s">
        <v>46</v>
      </c>
      <c r="AC111" t="s">
        <v>16</v>
      </c>
    </row>
    <row r="112" spans="1:29">
      <c r="A112" s="11">
        <v>2</v>
      </c>
      <c r="B112" s="12" t="s">
        <v>33</v>
      </c>
      <c r="C112" s="13">
        <v>0.5232357980239104</v>
      </c>
      <c r="D112" s="14">
        <f t="shared" ref="D112:D128" si="20">IF(C112&gt;$C$131,1,IF(C112&gt;$C$130,2,IF(C112&gt;$C$129,3,4)))</f>
        <v>4</v>
      </c>
      <c r="E112" s="14">
        <f t="shared" ref="E112:E128" si="21">IF(C112&gt;(E$130-E$129),1,IF(C112&gt;(E$130-(2*E$129)),2,3))</f>
        <v>2</v>
      </c>
      <c r="F112" s="15">
        <v>2</v>
      </c>
      <c r="G112" s="12" t="s">
        <v>33</v>
      </c>
      <c r="H112">
        <v>0.5232357980239104</v>
      </c>
      <c r="I112" s="14">
        <f t="shared" ref="I112:I128" si="22">IF(H112&gt;$H$131,1,IF(H112&gt;$H$130,2,IF(H112&gt;$H$129,3,4)))</f>
        <v>1</v>
      </c>
      <c r="J112" s="14">
        <f t="shared" ref="J112:J128" si="23">IF(H112&gt;$H$132+$H$133,1,IF(H112&gt;$H$132,2,3))</f>
        <v>1</v>
      </c>
      <c r="K112" s="16">
        <f t="shared" ref="K112:K128" si="24">IF(H112&gt;(J$130-J$129),1,IF(H112&gt;(J$130-(2*J$129)),2,3))</f>
        <v>1</v>
      </c>
      <c r="Q112" s="11">
        <v>2</v>
      </c>
      <c r="R112" s="12" t="s">
        <v>33</v>
      </c>
      <c r="S112">
        <v>0.5232357980239104</v>
      </c>
      <c r="T112" s="16">
        <v>1</v>
      </c>
      <c r="W112" s="15">
        <v>2</v>
      </c>
      <c r="X112" s="12" t="s">
        <v>33</v>
      </c>
      <c r="Y112" s="17">
        <v>0.5232357980239104</v>
      </c>
      <c r="Z112" s="14">
        <v>2</v>
      </c>
      <c r="AB112" t="s">
        <v>30</v>
      </c>
      <c r="AC112" t="s">
        <v>18</v>
      </c>
    </row>
    <row r="113" spans="1:29">
      <c r="A113" s="11">
        <v>3</v>
      </c>
      <c r="B113" s="12" t="s">
        <v>22</v>
      </c>
      <c r="C113">
        <v>0.55537386038237491</v>
      </c>
      <c r="D113" s="14">
        <f t="shared" si="20"/>
        <v>4</v>
      </c>
      <c r="E113" s="14">
        <f t="shared" si="21"/>
        <v>2</v>
      </c>
      <c r="F113" s="15">
        <v>3</v>
      </c>
      <c r="G113" s="12" t="s">
        <v>22</v>
      </c>
      <c r="H113">
        <v>0.5200992223282237</v>
      </c>
      <c r="I113" s="14">
        <f t="shared" si="22"/>
        <v>1</v>
      </c>
      <c r="J113" s="14">
        <f t="shared" si="23"/>
        <v>1</v>
      </c>
      <c r="K113" s="16">
        <f t="shared" si="24"/>
        <v>1</v>
      </c>
      <c r="Q113" s="11">
        <v>3</v>
      </c>
      <c r="R113" s="12" t="s">
        <v>22</v>
      </c>
      <c r="S113">
        <v>0.5200992223282237</v>
      </c>
      <c r="T113" s="16">
        <v>1</v>
      </c>
      <c r="W113" s="15">
        <v>3</v>
      </c>
      <c r="X113" s="12" t="s">
        <v>22</v>
      </c>
      <c r="Y113" s="17">
        <v>0.55537386038237491</v>
      </c>
      <c r="Z113" s="14">
        <v>2</v>
      </c>
      <c r="AB113" t="s">
        <v>12</v>
      </c>
      <c r="AC113" t="s">
        <v>29</v>
      </c>
    </row>
    <row r="114" spans="1:29">
      <c r="A114" s="11">
        <v>4</v>
      </c>
      <c r="B114" s="12" t="s">
        <v>30</v>
      </c>
      <c r="C114">
        <v>0.55787853598900006</v>
      </c>
      <c r="D114" s="14">
        <v>4</v>
      </c>
      <c r="E114" s="14">
        <f t="shared" si="21"/>
        <v>2</v>
      </c>
      <c r="F114" s="15">
        <v>4</v>
      </c>
      <c r="G114" s="12" t="s">
        <v>18</v>
      </c>
      <c r="H114">
        <v>0.50743988689482022</v>
      </c>
      <c r="I114" s="14">
        <f t="shared" si="22"/>
        <v>1</v>
      </c>
      <c r="J114" s="14">
        <f>IF(H114&gt;$H$132+$H$133,1,IF(H114&gt;$H$132,2,3))</f>
        <v>1</v>
      </c>
      <c r="K114" s="16">
        <f t="shared" si="24"/>
        <v>1</v>
      </c>
      <c r="Q114" s="11">
        <v>4</v>
      </c>
      <c r="R114" s="12" t="s">
        <v>18</v>
      </c>
      <c r="S114">
        <v>0.50743988689482022</v>
      </c>
      <c r="T114" s="16">
        <v>1</v>
      </c>
      <c r="W114" s="15">
        <v>4</v>
      </c>
      <c r="X114" s="12" t="s">
        <v>30</v>
      </c>
      <c r="Y114" s="17">
        <v>0.55787853598900006</v>
      </c>
      <c r="Z114" s="14">
        <v>2</v>
      </c>
      <c r="AB114" t="s">
        <v>32</v>
      </c>
      <c r="AC114" t="s">
        <v>36</v>
      </c>
    </row>
    <row r="115" spans="1:29">
      <c r="A115" s="11">
        <v>5</v>
      </c>
      <c r="B115" s="12" t="s">
        <v>12</v>
      </c>
      <c r="C115">
        <v>0.57307546479718496</v>
      </c>
      <c r="D115" s="14">
        <v>4</v>
      </c>
      <c r="E115" s="14">
        <f t="shared" si="21"/>
        <v>2</v>
      </c>
      <c r="F115" s="15">
        <v>5</v>
      </c>
      <c r="G115" s="12" t="s">
        <v>30</v>
      </c>
      <c r="H115">
        <v>0.48956468487509042</v>
      </c>
      <c r="I115" s="14">
        <f t="shared" si="22"/>
        <v>1</v>
      </c>
      <c r="J115" s="14">
        <f t="shared" si="23"/>
        <v>1</v>
      </c>
      <c r="K115" s="16">
        <f t="shared" si="24"/>
        <v>1</v>
      </c>
      <c r="Q115" s="11">
        <v>5</v>
      </c>
      <c r="R115" s="12" t="s">
        <v>30</v>
      </c>
      <c r="S115">
        <v>0.48956468487509042</v>
      </c>
      <c r="T115" s="16">
        <v>1</v>
      </c>
      <c r="W115" s="15">
        <v>5</v>
      </c>
      <c r="X115" s="12" t="s">
        <v>12</v>
      </c>
      <c r="Y115" s="17">
        <v>0.57307546479718496</v>
      </c>
      <c r="Z115" s="14">
        <v>2</v>
      </c>
      <c r="AB115" t="s">
        <v>34</v>
      </c>
    </row>
    <row r="116" spans="1:29">
      <c r="A116" s="11">
        <v>6</v>
      </c>
      <c r="B116" s="12" t="s">
        <v>18</v>
      </c>
      <c r="C116">
        <v>0.55622710959799393</v>
      </c>
      <c r="D116" s="14">
        <v>4</v>
      </c>
      <c r="E116" s="14">
        <f t="shared" si="21"/>
        <v>2</v>
      </c>
      <c r="F116" s="15">
        <v>6</v>
      </c>
      <c r="G116" s="12" t="s">
        <v>12</v>
      </c>
      <c r="H116">
        <v>0.4691944861918646</v>
      </c>
      <c r="I116" s="14">
        <f t="shared" si="22"/>
        <v>2</v>
      </c>
      <c r="J116" s="14">
        <f t="shared" si="23"/>
        <v>2</v>
      </c>
      <c r="K116" s="16">
        <f>IF(H116&gt;(J$130-J$129),1,IF(H116&gt;(J$130-(2*J$129)),2,3))</f>
        <v>1</v>
      </c>
      <c r="Q116" s="11">
        <v>6</v>
      </c>
      <c r="R116" s="12" t="s">
        <v>12</v>
      </c>
      <c r="S116">
        <v>0.4691944861918646</v>
      </c>
      <c r="T116" s="16">
        <v>1</v>
      </c>
      <c r="W116" s="15">
        <v>6</v>
      </c>
      <c r="X116" s="12" t="s">
        <v>18</v>
      </c>
      <c r="Y116" s="17">
        <v>0.55622710959799393</v>
      </c>
      <c r="Z116" s="14">
        <v>2</v>
      </c>
      <c r="AB116" t="s">
        <v>23</v>
      </c>
    </row>
    <row r="117" spans="1:29">
      <c r="A117" s="11">
        <v>7</v>
      </c>
      <c r="B117" s="12" t="s">
        <v>17</v>
      </c>
      <c r="C117">
        <v>0.62654974135923813</v>
      </c>
      <c r="D117" s="14">
        <v>4</v>
      </c>
      <c r="E117" s="14">
        <v>2</v>
      </c>
      <c r="F117" s="15">
        <v>7</v>
      </c>
      <c r="G117" s="12" t="s">
        <v>17</v>
      </c>
      <c r="H117">
        <v>0.41194723284395768</v>
      </c>
      <c r="I117" s="14">
        <f t="shared" si="22"/>
        <v>2</v>
      </c>
      <c r="J117" s="14">
        <f t="shared" si="23"/>
        <v>2</v>
      </c>
      <c r="K117" s="16">
        <f t="shared" si="24"/>
        <v>2</v>
      </c>
      <c r="Q117" s="11">
        <v>7</v>
      </c>
      <c r="R117" s="12" t="s">
        <v>17</v>
      </c>
      <c r="S117">
        <v>0.41194723284395768</v>
      </c>
      <c r="T117" s="16">
        <v>2</v>
      </c>
      <c r="W117" s="15">
        <v>7</v>
      </c>
      <c r="X117" s="12" t="s">
        <v>17</v>
      </c>
      <c r="Y117" s="17">
        <v>0.62654974135923813</v>
      </c>
      <c r="Z117" s="14">
        <v>2</v>
      </c>
      <c r="AB117" t="s">
        <v>50</v>
      </c>
    </row>
    <row r="118" spans="1:29">
      <c r="A118" s="11">
        <v>8</v>
      </c>
      <c r="B118" s="12" t="s">
        <v>26</v>
      </c>
      <c r="C118">
        <v>0.59584600427921086</v>
      </c>
      <c r="D118" s="14">
        <v>4</v>
      </c>
      <c r="E118" s="14">
        <v>2</v>
      </c>
      <c r="F118" s="15">
        <v>8</v>
      </c>
      <c r="G118" s="12" t="s">
        <v>26</v>
      </c>
      <c r="H118">
        <v>0.37865066901347821</v>
      </c>
      <c r="I118" s="14">
        <f t="shared" si="22"/>
        <v>2</v>
      </c>
      <c r="J118" s="14">
        <f t="shared" si="23"/>
        <v>2</v>
      </c>
      <c r="K118" s="16">
        <f t="shared" si="24"/>
        <v>2</v>
      </c>
      <c r="Q118" s="11">
        <v>8</v>
      </c>
      <c r="R118" s="12" t="s">
        <v>26</v>
      </c>
      <c r="S118">
        <v>0.37865066901347821</v>
      </c>
      <c r="T118" s="16">
        <v>2</v>
      </c>
      <c r="W118" s="15">
        <v>8</v>
      </c>
      <c r="X118" s="12" t="s">
        <v>26</v>
      </c>
      <c r="Y118" s="17">
        <v>0.59584600427921086</v>
      </c>
      <c r="Z118" s="14">
        <v>2</v>
      </c>
    </row>
    <row r="119" spans="1:29">
      <c r="A119" s="11">
        <v>9</v>
      </c>
      <c r="B119" s="12" t="s">
        <v>27</v>
      </c>
      <c r="C119">
        <v>0.55096821948900065</v>
      </c>
      <c r="D119" s="14">
        <v>4</v>
      </c>
      <c r="E119" s="14">
        <f t="shared" si="21"/>
        <v>2</v>
      </c>
      <c r="F119" s="15">
        <v>9</v>
      </c>
      <c r="G119" s="12" t="s">
        <v>27</v>
      </c>
      <c r="H119">
        <v>0.33869505098453762</v>
      </c>
      <c r="I119" s="14">
        <f t="shared" si="22"/>
        <v>2</v>
      </c>
      <c r="J119" s="14">
        <f t="shared" si="23"/>
        <v>3</v>
      </c>
      <c r="K119" s="16">
        <f t="shared" si="24"/>
        <v>2</v>
      </c>
      <c r="Q119" s="11">
        <v>9</v>
      </c>
      <c r="R119" s="12" t="s">
        <v>27</v>
      </c>
      <c r="S119">
        <v>0.33869505098453762</v>
      </c>
      <c r="T119" s="16">
        <v>2</v>
      </c>
      <c r="W119" s="15">
        <v>9</v>
      </c>
      <c r="X119" s="12" t="s">
        <v>27</v>
      </c>
      <c r="Y119" s="17">
        <v>0.55096821948900065</v>
      </c>
      <c r="Z119" s="14">
        <v>2</v>
      </c>
    </row>
    <row r="120" spans="1:29">
      <c r="A120" s="11">
        <v>10</v>
      </c>
      <c r="B120" s="12" t="s">
        <v>25</v>
      </c>
      <c r="C120">
        <v>0.54770234546049001</v>
      </c>
      <c r="D120" s="14">
        <f t="shared" si="20"/>
        <v>4</v>
      </c>
      <c r="E120" s="14">
        <f t="shared" si="21"/>
        <v>2</v>
      </c>
      <c r="F120" s="15">
        <v>10</v>
      </c>
      <c r="G120" s="12" t="s">
        <v>25</v>
      </c>
      <c r="H120">
        <v>0.33153999614921414</v>
      </c>
      <c r="I120" s="14">
        <f t="shared" si="22"/>
        <v>3</v>
      </c>
      <c r="J120" s="14">
        <f t="shared" si="23"/>
        <v>3</v>
      </c>
      <c r="K120" s="16">
        <f t="shared" si="24"/>
        <v>2</v>
      </c>
      <c r="Q120" s="11">
        <v>10</v>
      </c>
      <c r="R120" s="12" t="s">
        <v>25</v>
      </c>
      <c r="S120">
        <v>0.33153999614921414</v>
      </c>
      <c r="T120" s="16">
        <v>2</v>
      </c>
      <c r="W120" s="15">
        <v>10</v>
      </c>
      <c r="X120" s="12" t="s">
        <v>25</v>
      </c>
      <c r="Y120" s="17">
        <v>0.54770234546049001</v>
      </c>
      <c r="Z120" s="14">
        <v>2</v>
      </c>
    </row>
    <row r="121" spans="1:29">
      <c r="A121" s="11">
        <v>11</v>
      </c>
      <c r="B121" s="12" t="s">
        <v>32</v>
      </c>
      <c r="C121">
        <v>0.56783981397982208</v>
      </c>
      <c r="D121" s="14">
        <v>4</v>
      </c>
      <c r="E121" s="14">
        <f t="shared" si="21"/>
        <v>2</v>
      </c>
      <c r="F121" s="15">
        <v>11</v>
      </c>
      <c r="G121" s="12" t="s">
        <v>29</v>
      </c>
      <c r="H121">
        <v>0.32569210849354568</v>
      </c>
      <c r="I121" s="14">
        <f t="shared" si="22"/>
        <v>3</v>
      </c>
      <c r="J121" s="14">
        <f t="shared" si="23"/>
        <v>3</v>
      </c>
      <c r="K121" s="16">
        <f t="shared" si="24"/>
        <v>2</v>
      </c>
      <c r="Q121" s="11">
        <v>11</v>
      </c>
      <c r="R121" s="12" t="s">
        <v>29</v>
      </c>
      <c r="S121">
        <v>0.32569210849354568</v>
      </c>
      <c r="T121" s="16">
        <v>2</v>
      </c>
      <c r="W121" s="15">
        <v>11</v>
      </c>
      <c r="X121" s="12" t="s">
        <v>32</v>
      </c>
      <c r="Y121" s="17">
        <v>0.56783981397982208</v>
      </c>
      <c r="Z121" s="14">
        <v>2</v>
      </c>
    </row>
    <row r="122" spans="1:29">
      <c r="A122" s="11">
        <v>12</v>
      </c>
      <c r="B122" s="12" t="s">
        <v>34</v>
      </c>
      <c r="C122">
        <v>0.60951519337910931</v>
      </c>
      <c r="D122" s="14">
        <v>4</v>
      </c>
      <c r="E122" s="14">
        <v>2</v>
      </c>
      <c r="F122" s="15">
        <v>12</v>
      </c>
      <c r="G122" s="12" t="s">
        <v>36</v>
      </c>
      <c r="H122">
        <v>0.30606060606060603</v>
      </c>
      <c r="I122" s="14">
        <f t="shared" si="22"/>
        <v>3</v>
      </c>
      <c r="J122" s="14">
        <f t="shared" si="23"/>
        <v>3</v>
      </c>
      <c r="K122" s="16">
        <f t="shared" si="24"/>
        <v>3</v>
      </c>
      <c r="Q122" s="11">
        <v>12</v>
      </c>
      <c r="R122" s="12" t="s">
        <v>36</v>
      </c>
      <c r="S122">
        <v>0.30606060606060603</v>
      </c>
      <c r="T122" s="16">
        <v>3</v>
      </c>
      <c r="W122" s="15">
        <v>12</v>
      </c>
      <c r="X122" s="12" t="s">
        <v>34</v>
      </c>
      <c r="Y122" s="17">
        <v>0.60951519337910931</v>
      </c>
      <c r="Z122" s="14">
        <v>2</v>
      </c>
    </row>
    <row r="123" spans="1:29">
      <c r="A123" s="11">
        <v>13</v>
      </c>
      <c r="B123" s="12" t="s">
        <v>29</v>
      </c>
      <c r="C123">
        <v>0.5923197468369984</v>
      </c>
      <c r="D123" s="14">
        <v>4</v>
      </c>
      <c r="E123" s="14">
        <v>2</v>
      </c>
      <c r="F123" s="15">
        <v>13</v>
      </c>
      <c r="G123" s="12" t="s">
        <v>32</v>
      </c>
      <c r="H123">
        <v>0.30472007633011711</v>
      </c>
      <c r="I123" s="14">
        <f t="shared" si="22"/>
        <v>3</v>
      </c>
      <c r="J123" s="14">
        <f t="shared" si="23"/>
        <v>3</v>
      </c>
      <c r="K123" s="16">
        <f t="shared" si="24"/>
        <v>3</v>
      </c>
      <c r="Q123" s="11">
        <v>13</v>
      </c>
      <c r="R123" s="12" t="s">
        <v>32</v>
      </c>
      <c r="S123">
        <v>0.30472007633011711</v>
      </c>
      <c r="T123" s="16">
        <v>3</v>
      </c>
      <c r="W123" s="15">
        <v>13</v>
      </c>
      <c r="X123" s="12" t="s">
        <v>29</v>
      </c>
      <c r="Y123" s="17">
        <v>0.5923197468369984</v>
      </c>
      <c r="Z123" s="14">
        <v>2</v>
      </c>
    </row>
    <row r="124" spans="1:29">
      <c r="A124" s="11">
        <v>14</v>
      </c>
      <c r="B124" s="12" t="s">
        <v>37</v>
      </c>
      <c r="C124">
        <v>0.58984537674792714</v>
      </c>
      <c r="D124" s="14">
        <v>4</v>
      </c>
      <c r="E124" s="14">
        <v>2</v>
      </c>
      <c r="F124" s="15">
        <v>14</v>
      </c>
      <c r="G124" s="12" t="s">
        <v>37</v>
      </c>
      <c r="H124">
        <v>0.30065269787013471</v>
      </c>
      <c r="I124" s="14">
        <f t="shared" si="22"/>
        <v>4</v>
      </c>
      <c r="J124" s="14">
        <f t="shared" si="23"/>
        <v>3</v>
      </c>
      <c r="K124" s="16">
        <f>IF(H124&gt;(J$130-J$129),1,IF(H124&gt;(J$130-(2*J$129)),2,3))</f>
        <v>3</v>
      </c>
      <c r="Q124" s="11">
        <v>14</v>
      </c>
      <c r="R124" s="12" t="s">
        <v>37</v>
      </c>
      <c r="S124">
        <v>0.30065269787013471</v>
      </c>
      <c r="T124" s="16">
        <v>3</v>
      </c>
      <c r="W124" s="15">
        <v>14</v>
      </c>
      <c r="X124" s="12" t="s">
        <v>37</v>
      </c>
      <c r="Y124" s="17">
        <v>0.58984537674792714</v>
      </c>
      <c r="Z124" s="14">
        <v>2</v>
      </c>
    </row>
    <row r="125" spans="1:29">
      <c r="A125" s="11">
        <v>15</v>
      </c>
      <c r="B125" s="12" t="s">
        <v>23</v>
      </c>
      <c r="C125">
        <v>0.67778912149499482</v>
      </c>
      <c r="D125" s="14">
        <v>4</v>
      </c>
      <c r="E125" s="14">
        <v>2</v>
      </c>
      <c r="F125" s="15">
        <v>15</v>
      </c>
      <c r="G125" s="12" t="s">
        <v>34</v>
      </c>
      <c r="H125">
        <v>0.2967038646273088</v>
      </c>
      <c r="I125" s="14">
        <f t="shared" si="22"/>
        <v>4</v>
      </c>
      <c r="J125" s="14">
        <f t="shared" si="23"/>
        <v>3</v>
      </c>
      <c r="K125" s="16">
        <f t="shared" si="24"/>
        <v>3</v>
      </c>
      <c r="Q125" s="11">
        <v>15</v>
      </c>
      <c r="R125" s="12" t="s">
        <v>34</v>
      </c>
      <c r="S125">
        <v>0.2967038646273088</v>
      </c>
      <c r="T125" s="16">
        <v>3</v>
      </c>
      <c r="W125" s="15">
        <v>15</v>
      </c>
      <c r="X125" s="12" t="s">
        <v>23</v>
      </c>
      <c r="Y125" s="17">
        <v>0.67778912149499482</v>
      </c>
      <c r="Z125" s="14">
        <v>2</v>
      </c>
    </row>
    <row r="126" spans="1:29">
      <c r="A126" s="11">
        <v>16</v>
      </c>
      <c r="B126" s="12" t="s">
        <v>35</v>
      </c>
      <c r="C126">
        <v>0.6</v>
      </c>
      <c r="D126" s="14">
        <v>4</v>
      </c>
      <c r="E126" s="14">
        <v>2</v>
      </c>
      <c r="F126" s="15">
        <v>16</v>
      </c>
      <c r="G126" s="12" t="s">
        <v>23</v>
      </c>
      <c r="H126">
        <v>0.27225901121712592</v>
      </c>
      <c r="I126" s="14">
        <f t="shared" si="22"/>
        <v>4</v>
      </c>
      <c r="J126" s="14">
        <f t="shared" si="23"/>
        <v>3</v>
      </c>
      <c r="K126" s="16">
        <f t="shared" si="24"/>
        <v>3</v>
      </c>
      <c r="Q126" s="11">
        <v>16</v>
      </c>
      <c r="R126" s="12" t="s">
        <v>23</v>
      </c>
      <c r="S126">
        <v>0.27225901121712592</v>
      </c>
      <c r="T126" s="16">
        <v>3</v>
      </c>
      <c r="W126" s="15">
        <v>16</v>
      </c>
      <c r="X126" s="12" t="s">
        <v>35</v>
      </c>
      <c r="Y126" s="17">
        <v>0.6</v>
      </c>
      <c r="Z126" s="14">
        <v>2</v>
      </c>
    </row>
    <row r="127" spans="1:29">
      <c r="A127" s="11">
        <v>17</v>
      </c>
      <c r="B127" s="12" t="s">
        <v>21</v>
      </c>
      <c r="C127">
        <v>0.6</v>
      </c>
      <c r="D127" s="14">
        <v>4</v>
      </c>
      <c r="E127" s="14">
        <v>2</v>
      </c>
      <c r="F127" s="15">
        <v>17</v>
      </c>
      <c r="G127" s="12" t="s">
        <v>21</v>
      </c>
      <c r="H127">
        <v>0.20713597239103504</v>
      </c>
      <c r="I127" s="14">
        <f t="shared" si="22"/>
        <v>4</v>
      </c>
      <c r="J127" s="14">
        <f t="shared" si="23"/>
        <v>3</v>
      </c>
      <c r="K127" s="16">
        <f t="shared" si="24"/>
        <v>3</v>
      </c>
      <c r="Q127" s="11">
        <v>17</v>
      </c>
      <c r="R127" s="12" t="s">
        <v>21</v>
      </c>
      <c r="S127">
        <v>0.20713597239103504</v>
      </c>
      <c r="T127" s="16">
        <v>3</v>
      </c>
      <c r="W127" s="15">
        <v>17</v>
      </c>
      <c r="X127" s="12" t="s">
        <v>21</v>
      </c>
      <c r="Y127" s="17">
        <v>0.6</v>
      </c>
      <c r="Z127" s="14">
        <v>2</v>
      </c>
    </row>
    <row r="128" spans="1:29" ht="15" thickBot="1">
      <c r="A128" s="20">
        <v>18</v>
      </c>
      <c r="B128" s="12" t="s">
        <v>36</v>
      </c>
      <c r="C128">
        <v>0.4</v>
      </c>
      <c r="D128" s="21">
        <f t="shared" si="20"/>
        <v>4</v>
      </c>
      <c r="E128" s="21">
        <f t="shared" si="21"/>
        <v>3</v>
      </c>
      <c r="F128" s="22">
        <v>18</v>
      </c>
      <c r="G128" s="12" t="s">
        <v>35</v>
      </c>
      <c r="H128">
        <v>0.20060206325733709</v>
      </c>
      <c r="I128" s="21">
        <f t="shared" si="22"/>
        <v>4</v>
      </c>
      <c r="J128" s="21">
        <f t="shared" si="23"/>
        <v>3</v>
      </c>
      <c r="K128" s="23">
        <f t="shared" si="24"/>
        <v>3</v>
      </c>
      <c r="Q128" s="20">
        <v>18</v>
      </c>
      <c r="R128" s="12" t="s">
        <v>35</v>
      </c>
      <c r="S128">
        <v>0.20060206325733709</v>
      </c>
      <c r="T128" s="23">
        <v>3</v>
      </c>
      <c r="W128" s="15">
        <v>18</v>
      </c>
      <c r="X128" s="12" t="s">
        <v>36</v>
      </c>
      <c r="Y128" s="17">
        <v>0.4</v>
      </c>
      <c r="Z128" s="14">
        <v>3</v>
      </c>
    </row>
    <row r="129" spans="1:26">
      <c r="B129" s="26" t="s">
        <v>38</v>
      </c>
      <c r="C129">
        <f>QUARTILE(C111:C128,1)</f>
        <v>0.55558717268627966</v>
      </c>
      <c r="D129" s="26" t="s">
        <v>39</v>
      </c>
      <c r="E129">
        <f>1/3*(MAX(C111:C128)-MIN(C111:C128))</f>
        <v>9.2596373831664927E-2</v>
      </c>
      <c r="G129" s="26" t="s">
        <v>38</v>
      </c>
      <c r="H129">
        <f>QUARTILE(H111:H128,1)</f>
        <v>0.30166954248513034</v>
      </c>
      <c r="I129" s="26" t="s">
        <v>39</v>
      </c>
      <c r="J129">
        <f>1/3*(MAX(H111:H128)-MIN(H111:H128))</f>
        <v>0.12501543581423263</v>
      </c>
    </row>
    <row r="130" spans="1:26">
      <c r="B130" s="12" t="s">
        <v>40</v>
      </c>
      <c r="C130">
        <f>QUARTILE(C111:C128,2)</f>
        <v>0.581460420772556</v>
      </c>
      <c r="D130" s="12" t="s">
        <v>41</v>
      </c>
      <c r="E130" s="13">
        <f>MAX(C111:C128)</f>
        <v>0.67778912149499482</v>
      </c>
      <c r="G130" s="12" t="s">
        <v>40</v>
      </c>
      <c r="H130">
        <f>QUARTILE(H111:H128,2)</f>
        <v>0.33511752356687585</v>
      </c>
      <c r="I130" s="12" t="s">
        <v>41</v>
      </c>
      <c r="J130" s="13">
        <f>MAX(H111:H128)</f>
        <v>0.57564837070003505</v>
      </c>
    </row>
    <row r="131" spans="1:26">
      <c r="B131" s="12" t="s">
        <v>42</v>
      </c>
      <c r="C131">
        <f>QUARTILE(C111:C128,3)</f>
        <v>0.6</v>
      </c>
      <c r="G131" s="12" t="s">
        <v>42</v>
      </c>
      <c r="H131">
        <f>QUARTILE(H111:H128,3)</f>
        <v>0.48447213520428395</v>
      </c>
    </row>
    <row r="132" spans="1:26">
      <c r="G132" s="12" t="s">
        <v>43</v>
      </c>
      <c r="H132">
        <f>AVERAGE(H111:H128)</f>
        <v>0.37554676656957459</v>
      </c>
    </row>
    <row r="133" spans="1:26">
      <c r="G133" s="12" t="s">
        <v>44</v>
      </c>
      <c r="H133">
        <f>STDEVPA(H111:H128)</f>
        <v>0.11063828127016705</v>
      </c>
    </row>
    <row r="136" spans="1:26" ht="15" thickBot="1">
      <c r="A136" s="2" t="s">
        <v>51</v>
      </c>
    </row>
    <row r="137" spans="1:26" ht="21.5" thickBot="1">
      <c r="A137" s="39" t="s">
        <v>3</v>
      </c>
      <c r="B137" s="31"/>
      <c r="C137" s="31"/>
      <c r="D137" s="38" t="s">
        <v>4</v>
      </c>
      <c r="E137" s="38" t="s">
        <v>5</v>
      </c>
      <c r="F137" s="31" t="s">
        <v>3</v>
      </c>
      <c r="G137" s="31"/>
      <c r="H137" s="31"/>
      <c r="I137" s="38" t="s">
        <v>4</v>
      </c>
      <c r="J137" s="38" t="s">
        <v>6</v>
      </c>
      <c r="K137" s="27" t="s">
        <v>5</v>
      </c>
      <c r="Q137" s="31" t="s">
        <v>3</v>
      </c>
      <c r="R137" s="31"/>
      <c r="S137" s="31"/>
      <c r="T137" s="27" t="s">
        <v>9</v>
      </c>
      <c r="W137" s="31" t="s">
        <v>3</v>
      </c>
      <c r="X137" s="31"/>
      <c r="Y137" s="31"/>
      <c r="Z137" s="27" t="s">
        <v>9</v>
      </c>
    </row>
    <row r="138" spans="1:26">
      <c r="A138" s="33">
        <v>1</v>
      </c>
      <c r="B138" s="44" t="s">
        <v>24</v>
      </c>
      <c r="C138" s="45">
        <v>0.61457095300831699</v>
      </c>
      <c r="D138" s="41">
        <v>1</v>
      </c>
      <c r="E138" s="41">
        <f>IF(C138&gt;(E$157-E$156),1,IF(C138&gt;(E$157-(2*E$156)),2,3))</f>
        <v>1</v>
      </c>
      <c r="F138" s="42">
        <v>1</v>
      </c>
      <c r="G138" s="44" t="s">
        <v>24</v>
      </c>
      <c r="H138" s="41">
        <v>0.61457095300831699</v>
      </c>
      <c r="I138" s="41">
        <f>IF(H138&gt;$H$158,1,IF(H138&gt;$H$157,2,IF(H138&gt;$H$156,3,4)))</f>
        <v>1</v>
      </c>
      <c r="J138" s="41">
        <f>IF(H138&gt;$H$159+$H$160,1,IF(H138&gt;$H$159,2,3))</f>
        <v>1</v>
      </c>
      <c r="K138" s="43">
        <f>IF(H138&gt;(J$157-J$156),1,IF(H138&gt;(J$157-(2*J$156)),2,3))</f>
        <v>1</v>
      </c>
      <c r="Q138" s="33">
        <v>1</v>
      </c>
      <c r="R138" s="44" t="s">
        <v>24</v>
      </c>
      <c r="S138" s="41">
        <v>0.61457095300831699</v>
      </c>
      <c r="T138" s="43">
        <v>1</v>
      </c>
      <c r="W138" s="33">
        <v>1</v>
      </c>
      <c r="X138" s="44" t="s">
        <v>24</v>
      </c>
      <c r="Y138" s="46">
        <v>0.61457095300831699</v>
      </c>
      <c r="Z138" s="41">
        <v>1</v>
      </c>
    </row>
    <row r="139" spans="1:26">
      <c r="A139" s="11">
        <v>2</v>
      </c>
      <c r="B139" s="12" t="s">
        <v>18</v>
      </c>
      <c r="C139" s="32">
        <v>0.59268610657804133</v>
      </c>
      <c r="D139" s="14">
        <v>2</v>
      </c>
      <c r="E139" s="14">
        <f t="shared" ref="E139:E155" si="25">IF(C139&gt;(E$157-E$156),1,IF(C139&gt;(E$157-(2*E$156)),2,3))</f>
        <v>2</v>
      </c>
      <c r="F139" s="15">
        <v>2</v>
      </c>
      <c r="G139" s="12" t="s">
        <v>18</v>
      </c>
      <c r="H139" s="14">
        <v>0.59268610657804133</v>
      </c>
      <c r="I139" s="14">
        <f t="shared" ref="I139:I155" si="26">IF(H139&gt;$H$158,1,IF(H139&gt;$H$157,2,IF(H139&gt;$H$156,3,4)))</f>
        <v>1</v>
      </c>
      <c r="J139" s="14">
        <f t="shared" ref="J139:J155" si="27">IF(H139&gt;$H$159+$H$160,1,IF(H139&gt;$H$159,2,3))</f>
        <v>1</v>
      </c>
      <c r="K139" s="16">
        <f t="shared" ref="K139:K155" si="28">IF(H139&gt;(J$157-J$156),1,IF(H139&gt;(J$157-(2*J$156)),2,3))</f>
        <v>1</v>
      </c>
      <c r="Q139" s="11">
        <v>2</v>
      </c>
      <c r="R139" s="12" t="s">
        <v>18</v>
      </c>
      <c r="S139" s="14">
        <v>0.59268610657804133</v>
      </c>
      <c r="T139" s="16">
        <v>1</v>
      </c>
      <c r="W139" s="11">
        <v>2</v>
      </c>
      <c r="X139" s="12" t="s">
        <v>18</v>
      </c>
      <c r="Y139" s="17">
        <v>0.59268610657804133</v>
      </c>
      <c r="Z139" s="14">
        <v>2</v>
      </c>
    </row>
    <row r="140" spans="1:26">
      <c r="A140" s="11">
        <v>3</v>
      </c>
      <c r="B140" s="12" t="s">
        <v>22</v>
      </c>
      <c r="C140" s="14">
        <v>0.57762842922502833</v>
      </c>
      <c r="D140" s="14">
        <f t="shared" ref="D140:D155" si="29">IF(C140&gt;$C$158,1,IF(C140&gt;$C$157,2,IF(C140&gt;$C$156,3,4)))</f>
        <v>4</v>
      </c>
      <c r="E140" s="14">
        <f>IF(C140&gt;(E$157-E$156),1,IF(C140&gt;(E$157-(2*E$156)),2,3))</f>
        <v>2</v>
      </c>
      <c r="F140" s="15">
        <v>3</v>
      </c>
      <c r="G140" s="12" t="s">
        <v>22</v>
      </c>
      <c r="H140" s="14">
        <v>0.57272017879106474</v>
      </c>
      <c r="I140" s="14">
        <f t="shared" si="26"/>
        <v>1</v>
      </c>
      <c r="J140" s="14">
        <f t="shared" si="27"/>
        <v>1</v>
      </c>
      <c r="K140" s="16">
        <f t="shared" si="28"/>
        <v>1</v>
      </c>
      <c r="Q140" s="11">
        <v>3</v>
      </c>
      <c r="R140" s="12" t="s">
        <v>22</v>
      </c>
      <c r="S140" s="14">
        <v>0.57272017879106474</v>
      </c>
      <c r="T140" s="16">
        <v>1</v>
      </c>
      <c r="W140" s="11">
        <v>3</v>
      </c>
      <c r="X140" s="12" t="s">
        <v>22</v>
      </c>
      <c r="Y140" s="17">
        <v>0.57762842922502833</v>
      </c>
      <c r="Z140" s="14">
        <v>2</v>
      </c>
    </row>
    <row r="141" spans="1:26">
      <c r="A141" s="11">
        <v>4</v>
      </c>
      <c r="B141" s="12" t="s">
        <v>33</v>
      </c>
      <c r="C141" s="14">
        <v>0.57260790335206502</v>
      </c>
      <c r="D141" s="14">
        <f t="shared" si="29"/>
        <v>4</v>
      </c>
      <c r="E141" s="14">
        <f t="shared" si="25"/>
        <v>2</v>
      </c>
      <c r="F141" s="15">
        <v>4</v>
      </c>
      <c r="G141" s="12" t="s">
        <v>33</v>
      </c>
      <c r="H141" s="14">
        <v>0.5692638206388152</v>
      </c>
      <c r="I141" s="14">
        <f t="shared" si="26"/>
        <v>1</v>
      </c>
      <c r="J141" s="14">
        <f t="shared" si="27"/>
        <v>1</v>
      </c>
      <c r="K141" s="16">
        <f>IF(H141&gt;(J$157-J$156),1,IF(H141&gt;(J$157-(2*J$156)),2,3))</f>
        <v>1</v>
      </c>
      <c r="Q141" s="11">
        <v>4</v>
      </c>
      <c r="R141" s="12" t="s">
        <v>33</v>
      </c>
      <c r="S141" s="14">
        <v>0.5692638206388152</v>
      </c>
      <c r="T141" s="16">
        <v>1</v>
      </c>
      <c r="W141" s="11">
        <v>4</v>
      </c>
      <c r="X141" s="12" t="s">
        <v>33</v>
      </c>
      <c r="Y141" s="17">
        <v>0.57260790335206502</v>
      </c>
      <c r="Z141" s="14">
        <v>2</v>
      </c>
    </row>
    <row r="142" spans="1:26">
      <c r="A142" s="11">
        <v>5</v>
      </c>
      <c r="B142" s="12" t="s">
        <v>30</v>
      </c>
      <c r="C142" s="14">
        <v>0.57235874502771356</v>
      </c>
      <c r="D142" s="14">
        <f t="shared" si="29"/>
        <v>4</v>
      </c>
      <c r="E142" s="14">
        <f t="shared" si="25"/>
        <v>2</v>
      </c>
      <c r="F142" s="15">
        <v>5</v>
      </c>
      <c r="G142" s="12" t="s">
        <v>30</v>
      </c>
      <c r="H142" s="14">
        <v>0.53199260788794223</v>
      </c>
      <c r="I142" s="14">
        <f t="shared" si="26"/>
        <v>1</v>
      </c>
      <c r="J142" s="14">
        <f t="shared" si="27"/>
        <v>2</v>
      </c>
      <c r="K142" s="16">
        <f t="shared" si="28"/>
        <v>1</v>
      </c>
      <c r="Q142" s="11">
        <v>5</v>
      </c>
      <c r="R142" s="12" t="s">
        <v>30</v>
      </c>
      <c r="S142" s="14">
        <v>0.53199260788794223</v>
      </c>
      <c r="T142" s="16">
        <v>1</v>
      </c>
      <c r="W142" s="11">
        <v>5</v>
      </c>
      <c r="X142" s="12" t="s">
        <v>30</v>
      </c>
      <c r="Y142" s="17">
        <v>0.57235874502771356</v>
      </c>
      <c r="Z142" s="14">
        <v>2</v>
      </c>
    </row>
    <row r="143" spans="1:26">
      <c r="A143" s="11">
        <v>6</v>
      </c>
      <c r="B143" s="12" t="s">
        <v>12</v>
      </c>
      <c r="C143" s="14">
        <v>0.60575509072495937</v>
      </c>
      <c r="D143" s="14">
        <v>4</v>
      </c>
      <c r="E143" s="14">
        <v>2</v>
      </c>
      <c r="F143" s="15">
        <v>6</v>
      </c>
      <c r="G143" s="12" t="s">
        <v>12</v>
      </c>
      <c r="H143" s="14">
        <v>0.52086075305615831</v>
      </c>
      <c r="I143" s="14">
        <f t="shared" si="26"/>
        <v>2</v>
      </c>
      <c r="J143" s="14">
        <f t="shared" si="27"/>
        <v>2</v>
      </c>
      <c r="K143" s="16">
        <f t="shared" si="28"/>
        <v>1</v>
      </c>
      <c r="Q143" s="11">
        <v>6</v>
      </c>
      <c r="R143" s="12" t="s">
        <v>12</v>
      </c>
      <c r="S143" s="14">
        <v>0.52086075305615831</v>
      </c>
      <c r="T143" s="16">
        <v>1</v>
      </c>
      <c r="W143" s="11">
        <v>6</v>
      </c>
      <c r="X143" s="12" t="s">
        <v>12</v>
      </c>
      <c r="Y143" s="17">
        <v>0.60575509072495937</v>
      </c>
      <c r="Z143" s="14">
        <v>2</v>
      </c>
    </row>
    <row r="144" spans="1:26">
      <c r="A144" s="11">
        <v>7</v>
      </c>
      <c r="B144" s="12" t="s">
        <v>26</v>
      </c>
      <c r="C144" s="14">
        <v>0.61727669962492049</v>
      </c>
      <c r="D144" s="14">
        <v>4</v>
      </c>
      <c r="E144" s="14">
        <v>2</v>
      </c>
      <c r="F144" s="15">
        <v>7</v>
      </c>
      <c r="G144" s="12" t="s">
        <v>26</v>
      </c>
      <c r="H144" s="14">
        <v>0.47089749610411225</v>
      </c>
      <c r="I144" s="14">
        <f t="shared" si="26"/>
        <v>2</v>
      </c>
      <c r="J144" s="14">
        <f t="shared" si="27"/>
        <v>2</v>
      </c>
      <c r="K144" s="16">
        <f t="shared" si="28"/>
        <v>1</v>
      </c>
      <c r="Q144" s="11">
        <v>7</v>
      </c>
      <c r="R144" s="12" t="s">
        <v>26</v>
      </c>
      <c r="S144" s="14">
        <v>0.47089749610411225</v>
      </c>
      <c r="T144" s="16">
        <v>1</v>
      </c>
      <c r="W144" s="11">
        <v>7</v>
      </c>
      <c r="X144" s="12" t="s">
        <v>26</v>
      </c>
      <c r="Y144" s="17">
        <v>0.61727669962492049</v>
      </c>
      <c r="Z144" s="14">
        <v>2</v>
      </c>
    </row>
    <row r="145" spans="1:26">
      <c r="A145" s="11">
        <v>8</v>
      </c>
      <c r="B145" s="12" t="s">
        <v>17</v>
      </c>
      <c r="C145" s="14">
        <v>0.61623068290107563</v>
      </c>
      <c r="D145" s="14">
        <v>4</v>
      </c>
      <c r="E145" s="14">
        <v>2</v>
      </c>
      <c r="F145" s="15">
        <v>8</v>
      </c>
      <c r="G145" s="12" t="s">
        <v>34</v>
      </c>
      <c r="H145" s="14">
        <v>0.45760542324013764</v>
      </c>
      <c r="I145" s="14">
        <f t="shared" si="26"/>
        <v>2</v>
      </c>
      <c r="J145" s="14">
        <f t="shared" si="27"/>
        <v>2</v>
      </c>
      <c r="K145" s="16">
        <f t="shared" si="28"/>
        <v>1</v>
      </c>
      <c r="Q145" s="11">
        <v>8</v>
      </c>
      <c r="R145" s="12" t="s">
        <v>34</v>
      </c>
      <c r="S145" s="14">
        <v>0.45760542324013764</v>
      </c>
      <c r="T145" s="16">
        <v>1</v>
      </c>
      <c r="W145" s="11">
        <v>8</v>
      </c>
      <c r="X145" s="12" t="s">
        <v>17</v>
      </c>
      <c r="Y145" s="17">
        <v>0.61623068290107563</v>
      </c>
      <c r="Z145" s="14">
        <v>2</v>
      </c>
    </row>
    <row r="146" spans="1:26">
      <c r="A146" s="11">
        <v>9</v>
      </c>
      <c r="B146" s="12" t="s">
        <v>25</v>
      </c>
      <c r="C146" s="14">
        <v>0.56856605591594589</v>
      </c>
      <c r="D146" s="14">
        <f t="shared" si="29"/>
        <v>4</v>
      </c>
      <c r="E146" s="14">
        <f>IF(C146&gt;(E$157-E$156),1,IF(C146&gt;(E$157-(2*E$156)),2,3))</f>
        <v>2</v>
      </c>
      <c r="F146" s="15">
        <v>9</v>
      </c>
      <c r="G146" s="12" t="s">
        <v>21</v>
      </c>
      <c r="H146" s="14">
        <v>0.4359459943362719</v>
      </c>
      <c r="I146" s="14">
        <f t="shared" si="26"/>
        <v>2</v>
      </c>
      <c r="J146" s="14">
        <f t="shared" si="27"/>
        <v>2</v>
      </c>
      <c r="K146" s="16">
        <f t="shared" si="28"/>
        <v>1</v>
      </c>
      <c r="Q146" s="11">
        <v>9</v>
      </c>
      <c r="R146" s="12" t="s">
        <v>21</v>
      </c>
      <c r="S146" s="14">
        <v>0.4359459943362719</v>
      </c>
      <c r="T146" s="16">
        <v>1</v>
      </c>
      <c r="W146" s="11">
        <v>9</v>
      </c>
      <c r="X146" s="12" t="s">
        <v>25</v>
      </c>
      <c r="Y146" s="17">
        <v>0.56856605591594589</v>
      </c>
      <c r="Z146" s="14">
        <v>2</v>
      </c>
    </row>
    <row r="147" spans="1:26">
      <c r="A147" s="11">
        <v>10</v>
      </c>
      <c r="B147" s="12" t="s">
        <v>27</v>
      </c>
      <c r="C147" s="14">
        <v>0.58891471460430722</v>
      </c>
      <c r="D147" s="14">
        <v>4</v>
      </c>
      <c r="E147" s="14">
        <f t="shared" si="25"/>
        <v>2</v>
      </c>
      <c r="F147" s="15">
        <v>10</v>
      </c>
      <c r="G147" s="12" t="s">
        <v>17</v>
      </c>
      <c r="H147" s="14">
        <v>0.42218482587505735</v>
      </c>
      <c r="I147" s="14">
        <f t="shared" si="26"/>
        <v>3</v>
      </c>
      <c r="J147" s="14">
        <f t="shared" si="27"/>
        <v>3</v>
      </c>
      <c r="K147" s="16">
        <f t="shared" si="28"/>
        <v>2</v>
      </c>
      <c r="Q147" s="11">
        <v>10</v>
      </c>
      <c r="R147" s="12" t="s">
        <v>17</v>
      </c>
      <c r="S147" s="14">
        <v>0.42218482587505735</v>
      </c>
      <c r="T147" s="16">
        <v>2</v>
      </c>
      <c r="W147" s="11">
        <v>10</v>
      </c>
      <c r="X147" s="12" t="s">
        <v>27</v>
      </c>
      <c r="Y147" s="17">
        <v>0.58891471460430722</v>
      </c>
      <c r="Z147" s="14">
        <v>2</v>
      </c>
    </row>
    <row r="148" spans="1:26">
      <c r="A148" s="11">
        <v>11</v>
      </c>
      <c r="B148" s="12" t="s">
        <v>32</v>
      </c>
      <c r="C148" s="14">
        <v>0.60205893720327086</v>
      </c>
      <c r="D148" s="14">
        <v>4</v>
      </c>
      <c r="E148" s="14">
        <v>2</v>
      </c>
      <c r="F148" s="15">
        <v>11</v>
      </c>
      <c r="G148" s="12" t="s">
        <v>29</v>
      </c>
      <c r="H148" s="14">
        <v>0.41727054056761548</v>
      </c>
      <c r="I148" s="14">
        <f t="shared" si="26"/>
        <v>3</v>
      </c>
      <c r="J148" s="14">
        <f t="shared" si="27"/>
        <v>3</v>
      </c>
      <c r="K148" s="16">
        <f>IF(H148&gt;(J$157-J$156),1,IF(H148&gt;(J$157-(2*J$156)),2,3))</f>
        <v>2</v>
      </c>
      <c r="Q148" s="11">
        <v>11</v>
      </c>
      <c r="R148" s="12" t="s">
        <v>29</v>
      </c>
      <c r="S148" s="14">
        <v>0.41727054056761548</v>
      </c>
      <c r="T148" s="16">
        <v>2</v>
      </c>
      <c r="W148" s="11">
        <v>11</v>
      </c>
      <c r="X148" s="12" t="s">
        <v>32</v>
      </c>
      <c r="Y148" s="17">
        <v>0.60205893720327086</v>
      </c>
      <c r="Z148" s="14">
        <v>2</v>
      </c>
    </row>
    <row r="149" spans="1:26">
      <c r="A149" s="11">
        <v>12</v>
      </c>
      <c r="B149" s="12" t="s">
        <v>29</v>
      </c>
      <c r="C149" s="14">
        <v>0.68019443454456963</v>
      </c>
      <c r="D149" s="14">
        <v>4</v>
      </c>
      <c r="E149" s="14">
        <v>2</v>
      </c>
      <c r="F149" s="15">
        <v>12</v>
      </c>
      <c r="G149" s="12" t="s">
        <v>32</v>
      </c>
      <c r="H149" s="14">
        <v>0.39398602514724729</v>
      </c>
      <c r="I149" s="14">
        <f t="shared" si="26"/>
        <v>3</v>
      </c>
      <c r="J149" s="14">
        <f t="shared" si="27"/>
        <v>3</v>
      </c>
      <c r="K149" s="16">
        <f t="shared" si="28"/>
        <v>2</v>
      </c>
      <c r="Q149" s="11">
        <v>12</v>
      </c>
      <c r="R149" s="12" t="s">
        <v>32</v>
      </c>
      <c r="S149" s="14">
        <v>0.39398602514724729</v>
      </c>
      <c r="T149" s="16">
        <v>2</v>
      </c>
      <c r="W149" s="11">
        <v>12</v>
      </c>
      <c r="X149" s="12" t="s">
        <v>29</v>
      </c>
      <c r="Y149" s="17">
        <v>0.68019443454456963</v>
      </c>
      <c r="Z149" s="14">
        <v>2</v>
      </c>
    </row>
    <row r="150" spans="1:26">
      <c r="A150" s="11">
        <v>13</v>
      </c>
      <c r="B150" s="12" t="s">
        <v>34</v>
      </c>
      <c r="C150" s="14">
        <v>0.64776061931284956</v>
      </c>
      <c r="D150" s="14">
        <v>4</v>
      </c>
      <c r="E150" s="14">
        <v>2</v>
      </c>
      <c r="F150" s="15">
        <v>13</v>
      </c>
      <c r="G150" s="12" t="s">
        <v>27</v>
      </c>
      <c r="H150" s="14">
        <v>0.38317745132470299</v>
      </c>
      <c r="I150" s="14">
        <f t="shared" si="26"/>
        <v>3</v>
      </c>
      <c r="J150" s="14">
        <f t="shared" si="27"/>
        <v>3</v>
      </c>
      <c r="K150" s="16">
        <f t="shared" si="28"/>
        <v>2</v>
      </c>
      <c r="Q150" s="11">
        <v>13</v>
      </c>
      <c r="R150" s="12" t="s">
        <v>27</v>
      </c>
      <c r="S150" s="14">
        <v>0.38317745132470299</v>
      </c>
      <c r="T150" s="16">
        <v>2</v>
      </c>
      <c r="W150" s="11">
        <v>13</v>
      </c>
      <c r="X150" s="12" t="s">
        <v>34</v>
      </c>
      <c r="Y150" s="17">
        <v>0.64776061931284956</v>
      </c>
      <c r="Z150" s="14">
        <v>2</v>
      </c>
    </row>
    <row r="151" spans="1:26">
      <c r="A151" s="11">
        <v>14</v>
      </c>
      <c r="B151" s="12" t="s">
        <v>37</v>
      </c>
      <c r="C151" s="14">
        <v>0.64364638535104124</v>
      </c>
      <c r="D151" s="14">
        <v>4</v>
      </c>
      <c r="E151" s="14">
        <v>2</v>
      </c>
      <c r="F151" s="15">
        <v>14</v>
      </c>
      <c r="G151" s="12" t="s">
        <v>25</v>
      </c>
      <c r="H151" s="14">
        <v>0.36529660831651761</v>
      </c>
      <c r="I151" s="14">
        <f t="shared" si="26"/>
        <v>4</v>
      </c>
      <c r="J151" s="14">
        <f t="shared" si="27"/>
        <v>3</v>
      </c>
      <c r="K151" s="16">
        <f t="shared" si="28"/>
        <v>2</v>
      </c>
      <c r="Q151" s="11">
        <v>14</v>
      </c>
      <c r="R151" s="12" t="s">
        <v>25</v>
      </c>
      <c r="S151" s="14">
        <v>0.36529660831651761</v>
      </c>
      <c r="T151" s="16">
        <v>2</v>
      </c>
      <c r="W151" s="11">
        <v>14</v>
      </c>
      <c r="X151" s="12" t="s">
        <v>37</v>
      </c>
      <c r="Y151" s="17">
        <v>0.64364638535104124</v>
      </c>
      <c r="Z151" s="14">
        <v>2</v>
      </c>
    </row>
    <row r="152" spans="1:26">
      <c r="A152" s="11">
        <v>15</v>
      </c>
      <c r="B152" s="12" t="s">
        <v>23</v>
      </c>
      <c r="C152" s="14">
        <v>0.6362988819338391</v>
      </c>
      <c r="D152" s="14">
        <v>4</v>
      </c>
      <c r="E152" s="14">
        <v>2</v>
      </c>
      <c r="F152" s="15">
        <v>15</v>
      </c>
      <c r="G152" s="12" t="s">
        <v>37</v>
      </c>
      <c r="H152" s="14">
        <v>0.3538098612538062</v>
      </c>
      <c r="I152" s="14">
        <f t="shared" si="26"/>
        <v>4</v>
      </c>
      <c r="J152" s="14">
        <f t="shared" si="27"/>
        <v>3</v>
      </c>
      <c r="K152" s="16">
        <f t="shared" si="28"/>
        <v>2</v>
      </c>
      <c r="Q152" s="11">
        <v>15</v>
      </c>
      <c r="R152" s="12" t="s">
        <v>37</v>
      </c>
      <c r="S152" s="14">
        <v>0.3538098612538062</v>
      </c>
      <c r="T152" s="16">
        <v>2</v>
      </c>
      <c r="W152" s="11">
        <v>15</v>
      </c>
      <c r="X152" s="12" t="s">
        <v>23</v>
      </c>
      <c r="Y152" s="17">
        <v>0.6362988819338391</v>
      </c>
      <c r="Z152" s="14">
        <v>2</v>
      </c>
    </row>
    <row r="153" spans="1:26">
      <c r="A153" s="11">
        <v>16</v>
      </c>
      <c r="B153" s="12" t="s">
        <v>21</v>
      </c>
      <c r="C153" s="14">
        <v>0.63089931540897548</v>
      </c>
      <c r="D153" s="14">
        <v>4</v>
      </c>
      <c r="E153" s="14">
        <v>2</v>
      </c>
      <c r="F153" s="15">
        <v>16</v>
      </c>
      <c r="G153" s="12" t="s">
        <v>23</v>
      </c>
      <c r="H153" s="14">
        <v>0.33229355071732136</v>
      </c>
      <c r="I153" s="14">
        <f t="shared" si="26"/>
        <v>4</v>
      </c>
      <c r="J153" s="14">
        <f t="shared" si="27"/>
        <v>3</v>
      </c>
      <c r="K153" s="16">
        <f t="shared" si="28"/>
        <v>2</v>
      </c>
      <c r="Q153" s="11">
        <v>16</v>
      </c>
      <c r="R153" s="12" t="s">
        <v>23</v>
      </c>
      <c r="S153" s="14">
        <v>0.33229355071732136</v>
      </c>
      <c r="T153" s="16">
        <v>2</v>
      </c>
      <c r="W153" s="11">
        <v>16</v>
      </c>
      <c r="X153" s="12" t="s">
        <v>21</v>
      </c>
      <c r="Y153" s="17">
        <v>0.63089931540897548</v>
      </c>
      <c r="Z153" s="14">
        <v>2</v>
      </c>
    </row>
    <row r="154" spans="1:26">
      <c r="A154" s="11">
        <v>17</v>
      </c>
      <c r="B154" s="12" t="s">
        <v>35</v>
      </c>
      <c r="C154" s="14">
        <v>0.8</v>
      </c>
      <c r="D154" s="14">
        <v>4</v>
      </c>
      <c r="E154" s="14">
        <v>2</v>
      </c>
      <c r="F154" s="15">
        <v>17</v>
      </c>
      <c r="G154" s="12" t="s">
        <v>35</v>
      </c>
      <c r="H154" s="14">
        <v>0.19577747523981595</v>
      </c>
      <c r="I154" s="14">
        <f t="shared" si="26"/>
        <v>4</v>
      </c>
      <c r="J154" s="14">
        <f t="shared" si="27"/>
        <v>3</v>
      </c>
      <c r="K154" s="16">
        <f t="shared" si="28"/>
        <v>3</v>
      </c>
      <c r="Q154" s="11">
        <v>17</v>
      </c>
      <c r="R154" s="12" t="s">
        <v>35</v>
      </c>
      <c r="S154" s="14">
        <v>0.19577747523981595</v>
      </c>
      <c r="T154" s="16">
        <v>3</v>
      </c>
      <c r="W154" s="11">
        <v>17</v>
      </c>
      <c r="X154" s="12" t="s">
        <v>35</v>
      </c>
      <c r="Y154" s="17">
        <v>0.8</v>
      </c>
      <c r="Z154" s="14">
        <v>2</v>
      </c>
    </row>
    <row r="155" spans="1:26" ht="15" thickBot="1">
      <c r="A155" s="20">
        <v>18</v>
      </c>
      <c r="B155" s="34" t="s">
        <v>36</v>
      </c>
      <c r="C155" s="21">
        <v>0.2</v>
      </c>
      <c r="D155" s="21">
        <f t="shared" si="29"/>
        <v>4</v>
      </c>
      <c r="E155" s="21">
        <f t="shared" si="25"/>
        <v>3</v>
      </c>
      <c r="F155" s="22">
        <v>18</v>
      </c>
      <c r="G155" s="34" t="s">
        <v>36</v>
      </c>
      <c r="H155" s="21">
        <v>7.0078740157480307E-2</v>
      </c>
      <c r="I155" s="21">
        <f t="shared" si="26"/>
        <v>4</v>
      </c>
      <c r="J155" s="21">
        <f t="shared" si="27"/>
        <v>3</v>
      </c>
      <c r="K155" s="23">
        <f t="shared" si="28"/>
        <v>3</v>
      </c>
      <c r="Q155" s="20">
        <v>18</v>
      </c>
      <c r="R155" s="34" t="s">
        <v>36</v>
      </c>
      <c r="S155" s="21">
        <v>7.0078740157480307E-2</v>
      </c>
      <c r="T155" s="23">
        <v>3</v>
      </c>
      <c r="W155" s="20">
        <v>18</v>
      </c>
      <c r="X155" s="34" t="s">
        <v>36</v>
      </c>
      <c r="Y155" s="35">
        <v>0.2</v>
      </c>
      <c r="Z155" s="21">
        <v>3</v>
      </c>
    </row>
    <row r="156" spans="1:26">
      <c r="B156" s="26" t="s">
        <v>38</v>
      </c>
      <c r="C156">
        <f>QUARTILE(C138:C155,1)</f>
        <v>0.58045000056984808</v>
      </c>
      <c r="D156" s="26" t="s">
        <v>39</v>
      </c>
      <c r="E156">
        <f>1/3*(MAX(C138:C155)-MIN(C138:C155))</f>
        <v>0.2</v>
      </c>
      <c r="G156" s="26" t="s">
        <v>38</v>
      </c>
      <c r="H156">
        <f>QUARTILE(H138:H155,1)</f>
        <v>0.36976681906856396</v>
      </c>
      <c r="I156" s="26" t="s">
        <v>39</v>
      </c>
      <c r="J156">
        <f>1/3*(MAX(H138:H155)-MIN(H138:H155))</f>
        <v>0.18149740428361222</v>
      </c>
    </row>
    <row r="157" spans="1:26">
      <c r="B157" s="12" t="s">
        <v>40</v>
      </c>
      <c r="C157">
        <f>QUARTILE(C138:C155,2)</f>
        <v>0.61016302186663818</v>
      </c>
      <c r="D157" s="12" t="s">
        <v>41</v>
      </c>
      <c r="E157" s="13">
        <f>MAX(C138:C155)</f>
        <v>0.8</v>
      </c>
      <c r="G157" s="12" t="s">
        <v>40</v>
      </c>
      <c r="H157">
        <f>QUARTILE(H138:H155,2)</f>
        <v>0.42906541010566462</v>
      </c>
      <c r="I157" s="12" t="s">
        <v>41</v>
      </c>
      <c r="J157" s="13">
        <f>MAX(H138:H155)</f>
        <v>0.61457095300831699</v>
      </c>
    </row>
    <row r="158" spans="1:26">
      <c r="B158" s="12" t="s">
        <v>42</v>
      </c>
      <c r="C158">
        <f>QUARTILE(C138:C155,3)</f>
        <v>0.6349489903026232</v>
      </c>
      <c r="G158" s="12" t="s">
        <v>42</v>
      </c>
      <c r="H158">
        <f>QUARTILE(H138:H155,3)</f>
        <v>0.52920964417999627</v>
      </c>
    </row>
    <row r="159" spans="1:26">
      <c r="G159" s="12" t="s">
        <v>43</v>
      </c>
      <c r="H159">
        <f>AVERAGE(H138:H155)</f>
        <v>0.42780102290224586</v>
      </c>
    </row>
    <row r="160" spans="1:26">
      <c r="G160" s="12" t="s">
        <v>44</v>
      </c>
      <c r="H160">
        <f>STDEVPA(H138:H155)</f>
        <v>0.13519364925255747</v>
      </c>
    </row>
    <row r="162" spans="1:29">
      <c r="W162" t="s">
        <v>52</v>
      </c>
    </row>
    <row r="163" spans="1:29" ht="15" thickBot="1">
      <c r="A163" s="2" t="s">
        <v>53</v>
      </c>
    </row>
    <row r="164" spans="1:29" ht="21.5" thickBot="1">
      <c r="A164" s="36" t="s">
        <v>3</v>
      </c>
      <c r="B164" s="37"/>
      <c r="C164" s="37"/>
      <c r="D164" s="38" t="s">
        <v>4</v>
      </c>
      <c r="E164" s="27" t="s">
        <v>5</v>
      </c>
      <c r="F164" s="39" t="s">
        <v>3</v>
      </c>
      <c r="G164" s="31"/>
      <c r="H164" s="40"/>
      <c r="I164" s="38" t="s">
        <v>4</v>
      </c>
      <c r="J164" s="38" t="s">
        <v>6</v>
      </c>
      <c r="K164" s="27" t="s">
        <v>5</v>
      </c>
      <c r="Q164" s="7" t="s">
        <v>3</v>
      </c>
      <c r="R164" s="7"/>
      <c r="S164" s="7"/>
      <c r="T164" s="8" t="s">
        <v>9</v>
      </c>
      <c r="W164" s="7" t="s">
        <v>3</v>
      </c>
      <c r="X164" s="7"/>
      <c r="Y164" s="7"/>
      <c r="Z164" s="8" t="s">
        <v>9</v>
      </c>
    </row>
    <row r="165" spans="1:29" ht="15" thickBot="1">
      <c r="A165" s="33">
        <v>1</v>
      </c>
      <c r="B165" s="12" t="s">
        <v>18</v>
      </c>
      <c r="C165" s="13">
        <v>0.62867617273738108</v>
      </c>
      <c r="D165" s="41">
        <v>1</v>
      </c>
      <c r="E165" s="41">
        <v>1</v>
      </c>
      <c r="F165" s="42">
        <v>1</v>
      </c>
      <c r="G165" s="12" t="s">
        <v>18</v>
      </c>
      <c r="H165">
        <v>0.62867617273738108</v>
      </c>
      <c r="I165" s="41">
        <f>IF(H165&gt;$H$185,1,IF(H165&gt;$H$184,2,IF(H165&gt;$H$183,3,4)))</f>
        <v>1</v>
      </c>
      <c r="J165" s="41">
        <f>IF(H165&gt;$H$186+$H$187,1,IF(H165&gt;$H$186,2,3))</f>
        <v>1</v>
      </c>
      <c r="K165" s="43">
        <f>IF(H165&gt;(J$184-J$183),1,IF(H165&gt;(J$184-(2*J$183)),2,3))</f>
        <v>1</v>
      </c>
      <c r="Q165" s="15">
        <v>1</v>
      </c>
      <c r="R165" s="12" t="s">
        <v>18</v>
      </c>
      <c r="S165" s="14">
        <v>0.62867617273738108</v>
      </c>
      <c r="T165" s="14">
        <v>1</v>
      </c>
      <c r="W165" s="15">
        <v>1</v>
      </c>
      <c r="X165" s="12" t="s">
        <v>18</v>
      </c>
      <c r="Y165" s="17">
        <v>0.62867617273738108</v>
      </c>
      <c r="Z165" s="14">
        <v>1</v>
      </c>
      <c r="AB165" t="s">
        <v>46</v>
      </c>
      <c r="AC165" t="s">
        <v>16</v>
      </c>
    </row>
    <row r="166" spans="1:29" ht="15" thickBot="1">
      <c r="A166" s="11">
        <v>2</v>
      </c>
      <c r="B166" s="12" t="s">
        <v>23</v>
      </c>
      <c r="C166" s="13">
        <v>0.62971840340381147</v>
      </c>
      <c r="D166" s="14">
        <v>2</v>
      </c>
      <c r="E166" s="41">
        <f t="shared" ref="E166:E182" si="30">IF(C166&gt;(E$184-E$183),1,IF(C166&gt;(E$184-(2*E$183)),2,3))</f>
        <v>1</v>
      </c>
      <c r="F166" s="15">
        <v>2</v>
      </c>
      <c r="G166" s="12" t="s">
        <v>23</v>
      </c>
      <c r="H166">
        <v>0.58995460827568857</v>
      </c>
      <c r="I166" s="14">
        <f t="shared" ref="I166:I182" si="31">IF(H166&gt;$H$185,1,IF(H166&gt;$H$184,2,IF(H166&gt;$H$183,3,4)))</f>
        <v>1</v>
      </c>
      <c r="J166" s="14">
        <f t="shared" ref="J166:J182" si="32">IF(H166&gt;$H$186+$H$187,1,IF(H166&gt;$H$186,2,3))</f>
        <v>1</v>
      </c>
      <c r="K166" s="16">
        <f t="shared" ref="K166:K182" si="33">IF(H166&gt;(J$184-J$183),1,IF(H166&gt;(J$184-(2*J$183)),2,3))</f>
        <v>1</v>
      </c>
      <c r="Q166" s="15">
        <v>2</v>
      </c>
      <c r="R166" s="12" t="s">
        <v>23</v>
      </c>
      <c r="S166" s="14">
        <v>0.58995460827568857</v>
      </c>
      <c r="T166" s="14">
        <v>1</v>
      </c>
      <c r="W166" s="15">
        <v>2</v>
      </c>
      <c r="X166" s="12" t="s">
        <v>23</v>
      </c>
      <c r="Y166" s="17">
        <v>0.62971840340381147</v>
      </c>
      <c r="Z166" s="14">
        <v>1</v>
      </c>
      <c r="AB166" t="s">
        <v>25</v>
      </c>
      <c r="AC166" t="s">
        <v>22</v>
      </c>
    </row>
    <row r="167" spans="1:29" ht="15" thickBot="1">
      <c r="A167" s="11">
        <v>3</v>
      </c>
      <c r="B167" s="12" t="s">
        <v>12</v>
      </c>
      <c r="C167">
        <v>0.54139194139194147</v>
      </c>
      <c r="D167" s="14">
        <v>2</v>
      </c>
      <c r="E167" s="41">
        <v>1</v>
      </c>
      <c r="F167" s="15">
        <v>3</v>
      </c>
      <c r="G167" s="12" t="s">
        <v>12</v>
      </c>
      <c r="H167">
        <v>0.48955916473317868</v>
      </c>
      <c r="I167" s="14">
        <f t="shared" si="31"/>
        <v>1</v>
      </c>
      <c r="J167" s="14">
        <f t="shared" si="32"/>
        <v>1</v>
      </c>
      <c r="K167" s="16">
        <f t="shared" si="33"/>
        <v>1</v>
      </c>
      <c r="Q167" s="15">
        <v>3</v>
      </c>
      <c r="R167" s="12" t="s">
        <v>12</v>
      </c>
      <c r="S167" s="14">
        <v>0.48955916473317868</v>
      </c>
      <c r="T167" s="14">
        <v>1</v>
      </c>
      <c r="W167" s="15">
        <v>3</v>
      </c>
      <c r="X167" s="12" t="s">
        <v>12</v>
      </c>
      <c r="Y167" s="17">
        <v>0.54139194139194147</v>
      </c>
      <c r="Z167" s="14">
        <v>1</v>
      </c>
      <c r="AB167" t="s">
        <v>21</v>
      </c>
      <c r="AC167" t="s">
        <v>17</v>
      </c>
    </row>
    <row r="168" spans="1:29" ht="15" thickBot="1">
      <c r="A168" s="11">
        <v>4</v>
      </c>
      <c r="B168" s="12" t="s">
        <v>25</v>
      </c>
      <c r="C168">
        <v>0.6945451600801702</v>
      </c>
      <c r="D168" s="14">
        <v>2</v>
      </c>
      <c r="E168" s="41">
        <f t="shared" si="30"/>
        <v>1</v>
      </c>
      <c r="F168" s="15">
        <v>4</v>
      </c>
      <c r="G168" s="12" t="s">
        <v>22</v>
      </c>
      <c r="H168">
        <v>0.44670030397427629</v>
      </c>
      <c r="I168" s="14">
        <f t="shared" si="31"/>
        <v>1</v>
      </c>
      <c r="J168" s="14">
        <f t="shared" si="32"/>
        <v>2</v>
      </c>
      <c r="K168" s="16">
        <f t="shared" si="33"/>
        <v>2</v>
      </c>
      <c r="Q168" s="15">
        <v>4</v>
      </c>
      <c r="R168" s="12" t="s">
        <v>22</v>
      </c>
      <c r="S168" s="14">
        <v>0.44670030397427629</v>
      </c>
      <c r="T168" s="14">
        <v>2</v>
      </c>
      <c r="W168" s="15">
        <v>4</v>
      </c>
      <c r="X168" s="12" t="s">
        <v>25</v>
      </c>
      <c r="Y168" s="17">
        <v>0.6945451600801702</v>
      </c>
      <c r="Z168" s="14">
        <v>1</v>
      </c>
      <c r="AB168" t="s">
        <v>29</v>
      </c>
      <c r="AC168" t="s">
        <v>54</v>
      </c>
    </row>
    <row r="169" spans="1:29" ht="15" thickBot="1">
      <c r="A169" s="11">
        <v>5</v>
      </c>
      <c r="B169" s="12" t="s">
        <v>21</v>
      </c>
      <c r="C169">
        <v>0.65199639981507329</v>
      </c>
      <c r="D169" s="14">
        <f t="shared" ref="D169:D182" si="34">IF(C169&gt;$C$185,1,IF(C169&gt;$C$184,2,IF(C169&gt;$C$183,3,4)))</f>
        <v>2</v>
      </c>
      <c r="E169" s="41">
        <f t="shared" si="30"/>
        <v>1</v>
      </c>
      <c r="F169" s="15">
        <v>5</v>
      </c>
      <c r="G169" s="12" t="s">
        <v>25</v>
      </c>
      <c r="H169">
        <v>0.44555624347279077</v>
      </c>
      <c r="I169" s="14">
        <f t="shared" si="31"/>
        <v>1</v>
      </c>
      <c r="J169" s="14">
        <f t="shared" si="32"/>
        <v>2</v>
      </c>
      <c r="K169" s="16">
        <f t="shared" si="33"/>
        <v>2</v>
      </c>
      <c r="Q169" s="15">
        <v>5</v>
      </c>
      <c r="R169" s="12" t="s">
        <v>25</v>
      </c>
      <c r="S169" s="14">
        <v>0.44555624347279077</v>
      </c>
      <c r="T169" s="14">
        <v>2</v>
      </c>
      <c r="W169" s="15">
        <v>5</v>
      </c>
      <c r="X169" s="12" t="s">
        <v>21</v>
      </c>
      <c r="Y169" s="17">
        <v>0.65199639981507329</v>
      </c>
      <c r="Z169" s="14">
        <v>1</v>
      </c>
      <c r="AB169" t="s">
        <v>32</v>
      </c>
      <c r="AC169" t="s">
        <v>27</v>
      </c>
    </row>
    <row r="170" spans="1:29" ht="15" thickBot="1">
      <c r="A170" s="11">
        <v>6</v>
      </c>
      <c r="B170" s="12" t="s">
        <v>29</v>
      </c>
      <c r="C170">
        <v>0.59290792132980663</v>
      </c>
      <c r="D170" s="14">
        <v>3</v>
      </c>
      <c r="E170" s="41">
        <f t="shared" si="30"/>
        <v>2</v>
      </c>
      <c r="F170" s="15">
        <v>6</v>
      </c>
      <c r="G170" s="12" t="s">
        <v>21</v>
      </c>
      <c r="H170">
        <v>0.42751888348687278</v>
      </c>
      <c r="I170" s="14">
        <f t="shared" si="31"/>
        <v>2</v>
      </c>
      <c r="J170" s="14">
        <f t="shared" si="32"/>
        <v>2</v>
      </c>
      <c r="K170" s="16">
        <f t="shared" si="33"/>
        <v>2</v>
      </c>
      <c r="Q170" s="15">
        <v>6</v>
      </c>
      <c r="R170" s="12" t="s">
        <v>21</v>
      </c>
      <c r="S170" s="14">
        <v>0.42751888348687278</v>
      </c>
      <c r="T170" s="14">
        <v>2</v>
      </c>
      <c r="W170" s="15">
        <v>6</v>
      </c>
      <c r="X170" s="12" t="s">
        <v>29</v>
      </c>
      <c r="Y170" s="17">
        <v>0.59290792132980663</v>
      </c>
      <c r="Z170" s="14">
        <v>2</v>
      </c>
      <c r="AB170" t="s">
        <v>24</v>
      </c>
      <c r="AC170" t="s">
        <v>36</v>
      </c>
    </row>
    <row r="171" spans="1:29" ht="15" thickBot="1">
      <c r="A171" s="11">
        <v>7</v>
      </c>
      <c r="B171" s="12" t="s">
        <v>30</v>
      </c>
      <c r="C171">
        <v>0.62011620760227715</v>
      </c>
      <c r="D171" s="14">
        <v>3</v>
      </c>
      <c r="E171" s="41">
        <f t="shared" si="30"/>
        <v>2</v>
      </c>
      <c r="F171" s="15">
        <v>7</v>
      </c>
      <c r="G171" s="12" t="s">
        <v>30</v>
      </c>
      <c r="H171">
        <v>0.36785187844502493</v>
      </c>
      <c r="I171" s="14">
        <f t="shared" si="31"/>
        <v>2</v>
      </c>
      <c r="J171" s="14">
        <f t="shared" si="32"/>
        <v>3</v>
      </c>
      <c r="K171" s="16">
        <f t="shared" si="33"/>
        <v>2</v>
      </c>
      <c r="Q171" s="15">
        <v>7</v>
      </c>
      <c r="R171" s="12" t="s">
        <v>30</v>
      </c>
      <c r="S171" s="14">
        <v>0.36785187844502493</v>
      </c>
      <c r="T171" s="14">
        <v>2</v>
      </c>
      <c r="W171" s="15">
        <v>7</v>
      </c>
      <c r="X171" s="12" t="s">
        <v>30</v>
      </c>
      <c r="Y171" s="17">
        <v>0.62011620760227715</v>
      </c>
      <c r="Z171" s="14">
        <v>2</v>
      </c>
      <c r="AB171" t="s">
        <v>26</v>
      </c>
    </row>
    <row r="172" spans="1:29" ht="15" thickBot="1">
      <c r="A172" s="11">
        <v>8</v>
      </c>
      <c r="B172" s="12" t="s">
        <v>32</v>
      </c>
      <c r="C172">
        <v>0.59328468880169272</v>
      </c>
      <c r="D172" s="14">
        <v>3</v>
      </c>
      <c r="E172" s="41">
        <f t="shared" si="30"/>
        <v>2</v>
      </c>
      <c r="F172" s="15">
        <v>8</v>
      </c>
      <c r="G172" s="12" t="s">
        <v>17</v>
      </c>
      <c r="H172">
        <v>0.36310896321355923</v>
      </c>
      <c r="I172" s="14">
        <f t="shared" si="31"/>
        <v>2</v>
      </c>
      <c r="J172" s="14">
        <f t="shared" si="32"/>
        <v>3</v>
      </c>
      <c r="K172" s="16">
        <f t="shared" si="33"/>
        <v>2</v>
      </c>
      <c r="Q172" s="15">
        <v>8</v>
      </c>
      <c r="R172" s="12" t="s">
        <v>17</v>
      </c>
      <c r="S172" s="14">
        <v>0.36310896321355923</v>
      </c>
      <c r="T172" s="14">
        <v>2</v>
      </c>
      <c r="W172" s="15">
        <v>8</v>
      </c>
      <c r="X172" s="12" t="s">
        <v>32</v>
      </c>
      <c r="Y172" s="17">
        <v>0.59328468880169272</v>
      </c>
      <c r="Z172" s="14">
        <v>2</v>
      </c>
      <c r="AB172" t="s">
        <v>28</v>
      </c>
    </row>
    <row r="173" spans="1:29" ht="15" thickBot="1">
      <c r="A173" s="11">
        <v>9</v>
      </c>
      <c r="B173" s="12" t="s">
        <v>24</v>
      </c>
      <c r="C173">
        <v>0.65267807507772702</v>
      </c>
      <c r="D173" s="14">
        <v>3</v>
      </c>
      <c r="E173" s="41">
        <v>2</v>
      </c>
      <c r="F173" s="15">
        <v>9</v>
      </c>
      <c r="G173" s="12" t="s">
        <v>32</v>
      </c>
      <c r="H173">
        <v>0.34120096281966827</v>
      </c>
      <c r="I173" s="14">
        <f t="shared" si="31"/>
        <v>2</v>
      </c>
      <c r="J173" s="14">
        <f t="shared" si="32"/>
        <v>3</v>
      </c>
      <c r="K173" s="16">
        <f t="shared" si="33"/>
        <v>3</v>
      </c>
      <c r="Q173" s="15">
        <v>9</v>
      </c>
      <c r="R173" s="12" t="s">
        <v>32</v>
      </c>
      <c r="S173" s="14">
        <v>0.34120096281966827</v>
      </c>
      <c r="T173" s="14">
        <v>3</v>
      </c>
      <c r="W173" s="15">
        <v>9</v>
      </c>
      <c r="X173" s="12" t="s">
        <v>24</v>
      </c>
      <c r="Y173" s="17">
        <v>0.65267807507772702</v>
      </c>
      <c r="Z173" s="14">
        <v>2</v>
      </c>
      <c r="AB173" t="s">
        <v>34</v>
      </c>
    </row>
    <row r="174" spans="1:29" ht="15" thickBot="1">
      <c r="A174" s="11">
        <v>10</v>
      </c>
      <c r="B174" s="12" t="s">
        <v>26</v>
      </c>
      <c r="C174">
        <v>0.73295333884032654</v>
      </c>
      <c r="D174" s="14">
        <v>3</v>
      </c>
      <c r="E174" s="41">
        <v>2</v>
      </c>
      <c r="F174" s="15">
        <v>10</v>
      </c>
      <c r="G174" s="12" t="s">
        <v>35</v>
      </c>
      <c r="H174">
        <v>0.33082184121453351</v>
      </c>
      <c r="I174" s="14">
        <f t="shared" si="31"/>
        <v>3</v>
      </c>
      <c r="J174" s="14">
        <f t="shared" si="32"/>
        <v>3</v>
      </c>
      <c r="K174" s="16">
        <f t="shared" si="33"/>
        <v>3</v>
      </c>
      <c r="Q174" s="15">
        <v>10</v>
      </c>
      <c r="R174" s="12" t="s">
        <v>35</v>
      </c>
      <c r="S174" s="14">
        <v>0.33082184121453351</v>
      </c>
      <c r="T174" s="14">
        <v>3</v>
      </c>
      <c r="W174" s="15">
        <v>10</v>
      </c>
      <c r="X174" s="12" t="s">
        <v>26</v>
      </c>
      <c r="Y174" s="17">
        <v>0.73295333884032654</v>
      </c>
      <c r="Z174" s="14">
        <v>2</v>
      </c>
    </row>
    <row r="175" spans="1:29" ht="15" thickBot="1">
      <c r="A175" s="11">
        <v>11</v>
      </c>
      <c r="B175" s="12" t="s">
        <v>35</v>
      </c>
      <c r="C175">
        <v>0.74323318876635169</v>
      </c>
      <c r="D175" s="14">
        <v>3</v>
      </c>
      <c r="E175" s="41">
        <v>2</v>
      </c>
      <c r="F175" s="15">
        <v>11</v>
      </c>
      <c r="G175" s="12" t="s">
        <v>24</v>
      </c>
      <c r="H175">
        <v>0.32237589753463247</v>
      </c>
      <c r="I175" s="14">
        <f t="shared" si="31"/>
        <v>3</v>
      </c>
      <c r="J175" s="14">
        <f t="shared" si="32"/>
        <v>3</v>
      </c>
      <c r="K175" s="16">
        <f t="shared" si="33"/>
        <v>3</v>
      </c>
      <c r="Q175" s="15">
        <v>11</v>
      </c>
      <c r="R175" s="12" t="s">
        <v>24</v>
      </c>
      <c r="S175" s="14">
        <v>0.32237589753463247</v>
      </c>
      <c r="T175" s="14">
        <v>3</v>
      </c>
      <c r="W175" s="15">
        <v>11</v>
      </c>
      <c r="X175" s="12" t="s">
        <v>35</v>
      </c>
      <c r="Y175" s="17">
        <v>0.74323318876635169</v>
      </c>
      <c r="Z175" s="14">
        <v>2</v>
      </c>
    </row>
    <row r="176" spans="1:29" ht="15" thickBot="1">
      <c r="A176" s="11">
        <v>12</v>
      </c>
      <c r="B176" s="12" t="s">
        <v>33</v>
      </c>
      <c r="C176">
        <v>0.70679753674068524</v>
      </c>
      <c r="D176" s="14">
        <v>4</v>
      </c>
      <c r="E176" s="41">
        <v>2</v>
      </c>
      <c r="F176" s="15">
        <v>12</v>
      </c>
      <c r="G176" s="12" t="s">
        <v>26</v>
      </c>
      <c r="H176">
        <v>0.32174097221805759</v>
      </c>
      <c r="I176" s="14">
        <f t="shared" si="31"/>
        <v>3</v>
      </c>
      <c r="J176" s="14">
        <f t="shared" si="32"/>
        <v>3</v>
      </c>
      <c r="K176" s="16">
        <f t="shared" si="33"/>
        <v>3</v>
      </c>
      <c r="Q176" s="15">
        <v>12</v>
      </c>
      <c r="R176" s="12" t="s">
        <v>26</v>
      </c>
      <c r="S176" s="14">
        <v>0.32174097221805759</v>
      </c>
      <c r="T176" s="14">
        <v>3</v>
      </c>
      <c r="W176" s="15">
        <v>12</v>
      </c>
      <c r="X176" s="12" t="s">
        <v>33</v>
      </c>
      <c r="Y176" s="17">
        <v>0.70679753674068524</v>
      </c>
      <c r="Z176" s="14">
        <v>2</v>
      </c>
    </row>
    <row r="177" spans="1:29" ht="15" thickBot="1">
      <c r="A177" s="11">
        <v>13</v>
      </c>
      <c r="B177" s="12" t="s">
        <v>22</v>
      </c>
      <c r="C177">
        <v>0.7388756889325595</v>
      </c>
      <c r="D177" s="14">
        <v>4</v>
      </c>
      <c r="E177" s="41">
        <v>2</v>
      </c>
      <c r="F177" s="15">
        <v>13</v>
      </c>
      <c r="G177" s="12" t="s">
        <v>29</v>
      </c>
      <c r="H177">
        <v>0.31002593861518718</v>
      </c>
      <c r="I177" s="14">
        <f t="shared" si="31"/>
        <v>3</v>
      </c>
      <c r="J177" s="14">
        <f t="shared" si="32"/>
        <v>3</v>
      </c>
      <c r="K177" s="16">
        <f t="shared" si="33"/>
        <v>3</v>
      </c>
      <c r="Q177" s="15">
        <v>13</v>
      </c>
      <c r="R177" s="12" t="s">
        <v>29</v>
      </c>
      <c r="S177" s="14">
        <v>0.31002593861518718</v>
      </c>
      <c r="T177" s="14">
        <v>3</v>
      </c>
      <c r="W177" s="15">
        <v>13</v>
      </c>
      <c r="X177" s="12" t="s">
        <v>22</v>
      </c>
      <c r="Y177" s="17">
        <v>0.7388756889325595</v>
      </c>
      <c r="Z177" s="14">
        <v>2</v>
      </c>
    </row>
    <row r="178" spans="1:29" ht="15" thickBot="1">
      <c r="A178" s="11">
        <v>14</v>
      </c>
      <c r="B178" s="12" t="s">
        <v>17</v>
      </c>
      <c r="C178">
        <v>0.7230195852229484</v>
      </c>
      <c r="D178" s="14">
        <v>4</v>
      </c>
      <c r="E178" s="41">
        <v>2</v>
      </c>
      <c r="F178" s="15">
        <v>14</v>
      </c>
      <c r="G178" s="12" t="s">
        <v>27</v>
      </c>
      <c r="H178">
        <v>0.29116171852420425</v>
      </c>
      <c r="I178" s="14">
        <f t="shared" si="31"/>
        <v>4</v>
      </c>
      <c r="J178" s="14">
        <f t="shared" si="32"/>
        <v>3</v>
      </c>
      <c r="K178" s="16">
        <f t="shared" si="33"/>
        <v>3</v>
      </c>
      <c r="Q178" s="15">
        <v>14</v>
      </c>
      <c r="R178" s="12" t="s">
        <v>27</v>
      </c>
      <c r="S178" s="14">
        <v>0.29116171852420425</v>
      </c>
      <c r="T178" s="14">
        <v>3</v>
      </c>
      <c r="W178" s="15">
        <v>14</v>
      </c>
      <c r="X178" s="12" t="s">
        <v>17</v>
      </c>
      <c r="Y178" s="17">
        <v>0.7230195852229484</v>
      </c>
      <c r="Z178" s="14">
        <v>2</v>
      </c>
    </row>
    <row r="179" spans="1:29" ht="15" thickBot="1">
      <c r="A179" s="11">
        <v>15</v>
      </c>
      <c r="B179" s="12" t="s">
        <v>34</v>
      </c>
      <c r="C179">
        <v>0.67781870562578117</v>
      </c>
      <c r="D179" s="14">
        <v>4</v>
      </c>
      <c r="E179" s="41">
        <v>2</v>
      </c>
      <c r="F179" s="15">
        <v>15</v>
      </c>
      <c r="G179" s="12" t="s">
        <v>33</v>
      </c>
      <c r="H179">
        <v>0.28219501653260359</v>
      </c>
      <c r="I179" s="14">
        <f t="shared" si="31"/>
        <v>4</v>
      </c>
      <c r="J179" s="14">
        <f t="shared" si="32"/>
        <v>3</v>
      </c>
      <c r="K179" s="16">
        <f t="shared" si="33"/>
        <v>3</v>
      </c>
      <c r="Q179" s="15">
        <v>15</v>
      </c>
      <c r="R179" s="12" t="s">
        <v>33</v>
      </c>
      <c r="S179" s="14">
        <v>0.28219501653260359</v>
      </c>
      <c r="T179" s="14">
        <v>3</v>
      </c>
      <c r="W179" s="15">
        <v>15</v>
      </c>
      <c r="X179" s="12" t="s">
        <v>34</v>
      </c>
      <c r="Y179" s="17">
        <v>0.67781870562578117</v>
      </c>
      <c r="Z179" s="14">
        <v>2</v>
      </c>
    </row>
    <row r="180" spans="1:29" ht="15" thickBot="1">
      <c r="A180" s="11">
        <v>16</v>
      </c>
      <c r="B180" s="12" t="s">
        <v>37</v>
      </c>
      <c r="C180">
        <v>0.56647998924016774</v>
      </c>
      <c r="D180" s="14">
        <f t="shared" si="34"/>
        <v>4</v>
      </c>
      <c r="E180" s="41">
        <f t="shared" si="30"/>
        <v>2</v>
      </c>
      <c r="F180" s="15">
        <v>16</v>
      </c>
      <c r="G180" s="12" t="s">
        <v>37</v>
      </c>
      <c r="H180">
        <v>0.25282149381860608</v>
      </c>
      <c r="I180" s="14">
        <f t="shared" si="31"/>
        <v>4</v>
      </c>
      <c r="J180" s="14">
        <f t="shared" si="32"/>
        <v>3</v>
      </c>
      <c r="K180" s="16">
        <f t="shared" si="33"/>
        <v>3</v>
      </c>
      <c r="Q180" s="15">
        <v>16</v>
      </c>
      <c r="R180" s="12" t="s">
        <v>37</v>
      </c>
      <c r="S180" s="14">
        <v>0.25282149381860608</v>
      </c>
      <c r="T180" s="14">
        <v>3</v>
      </c>
      <c r="W180" s="15">
        <v>16</v>
      </c>
      <c r="X180" s="12" t="s">
        <v>37</v>
      </c>
      <c r="Y180" s="17">
        <v>0.56647998924016774</v>
      </c>
      <c r="Z180" s="14">
        <v>2</v>
      </c>
    </row>
    <row r="181" spans="1:29" ht="15" thickBot="1">
      <c r="A181" s="11">
        <v>17</v>
      </c>
      <c r="B181" s="12" t="s">
        <v>27</v>
      </c>
      <c r="C181">
        <v>0.6</v>
      </c>
      <c r="D181" s="14">
        <v>4</v>
      </c>
      <c r="E181" s="41">
        <f t="shared" si="30"/>
        <v>2</v>
      </c>
      <c r="F181" s="15">
        <v>17</v>
      </c>
      <c r="G181" s="12" t="s">
        <v>36</v>
      </c>
      <c r="H181">
        <v>0.21709574394556425</v>
      </c>
      <c r="I181" s="14">
        <f t="shared" si="31"/>
        <v>4</v>
      </c>
      <c r="J181" s="14">
        <f t="shared" si="32"/>
        <v>3</v>
      </c>
      <c r="K181" s="16">
        <f t="shared" si="33"/>
        <v>3</v>
      </c>
      <c r="Q181" s="15">
        <v>17</v>
      </c>
      <c r="R181" s="12" t="s">
        <v>36</v>
      </c>
      <c r="S181" s="14">
        <v>0.21709574394556425</v>
      </c>
      <c r="T181" s="14">
        <v>3</v>
      </c>
      <c r="W181" s="15">
        <v>17</v>
      </c>
      <c r="X181" s="12" t="s">
        <v>27</v>
      </c>
      <c r="Y181" s="17">
        <v>0.6</v>
      </c>
      <c r="Z181" s="14">
        <v>2</v>
      </c>
    </row>
    <row r="182" spans="1:29" ht="15" thickBot="1">
      <c r="A182" s="20">
        <v>18</v>
      </c>
      <c r="B182" s="12" t="s">
        <v>36</v>
      </c>
      <c r="C182">
        <v>0.4</v>
      </c>
      <c r="D182" s="21">
        <f t="shared" si="34"/>
        <v>4</v>
      </c>
      <c r="E182" s="41">
        <f t="shared" si="30"/>
        <v>3</v>
      </c>
      <c r="F182" s="22">
        <v>18</v>
      </c>
      <c r="G182" s="12" t="s">
        <v>34</v>
      </c>
      <c r="H182">
        <v>0.21047136627723365</v>
      </c>
      <c r="I182" s="21">
        <f t="shared" si="31"/>
        <v>4</v>
      </c>
      <c r="J182" s="21">
        <f t="shared" si="32"/>
        <v>3</v>
      </c>
      <c r="K182" s="23">
        <f t="shared" si="33"/>
        <v>3</v>
      </c>
      <c r="Q182" s="15">
        <v>18</v>
      </c>
      <c r="R182" s="12" t="s">
        <v>34</v>
      </c>
      <c r="S182" s="14">
        <v>0.21047136627723365</v>
      </c>
      <c r="T182" s="14">
        <v>3</v>
      </c>
      <c r="W182" s="15">
        <v>18</v>
      </c>
      <c r="X182" s="12" t="s">
        <v>36</v>
      </c>
      <c r="Y182" s="17">
        <v>0.4</v>
      </c>
      <c r="Z182" s="14">
        <v>3</v>
      </c>
    </row>
    <row r="183" spans="1:29">
      <c r="B183" s="26" t="s">
        <v>38</v>
      </c>
      <c r="C183">
        <f>QUARTILE(C165:C182,1)</f>
        <v>0.59496351660126956</v>
      </c>
      <c r="D183" s="26" t="s">
        <v>39</v>
      </c>
      <c r="E183">
        <f>1/3*(MAX(C165:C182)-MIN(C165:C182))</f>
        <v>0.11441106292211722</v>
      </c>
      <c r="G183" s="26" t="s">
        <v>38</v>
      </c>
      <c r="H183">
        <f>QUARTILE(H165:H182,1)</f>
        <v>0.29587777354695</v>
      </c>
      <c r="I183" s="26" t="s">
        <v>39</v>
      </c>
      <c r="J183">
        <f>1/3*(MAX(H165:H182)-MIN(H165:H182))</f>
        <v>0.13940160215338249</v>
      </c>
      <c r="Z183">
        <v>7.3614482129328043E-2</v>
      </c>
    </row>
    <row r="184" spans="1:29">
      <c r="B184" s="12" t="s">
        <v>40</v>
      </c>
      <c r="C184">
        <f>QUARTILE(C165:C182,2)</f>
        <v>0.64085740160944238</v>
      </c>
      <c r="D184" s="12" t="s">
        <v>41</v>
      </c>
      <c r="E184" s="13">
        <f>MAX(C165:C182)</f>
        <v>0.74323318876635169</v>
      </c>
      <c r="G184" s="12" t="s">
        <v>40</v>
      </c>
      <c r="H184">
        <f>QUARTILE(H165:H182,2)</f>
        <v>0.33601140201710089</v>
      </c>
      <c r="I184" s="12" t="s">
        <v>41</v>
      </c>
      <c r="J184" s="13">
        <f>MAX(H165:H182)</f>
        <v>0.62867617273738108</v>
      </c>
      <c r="Z184">
        <v>0.62084344638798417</v>
      </c>
    </row>
    <row r="185" spans="1:29">
      <c r="B185" s="12" t="s">
        <v>42</v>
      </c>
      <c r="C185">
        <f>QUARTILE(C165:C182,3)</f>
        <v>0.70373444257555651</v>
      </c>
      <c r="G185" s="12" t="s">
        <v>42</v>
      </c>
      <c r="H185">
        <f>QUARTILE(H165:H182,3)</f>
        <v>0.44104690347631126</v>
      </c>
    </row>
    <row r="186" spans="1:29">
      <c r="G186" s="12" t="s">
        <v>43</v>
      </c>
      <c r="H186">
        <f>AVERAGE(H165:H182)</f>
        <v>0.36882428721328131</v>
      </c>
    </row>
    <row r="187" spans="1:29">
      <c r="G187" s="12" t="s">
        <v>44</v>
      </c>
      <c r="H187">
        <f>STDEVPA(H165:H182)</f>
        <v>0.11342113951400279</v>
      </c>
    </row>
    <row r="190" spans="1:29" ht="15" thickBot="1">
      <c r="A190" s="2" t="s">
        <v>55</v>
      </c>
    </row>
    <row r="191" spans="1:29" ht="21.5" thickBot="1">
      <c r="A191" s="36" t="s">
        <v>3</v>
      </c>
      <c r="B191" s="37"/>
      <c r="C191" s="37"/>
      <c r="D191" s="38" t="s">
        <v>4</v>
      </c>
      <c r="E191" s="27" t="s">
        <v>5</v>
      </c>
      <c r="F191" s="39" t="s">
        <v>3</v>
      </c>
      <c r="G191" s="31"/>
      <c r="H191" s="40"/>
      <c r="I191" s="38" t="s">
        <v>4</v>
      </c>
      <c r="J191" s="38" t="s">
        <v>6</v>
      </c>
      <c r="K191" s="27" t="s">
        <v>5</v>
      </c>
      <c r="Q191" s="31" t="s">
        <v>3</v>
      </c>
      <c r="R191" s="31"/>
      <c r="S191" s="31"/>
      <c r="T191" s="27" t="s">
        <v>9</v>
      </c>
      <c r="W191" s="7" t="s">
        <v>3</v>
      </c>
      <c r="X191" s="7"/>
      <c r="Y191" s="7"/>
      <c r="Z191" s="8" t="s">
        <v>9</v>
      </c>
    </row>
    <row r="192" spans="1:29" ht="15" thickBot="1">
      <c r="A192" s="33">
        <v>1</v>
      </c>
      <c r="B192" s="12" t="s">
        <v>18</v>
      </c>
      <c r="C192" s="13">
        <v>0.65631817918297508</v>
      </c>
      <c r="D192" s="41">
        <f>IF(C192&gt;$C$212,1,IF(C192&gt;$C$211,2,IF(C192&gt;$C$210,3,4)))</f>
        <v>1</v>
      </c>
      <c r="E192" s="41">
        <f>IF(C192&gt;(E$211-E$210),1,IF(C192&gt;(E$211-(2*E$210)),2,3))</f>
        <v>1</v>
      </c>
      <c r="F192" s="42">
        <v>1</v>
      </c>
      <c r="G192" s="12" t="s">
        <v>18</v>
      </c>
      <c r="H192">
        <v>0.65631817918297508</v>
      </c>
      <c r="I192" s="41">
        <f>IF(H192&gt;$H$212,1,IF(H192&gt;$H$211,2,IF(H192&gt;$H$210,3,4)))</f>
        <v>1</v>
      </c>
      <c r="J192" s="41">
        <f>IF(H192&gt;$H$213+$H$214,1,IF(H192&gt;$H$213,2,3))</f>
        <v>1</v>
      </c>
      <c r="K192" s="41">
        <f>IF(H192&gt;(J$211-J$210),1,IF(H192&gt;(J$211-(2*J$210)),2,3))</f>
        <v>1</v>
      </c>
      <c r="Q192" s="33">
        <v>1</v>
      </c>
      <c r="R192" s="12" t="s">
        <v>18</v>
      </c>
      <c r="S192">
        <v>0.65631817918297508</v>
      </c>
      <c r="T192" s="41">
        <v>1</v>
      </c>
      <c r="W192" s="15">
        <v>1</v>
      </c>
      <c r="X192" s="12" t="s">
        <v>18</v>
      </c>
      <c r="Y192" s="17">
        <v>0.65631817918297508</v>
      </c>
      <c r="Z192" s="14">
        <v>1</v>
      </c>
      <c r="AB192" t="s">
        <v>46</v>
      </c>
      <c r="AC192" t="s">
        <v>16</v>
      </c>
    </row>
    <row r="193" spans="1:29" ht="15" thickBot="1">
      <c r="A193" s="11">
        <v>2</v>
      </c>
      <c r="B193" s="12" t="s">
        <v>23</v>
      </c>
      <c r="C193" s="13">
        <v>0.66623593104845891</v>
      </c>
      <c r="D193" s="14">
        <f>IF(C193&gt;$C$212,1,IF(C193&gt;$C$211,2,IF(C193&gt;$C$210,3,4)))</f>
        <v>1</v>
      </c>
      <c r="E193" s="41">
        <f t="shared" ref="E193:E209" si="35">IF(C193&gt;(E$211-E$210),1,IF(C193&gt;(E$211-(2*E$210)),2,3))</f>
        <v>1</v>
      </c>
      <c r="F193" s="15">
        <v>2</v>
      </c>
      <c r="G193" s="12" t="s">
        <v>12</v>
      </c>
      <c r="H193">
        <v>0.55625142949399264</v>
      </c>
      <c r="I193" s="14">
        <f t="shared" ref="I193:I209" si="36">IF(H193&gt;$H$212,1,IF(H193&gt;$H$211,2,IF(H193&gt;$H$210,3,4)))</f>
        <v>1</v>
      </c>
      <c r="J193" s="14">
        <f t="shared" ref="J193:J209" si="37">IF(H193&gt;$H$213+$H$214,1,IF(H193&gt;$H$213,2,3))</f>
        <v>1</v>
      </c>
      <c r="K193" s="41">
        <f t="shared" ref="K193:K209" si="38">IF(H193&gt;(J$211-J$210),1,IF(H193&gt;(J$211-(2*J$210)),2,3))</f>
        <v>1</v>
      </c>
      <c r="Q193" s="11">
        <v>2</v>
      </c>
      <c r="R193" s="12" t="s">
        <v>12</v>
      </c>
      <c r="S193">
        <v>0.55625142949399264</v>
      </c>
      <c r="T193" s="41">
        <v>1</v>
      </c>
      <c r="W193" s="15">
        <v>2</v>
      </c>
      <c r="X193" s="12" t="s">
        <v>23</v>
      </c>
      <c r="Y193" s="17">
        <v>0.66623593104845891</v>
      </c>
      <c r="Z193" s="14">
        <v>1</v>
      </c>
      <c r="AB193" t="s">
        <v>23</v>
      </c>
      <c r="AC193" t="s">
        <v>12</v>
      </c>
    </row>
    <row r="194" spans="1:29" ht="15" thickBot="1">
      <c r="A194" s="11">
        <v>3</v>
      </c>
      <c r="B194" s="12" t="s">
        <v>12</v>
      </c>
      <c r="C194">
        <v>0.62197048111941722</v>
      </c>
      <c r="D194" s="14">
        <f t="shared" ref="D194:D209" si="39">IF(C194&gt;$C$212,1,IF(C194&gt;$C$211,2,IF(C194&gt;$C$210,3,4)))</f>
        <v>2</v>
      </c>
      <c r="E194" s="41">
        <f t="shared" si="35"/>
        <v>1</v>
      </c>
      <c r="F194" s="15">
        <v>3</v>
      </c>
      <c r="G194" s="12" t="s">
        <v>23</v>
      </c>
      <c r="H194">
        <v>0.529289370215558</v>
      </c>
      <c r="I194" s="14">
        <f t="shared" si="36"/>
        <v>1</v>
      </c>
      <c r="J194" s="14">
        <f t="shared" si="37"/>
        <v>1</v>
      </c>
      <c r="K194" s="41">
        <f t="shared" si="38"/>
        <v>1</v>
      </c>
      <c r="Q194" s="11">
        <v>3</v>
      </c>
      <c r="R194" s="12" t="s">
        <v>23</v>
      </c>
      <c r="S194">
        <v>0.529289370215558</v>
      </c>
      <c r="T194" s="41">
        <v>1</v>
      </c>
      <c r="W194" s="15">
        <v>3</v>
      </c>
      <c r="X194" s="12" t="s">
        <v>12</v>
      </c>
      <c r="Y194" s="17">
        <v>0.62197048111941722</v>
      </c>
      <c r="Z194" s="14">
        <v>1</v>
      </c>
      <c r="AB194" t="s">
        <v>26</v>
      </c>
      <c r="AC194" t="s">
        <v>30</v>
      </c>
    </row>
    <row r="195" spans="1:29" ht="15" thickBot="1">
      <c r="A195" s="11">
        <v>4</v>
      </c>
      <c r="B195" s="12" t="s">
        <v>26</v>
      </c>
      <c r="C195">
        <v>0.59368098845456641</v>
      </c>
      <c r="D195" s="14">
        <v>3</v>
      </c>
      <c r="E195" s="41">
        <v>1</v>
      </c>
      <c r="F195" s="15">
        <v>4</v>
      </c>
      <c r="G195" s="12" t="s">
        <v>30</v>
      </c>
      <c r="H195">
        <v>0.42700964557800336</v>
      </c>
      <c r="I195" s="14">
        <f t="shared" si="36"/>
        <v>1</v>
      </c>
      <c r="J195" s="14">
        <f>IF(H195&gt;$H$213+$H$214,1,IF(H195&gt;$H$213,2,3))</f>
        <v>2</v>
      </c>
      <c r="K195" s="41">
        <f t="shared" si="38"/>
        <v>2</v>
      </c>
      <c r="Q195" s="11">
        <v>4</v>
      </c>
      <c r="R195" s="12" t="s">
        <v>30</v>
      </c>
      <c r="S195">
        <v>0.42700964557800336</v>
      </c>
      <c r="T195" s="41">
        <v>2</v>
      </c>
      <c r="W195" s="15">
        <v>4</v>
      </c>
      <c r="X195" s="12" t="s">
        <v>26</v>
      </c>
      <c r="Y195" s="17">
        <v>0.59368098845456641</v>
      </c>
      <c r="Z195" s="14">
        <v>1</v>
      </c>
      <c r="AB195" t="s">
        <v>29</v>
      </c>
      <c r="AC195" t="s">
        <v>32</v>
      </c>
    </row>
    <row r="196" spans="1:29" ht="15" thickBot="1">
      <c r="A196" s="11">
        <v>5</v>
      </c>
      <c r="B196" s="12" t="s">
        <v>30</v>
      </c>
      <c r="C196">
        <v>0.60377281274900851</v>
      </c>
      <c r="D196" s="14">
        <f t="shared" si="39"/>
        <v>3</v>
      </c>
      <c r="E196" s="41">
        <f t="shared" si="35"/>
        <v>1</v>
      </c>
      <c r="F196" s="15">
        <v>5</v>
      </c>
      <c r="G196" s="12" t="s">
        <v>32</v>
      </c>
      <c r="H196">
        <v>0.40953495712438281</v>
      </c>
      <c r="I196" s="14">
        <f t="shared" si="36"/>
        <v>1</v>
      </c>
      <c r="J196" s="14">
        <f t="shared" si="37"/>
        <v>2</v>
      </c>
      <c r="K196" s="41">
        <f t="shared" si="38"/>
        <v>2</v>
      </c>
      <c r="Q196" s="11">
        <v>5</v>
      </c>
      <c r="R196" s="12" t="s">
        <v>32</v>
      </c>
      <c r="S196">
        <v>0.40953495712438281</v>
      </c>
      <c r="T196" s="41">
        <v>2</v>
      </c>
      <c r="W196" s="15">
        <v>5</v>
      </c>
      <c r="X196" s="12" t="s">
        <v>30</v>
      </c>
      <c r="Y196" s="17">
        <v>0.60377281274900851</v>
      </c>
      <c r="Z196" s="14">
        <v>1</v>
      </c>
      <c r="AB196" t="s">
        <v>28</v>
      </c>
      <c r="AC196" t="s">
        <v>17</v>
      </c>
    </row>
    <row r="197" spans="1:29" ht="15" thickBot="1">
      <c r="A197" s="11">
        <v>6</v>
      </c>
      <c r="B197" s="12" t="s">
        <v>29</v>
      </c>
      <c r="C197">
        <v>0.59993074909786126</v>
      </c>
      <c r="D197" s="14">
        <v>3</v>
      </c>
      <c r="E197" s="41">
        <v>1</v>
      </c>
      <c r="F197" s="15">
        <v>6</v>
      </c>
      <c r="G197" s="12" t="s">
        <v>26</v>
      </c>
      <c r="H197">
        <v>0.40177851338895626</v>
      </c>
      <c r="I197" s="14">
        <f t="shared" si="36"/>
        <v>2</v>
      </c>
      <c r="J197" s="14">
        <f t="shared" si="37"/>
        <v>2</v>
      </c>
      <c r="K197" s="41">
        <f t="shared" si="38"/>
        <v>2</v>
      </c>
      <c r="Q197" s="11">
        <v>6</v>
      </c>
      <c r="R197" s="12" t="s">
        <v>26</v>
      </c>
      <c r="S197">
        <v>0.40177851338895626</v>
      </c>
      <c r="T197" s="41">
        <v>2</v>
      </c>
      <c r="W197" s="15">
        <v>6</v>
      </c>
      <c r="X197" s="12" t="s">
        <v>29</v>
      </c>
      <c r="Y197" s="17">
        <v>0.59993074909786126</v>
      </c>
      <c r="Z197" s="14">
        <v>1</v>
      </c>
      <c r="AB197" t="s">
        <v>24</v>
      </c>
      <c r="AC197" t="s">
        <v>27</v>
      </c>
    </row>
    <row r="198" spans="1:29" ht="15" thickBot="1">
      <c r="A198" s="11">
        <v>7</v>
      </c>
      <c r="B198" s="12" t="s">
        <v>32</v>
      </c>
      <c r="C198">
        <v>0.63376084968499735</v>
      </c>
      <c r="D198" s="14">
        <v>3</v>
      </c>
      <c r="E198" s="41">
        <f t="shared" si="35"/>
        <v>1</v>
      </c>
      <c r="F198" s="15">
        <v>7</v>
      </c>
      <c r="G198" s="12" t="s">
        <v>29</v>
      </c>
      <c r="H198">
        <v>0.39422432669746132</v>
      </c>
      <c r="I198" s="14">
        <f t="shared" si="36"/>
        <v>2</v>
      </c>
      <c r="J198" s="14">
        <f t="shared" si="37"/>
        <v>2</v>
      </c>
      <c r="K198" s="41">
        <f t="shared" si="38"/>
        <v>2</v>
      </c>
      <c r="Q198" s="11">
        <v>7</v>
      </c>
      <c r="R198" s="12" t="s">
        <v>29</v>
      </c>
      <c r="S198">
        <v>0.39422432669746132</v>
      </c>
      <c r="T198" s="41">
        <v>2</v>
      </c>
      <c r="W198" s="15">
        <v>7</v>
      </c>
      <c r="X198" s="12" t="s">
        <v>32</v>
      </c>
      <c r="Y198" s="17">
        <v>0.63376084968499735</v>
      </c>
      <c r="Z198" s="14">
        <v>1</v>
      </c>
      <c r="AB198" t="s">
        <v>34</v>
      </c>
      <c r="AC198" t="s">
        <v>31</v>
      </c>
    </row>
    <row r="199" spans="1:29" ht="15" thickBot="1">
      <c r="A199" s="11">
        <v>8</v>
      </c>
      <c r="B199" s="12" t="s">
        <v>25</v>
      </c>
      <c r="C199">
        <v>0.62093725047202597</v>
      </c>
      <c r="D199" s="14">
        <f t="shared" si="39"/>
        <v>3</v>
      </c>
      <c r="E199" s="41">
        <f t="shared" si="35"/>
        <v>1</v>
      </c>
      <c r="F199" s="15">
        <v>8</v>
      </c>
      <c r="G199" s="12" t="s">
        <v>25</v>
      </c>
      <c r="H199">
        <v>0.38649380579408565</v>
      </c>
      <c r="I199" s="14">
        <f t="shared" si="36"/>
        <v>2</v>
      </c>
      <c r="J199" s="14">
        <f t="shared" si="37"/>
        <v>2</v>
      </c>
      <c r="K199" s="41">
        <f t="shared" si="38"/>
        <v>2</v>
      </c>
      <c r="Q199" s="11">
        <v>8</v>
      </c>
      <c r="R199" s="12" t="s">
        <v>25</v>
      </c>
      <c r="S199">
        <v>0.38649380579408565</v>
      </c>
      <c r="T199" s="41">
        <v>2</v>
      </c>
      <c r="W199" s="15">
        <v>8</v>
      </c>
      <c r="X199" s="12" t="s">
        <v>25</v>
      </c>
      <c r="Y199" s="17">
        <v>0.62093725047202597</v>
      </c>
      <c r="Z199" s="14">
        <v>1</v>
      </c>
      <c r="AC199" t="s">
        <v>21</v>
      </c>
    </row>
    <row r="200" spans="1:29" ht="15" thickBot="1">
      <c r="A200" s="11">
        <v>9</v>
      </c>
      <c r="B200" s="12" t="s">
        <v>22</v>
      </c>
      <c r="C200">
        <v>0.59730818570374522</v>
      </c>
      <c r="D200" s="14">
        <f t="shared" si="39"/>
        <v>3</v>
      </c>
      <c r="E200" s="41">
        <f t="shared" si="35"/>
        <v>2</v>
      </c>
      <c r="F200" s="15">
        <v>9</v>
      </c>
      <c r="G200" s="12" t="s">
        <v>22</v>
      </c>
      <c r="H200">
        <v>0.37900808113304019</v>
      </c>
      <c r="I200" s="14">
        <f t="shared" si="36"/>
        <v>2</v>
      </c>
      <c r="J200" s="14">
        <f t="shared" si="37"/>
        <v>2</v>
      </c>
      <c r="K200" s="41">
        <f t="shared" si="38"/>
        <v>2</v>
      </c>
      <c r="Q200" s="11">
        <v>9</v>
      </c>
      <c r="R200" s="12" t="s">
        <v>22</v>
      </c>
      <c r="S200">
        <v>0.37900808113304019</v>
      </c>
      <c r="T200" s="41">
        <v>2</v>
      </c>
      <c r="W200" s="15">
        <v>9</v>
      </c>
      <c r="X200" s="12" t="s">
        <v>22</v>
      </c>
      <c r="Y200" s="17">
        <v>0.59730818570374522</v>
      </c>
      <c r="Z200" s="14">
        <v>2</v>
      </c>
      <c r="AC200" t="s">
        <v>37</v>
      </c>
    </row>
    <row r="201" spans="1:29" ht="15" thickBot="1">
      <c r="A201" s="11">
        <v>10</v>
      </c>
      <c r="B201" s="12" t="s">
        <v>33</v>
      </c>
      <c r="C201">
        <v>0.62298917017866562</v>
      </c>
      <c r="D201" s="14">
        <v>3</v>
      </c>
      <c r="E201" s="41">
        <v>2</v>
      </c>
      <c r="F201" s="15">
        <v>10</v>
      </c>
      <c r="G201" s="12" t="s">
        <v>17</v>
      </c>
      <c r="H201">
        <v>0.36341035578007108</v>
      </c>
      <c r="I201" s="14">
        <f t="shared" si="36"/>
        <v>3</v>
      </c>
      <c r="J201" s="14">
        <f t="shared" si="37"/>
        <v>3</v>
      </c>
      <c r="K201" s="41">
        <f t="shared" si="38"/>
        <v>2</v>
      </c>
      <c r="Q201" s="11">
        <v>10</v>
      </c>
      <c r="R201" s="12" t="s">
        <v>17</v>
      </c>
      <c r="S201">
        <v>0.36341035578007108</v>
      </c>
      <c r="T201" s="41">
        <v>2</v>
      </c>
      <c r="W201" s="15">
        <v>10</v>
      </c>
      <c r="X201" s="12" t="s">
        <v>33</v>
      </c>
      <c r="Y201" s="17">
        <v>0.62298917017866562</v>
      </c>
      <c r="Z201" s="14">
        <v>2</v>
      </c>
    </row>
    <row r="202" spans="1:29" ht="15" thickBot="1">
      <c r="A202" s="11">
        <v>11</v>
      </c>
      <c r="B202" s="12" t="s">
        <v>17</v>
      </c>
      <c r="C202">
        <v>0.6226683060105821</v>
      </c>
      <c r="D202" s="14">
        <v>4</v>
      </c>
      <c r="E202" s="41">
        <v>2</v>
      </c>
      <c r="F202" s="15">
        <v>11</v>
      </c>
      <c r="G202" s="12" t="s">
        <v>27</v>
      </c>
      <c r="H202">
        <v>0.35062231739947258</v>
      </c>
      <c r="I202" s="14">
        <f t="shared" si="36"/>
        <v>3</v>
      </c>
      <c r="J202" s="14">
        <f t="shared" si="37"/>
        <v>3</v>
      </c>
      <c r="K202" s="41">
        <f t="shared" si="38"/>
        <v>3</v>
      </c>
      <c r="Q202" s="11">
        <v>11</v>
      </c>
      <c r="R202" s="12" t="s">
        <v>27</v>
      </c>
      <c r="S202">
        <v>0.35062231739947258</v>
      </c>
      <c r="T202" s="41">
        <v>3</v>
      </c>
      <c r="W202" s="15">
        <v>11</v>
      </c>
      <c r="X202" s="12" t="s">
        <v>17</v>
      </c>
      <c r="Y202" s="17">
        <v>0.6226683060105821</v>
      </c>
      <c r="Z202" s="14">
        <v>2</v>
      </c>
    </row>
    <row r="203" spans="1:29" ht="15" thickBot="1">
      <c r="A203" s="11">
        <v>12</v>
      </c>
      <c r="B203" s="12" t="s">
        <v>27</v>
      </c>
      <c r="C203">
        <v>0.52386487815782812</v>
      </c>
      <c r="D203" s="14">
        <v>4</v>
      </c>
      <c r="E203" s="41">
        <f t="shared" si="35"/>
        <v>2</v>
      </c>
      <c r="F203" s="15">
        <v>12</v>
      </c>
      <c r="G203" s="12" t="s">
        <v>33</v>
      </c>
      <c r="H203">
        <v>0.34956504372351771</v>
      </c>
      <c r="I203" s="14">
        <f t="shared" si="36"/>
        <v>3</v>
      </c>
      <c r="J203" s="14">
        <f t="shared" si="37"/>
        <v>3</v>
      </c>
      <c r="K203" s="41">
        <f t="shared" si="38"/>
        <v>3</v>
      </c>
      <c r="Q203" s="11">
        <v>12</v>
      </c>
      <c r="R203" s="12" t="s">
        <v>33</v>
      </c>
      <c r="S203">
        <v>0.34956504372351771</v>
      </c>
      <c r="T203" s="41">
        <v>3</v>
      </c>
      <c r="W203" s="15">
        <v>12</v>
      </c>
      <c r="X203" s="12" t="s">
        <v>27</v>
      </c>
      <c r="Y203" s="17">
        <v>0.52386487815782812</v>
      </c>
      <c r="Z203" s="14">
        <v>2</v>
      </c>
    </row>
    <row r="204" spans="1:29" ht="15" thickBot="1">
      <c r="A204" s="11">
        <v>13</v>
      </c>
      <c r="B204" s="12" t="s">
        <v>24</v>
      </c>
      <c r="C204">
        <v>0.50689909248987686</v>
      </c>
      <c r="D204" s="14">
        <v>4</v>
      </c>
      <c r="E204" s="41">
        <f t="shared" si="35"/>
        <v>2</v>
      </c>
      <c r="F204" s="15">
        <v>13</v>
      </c>
      <c r="G204" s="12" t="s">
        <v>35</v>
      </c>
      <c r="H204">
        <v>0.32523468852694681</v>
      </c>
      <c r="I204" s="14">
        <f t="shared" si="36"/>
        <v>3</v>
      </c>
      <c r="J204" s="14">
        <f t="shared" si="37"/>
        <v>3</v>
      </c>
      <c r="K204" s="41">
        <f t="shared" si="38"/>
        <v>3</v>
      </c>
      <c r="Q204" s="11">
        <v>13</v>
      </c>
      <c r="R204" s="12" t="s">
        <v>35</v>
      </c>
      <c r="S204">
        <v>0.32523468852694681</v>
      </c>
      <c r="T204" s="41">
        <v>3</v>
      </c>
      <c r="W204" s="15">
        <v>13</v>
      </c>
      <c r="X204" s="12" t="s">
        <v>24</v>
      </c>
      <c r="Y204" s="17">
        <v>0.50689909248987686</v>
      </c>
      <c r="Z204" s="14">
        <v>2</v>
      </c>
    </row>
    <row r="205" spans="1:29" ht="15" thickBot="1">
      <c r="A205" s="11">
        <v>14</v>
      </c>
      <c r="B205" s="12" t="s">
        <v>35</v>
      </c>
      <c r="C205">
        <v>0.52712647558877712</v>
      </c>
      <c r="D205" s="14">
        <f t="shared" si="39"/>
        <v>4</v>
      </c>
      <c r="E205" s="41">
        <f t="shared" si="35"/>
        <v>2</v>
      </c>
      <c r="F205" s="15">
        <v>14</v>
      </c>
      <c r="G205" s="12" t="s">
        <v>21</v>
      </c>
      <c r="H205">
        <v>0.31639637158226874</v>
      </c>
      <c r="I205" s="14">
        <f t="shared" si="36"/>
        <v>4</v>
      </c>
      <c r="J205" s="14">
        <f t="shared" si="37"/>
        <v>3</v>
      </c>
      <c r="K205" s="41">
        <f t="shared" si="38"/>
        <v>3</v>
      </c>
      <c r="Q205" s="11">
        <v>14</v>
      </c>
      <c r="R205" s="12" t="s">
        <v>21</v>
      </c>
      <c r="S205">
        <v>0.31639637158226874</v>
      </c>
      <c r="T205" s="41">
        <v>3</v>
      </c>
      <c r="W205" s="15">
        <v>14</v>
      </c>
      <c r="X205" s="12" t="s">
        <v>35</v>
      </c>
      <c r="Y205" s="17">
        <v>0.52712647558877712</v>
      </c>
      <c r="Z205" s="14">
        <v>2</v>
      </c>
    </row>
    <row r="206" spans="1:29" ht="15" thickBot="1">
      <c r="A206" s="11">
        <v>15</v>
      </c>
      <c r="B206" s="12" t="s">
        <v>34</v>
      </c>
      <c r="C206">
        <v>0.62143535940625561</v>
      </c>
      <c r="D206" s="14">
        <v>4</v>
      </c>
      <c r="E206" s="41">
        <v>2</v>
      </c>
      <c r="F206" s="15">
        <v>15</v>
      </c>
      <c r="G206" s="12" t="s">
        <v>24</v>
      </c>
      <c r="H206">
        <v>0.29302975710208801</v>
      </c>
      <c r="I206" s="14">
        <f t="shared" si="36"/>
        <v>4</v>
      </c>
      <c r="J206" s="14">
        <f t="shared" si="37"/>
        <v>3</v>
      </c>
      <c r="K206" s="41">
        <f t="shared" si="38"/>
        <v>3</v>
      </c>
      <c r="Q206" s="11">
        <v>15</v>
      </c>
      <c r="R206" s="12" t="s">
        <v>24</v>
      </c>
      <c r="S206">
        <v>0.29302975710208801</v>
      </c>
      <c r="T206" s="41">
        <v>3</v>
      </c>
      <c r="W206" s="15">
        <v>15</v>
      </c>
      <c r="X206" s="12" t="s">
        <v>34</v>
      </c>
      <c r="Y206" s="17">
        <v>0.62143535940625561</v>
      </c>
      <c r="Z206" s="14">
        <v>2</v>
      </c>
    </row>
    <row r="207" spans="1:29" ht="15" thickBot="1">
      <c r="A207" s="11">
        <v>16</v>
      </c>
      <c r="B207" s="12" t="s">
        <v>21</v>
      </c>
      <c r="C207">
        <v>0.74157979149959907</v>
      </c>
      <c r="D207" s="14">
        <v>4</v>
      </c>
      <c r="E207" s="41">
        <v>3</v>
      </c>
      <c r="F207" s="15">
        <v>16</v>
      </c>
      <c r="G207" s="12" t="s">
        <v>37</v>
      </c>
      <c r="H207">
        <v>0.23589439521789904</v>
      </c>
      <c r="I207" s="14">
        <f t="shared" si="36"/>
        <v>4</v>
      </c>
      <c r="J207" s="14">
        <f t="shared" si="37"/>
        <v>3</v>
      </c>
      <c r="K207" s="41">
        <f t="shared" si="38"/>
        <v>3</v>
      </c>
      <c r="Q207" s="11">
        <v>16</v>
      </c>
      <c r="R207" s="12" t="s">
        <v>37</v>
      </c>
      <c r="S207">
        <v>0.23589439521789904</v>
      </c>
      <c r="T207" s="41">
        <v>3</v>
      </c>
      <c r="W207" s="15">
        <v>16</v>
      </c>
      <c r="X207" s="12" t="s">
        <v>21</v>
      </c>
      <c r="Y207" s="17">
        <v>0.74157979149959907</v>
      </c>
      <c r="Z207" s="14">
        <v>3</v>
      </c>
    </row>
    <row r="208" spans="1:29" ht="15" thickBot="1">
      <c r="A208" s="11">
        <v>17</v>
      </c>
      <c r="B208" s="12" t="s">
        <v>37</v>
      </c>
      <c r="C208">
        <v>0.8</v>
      </c>
      <c r="D208" s="14">
        <v>4</v>
      </c>
      <c r="E208" s="41">
        <v>3</v>
      </c>
      <c r="F208" s="15">
        <v>17</v>
      </c>
      <c r="G208" s="12" t="s">
        <v>34</v>
      </c>
      <c r="H208">
        <v>0.22131573361616613</v>
      </c>
      <c r="I208" s="14">
        <f t="shared" si="36"/>
        <v>4</v>
      </c>
      <c r="J208" s="14">
        <f t="shared" si="37"/>
        <v>3</v>
      </c>
      <c r="K208" s="41">
        <f t="shared" si="38"/>
        <v>3</v>
      </c>
      <c r="Q208" s="11">
        <v>17</v>
      </c>
      <c r="R208" s="12" t="s">
        <v>34</v>
      </c>
      <c r="S208">
        <v>0.22131573361616613</v>
      </c>
      <c r="T208" s="41">
        <v>3</v>
      </c>
      <c r="W208" s="15">
        <v>17</v>
      </c>
      <c r="X208" s="12" t="s">
        <v>37</v>
      </c>
      <c r="Y208" s="17">
        <v>0.8</v>
      </c>
      <c r="Z208" s="14">
        <v>3</v>
      </c>
    </row>
    <row r="209" spans="1:26" ht="15" thickBot="1">
      <c r="A209" s="20">
        <v>18</v>
      </c>
      <c r="B209" s="12" t="s">
        <v>36</v>
      </c>
      <c r="C209">
        <v>0.2</v>
      </c>
      <c r="D209" s="21">
        <f t="shared" si="39"/>
        <v>4</v>
      </c>
      <c r="E209" s="41">
        <f t="shared" si="35"/>
        <v>3</v>
      </c>
      <c r="F209" s="22">
        <v>18</v>
      </c>
      <c r="G209" s="12" t="s">
        <v>36</v>
      </c>
      <c r="H209">
        <v>0.20882203660041018</v>
      </c>
      <c r="I209" s="21">
        <f t="shared" si="36"/>
        <v>4</v>
      </c>
      <c r="J209" s="21">
        <f t="shared" si="37"/>
        <v>3</v>
      </c>
      <c r="K209" s="41">
        <f t="shared" si="38"/>
        <v>3</v>
      </c>
      <c r="Q209" s="20">
        <v>18</v>
      </c>
      <c r="R209" s="12" t="s">
        <v>36</v>
      </c>
      <c r="S209">
        <v>0.20882203660041018</v>
      </c>
      <c r="T209" s="41">
        <v>3</v>
      </c>
      <c r="W209" s="15">
        <v>18</v>
      </c>
      <c r="X209" s="12" t="s">
        <v>36</v>
      </c>
      <c r="Y209" s="17">
        <v>0.2</v>
      </c>
      <c r="Z209" s="14">
        <v>3</v>
      </c>
    </row>
    <row r="210" spans="1:26">
      <c r="B210" s="26" t="s">
        <v>38</v>
      </c>
      <c r="C210">
        <f>QUARTILE(C192:C209,1)</f>
        <v>0.59458778776686105</v>
      </c>
      <c r="D210" s="26" t="s">
        <v>39</v>
      </c>
      <c r="E210">
        <f>1/3*(MAX(C192:C209)-MIN(C192:C209))</f>
        <v>0.2</v>
      </c>
      <c r="G210" s="26" t="s">
        <v>38</v>
      </c>
      <c r="H210">
        <f>QUARTILE(H192:H209,1)</f>
        <v>0.31860595081843823</v>
      </c>
      <c r="I210" s="26" t="s">
        <v>39</v>
      </c>
      <c r="J210">
        <f>1/3*(MAX(H192:H209)-MIN(H192:H209))</f>
        <v>0.14916538086085496</v>
      </c>
    </row>
    <row r="211" spans="1:26">
      <c r="B211" s="12" t="s">
        <v>40</v>
      </c>
      <c r="C211">
        <f>QUARTILE(C192:C209,2)</f>
        <v>0.62118630493914084</v>
      </c>
      <c r="D211" s="12" t="s">
        <v>41</v>
      </c>
      <c r="E211" s="13">
        <f>MAX(C192:C209)</f>
        <v>0.8</v>
      </c>
      <c r="G211" s="12" t="s">
        <v>40</v>
      </c>
      <c r="H211">
        <f>QUARTILE(H192:H209,2)</f>
        <v>0.37120921845655563</v>
      </c>
      <c r="I211" s="12" t="s">
        <v>41</v>
      </c>
      <c r="J211" s="13">
        <f>MAX(H192:H209)</f>
        <v>0.65631817918297508</v>
      </c>
    </row>
    <row r="212" spans="1:26">
      <c r="B212" s="12" t="s">
        <v>42</v>
      </c>
      <c r="C212">
        <f>QUARTILE(C192:C209,3)</f>
        <v>0.63106792980841442</v>
      </c>
      <c r="G212" s="12" t="s">
        <v>42</v>
      </c>
      <c r="H212">
        <f>QUARTILE(H192:H209,3)</f>
        <v>0.40759584619052619</v>
      </c>
    </row>
    <row r="213" spans="1:26">
      <c r="G213" s="12" t="s">
        <v>43</v>
      </c>
      <c r="H213">
        <f>AVERAGE(H192:H209)</f>
        <v>0.37801105600873869</v>
      </c>
    </row>
    <row r="214" spans="1:26">
      <c r="G214" s="12" t="s">
        <v>44</v>
      </c>
      <c r="H214">
        <f>STDEVPA(H192:H209)</f>
        <v>0.11189193036451313</v>
      </c>
    </row>
    <row r="217" spans="1:26" ht="15" thickBot="1">
      <c r="A217" s="2" t="s">
        <v>56</v>
      </c>
    </row>
    <row r="218" spans="1:26" ht="21.5" thickBot="1">
      <c r="A218" s="36" t="s">
        <v>3</v>
      </c>
      <c r="B218" s="37"/>
      <c r="C218" s="37"/>
      <c r="D218" s="38" t="s">
        <v>4</v>
      </c>
      <c r="E218" s="27" t="s">
        <v>5</v>
      </c>
      <c r="F218" s="39" t="s">
        <v>3</v>
      </c>
      <c r="G218" s="31"/>
      <c r="H218" s="40"/>
      <c r="I218" s="38" t="s">
        <v>4</v>
      </c>
      <c r="J218" s="38" t="s">
        <v>6</v>
      </c>
      <c r="K218" s="27" t="s">
        <v>5</v>
      </c>
      <c r="Q218" s="31" t="s">
        <v>3</v>
      </c>
      <c r="R218" s="31"/>
      <c r="S218" s="31"/>
      <c r="T218" s="27" t="s">
        <v>9</v>
      </c>
      <c r="W218" s="31" t="s">
        <v>3</v>
      </c>
      <c r="X218" s="31"/>
      <c r="Y218" s="31"/>
      <c r="Z218" s="27" t="s">
        <v>9</v>
      </c>
    </row>
    <row r="219" spans="1:26" ht="15" thickBot="1">
      <c r="A219" s="33">
        <v>1</v>
      </c>
      <c r="B219" s="44" t="s">
        <v>32</v>
      </c>
      <c r="C219" s="45">
        <v>0.56086890739934681</v>
      </c>
      <c r="D219" s="41">
        <v>1</v>
      </c>
      <c r="E219" s="41">
        <v>1</v>
      </c>
      <c r="F219" s="42">
        <v>1</v>
      </c>
      <c r="G219" s="12" t="s">
        <v>32</v>
      </c>
      <c r="H219" s="41">
        <v>0.56086890739934681</v>
      </c>
      <c r="I219" s="41">
        <f>IF(H219&gt;$H$239,1,IF(H219&gt;$H$238,2,IF(H219&gt;$H$237,3,4)))</f>
        <v>1</v>
      </c>
      <c r="J219" s="41">
        <f>IF(H219&gt;$H$240+$H$241,1,IF(H219&gt;$H$240,2,3))</f>
        <v>1</v>
      </c>
      <c r="K219" s="43">
        <f>IF(H219&gt;(J$238-J$237),1,IF(H219&gt;(J$238-(2*J$237)),2,3))</f>
        <v>1</v>
      </c>
      <c r="Q219" s="33">
        <v>1</v>
      </c>
      <c r="R219" s="12" t="s">
        <v>32</v>
      </c>
      <c r="S219" s="41">
        <v>0.56086890739934681</v>
      </c>
      <c r="T219" s="43">
        <v>1</v>
      </c>
      <c r="W219" s="33">
        <v>1</v>
      </c>
      <c r="X219" s="44" t="s">
        <v>32</v>
      </c>
      <c r="Y219" s="46">
        <v>0.56086890739934681</v>
      </c>
      <c r="Z219" s="41">
        <v>1</v>
      </c>
    </row>
    <row r="220" spans="1:26" ht="15" thickBot="1">
      <c r="A220" s="11">
        <v>2</v>
      </c>
      <c r="B220" s="12" t="s">
        <v>12</v>
      </c>
      <c r="C220" s="32">
        <v>0.55191199502564314</v>
      </c>
      <c r="D220" s="41">
        <v>1</v>
      </c>
      <c r="E220" s="14">
        <v>1</v>
      </c>
      <c r="F220" s="15">
        <v>2</v>
      </c>
      <c r="G220" s="12" t="s">
        <v>12</v>
      </c>
      <c r="H220" s="14">
        <v>0.55116562555586945</v>
      </c>
      <c r="I220" s="14">
        <f t="shared" ref="I220:I235" si="40">IF(H220&gt;$H$239,1,IF(H220&gt;$H$238,2,IF(H220&gt;$H$237,3,4)))</f>
        <v>1</v>
      </c>
      <c r="J220" s="14">
        <f t="shared" ref="J220:J236" si="41">IF(H220&gt;$H$240+$H$241,1,IF(H220&gt;$H$240,2,3))</f>
        <v>1</v>
      </c>
      <c r="K220" s="16">
        <f t="shared" ref="K220:K236" si="42">IF(H220&gt;(J$238-J$237),1,IF(H220&gt;(J$238-(2*J$237)),2,3))</f>
        <v>1</v>
      </c>
      <c r="Q220" s="11">
        <v>2</v>
      </c>
      <c r="R220" s="12" t="s">
        <v>12</v>
      </c>
      <c r="S220" s="14">
        <v>0.55116562555586945</v>
      </c>
      <c r="T220" s="16">
        <v>1</v>
      </c>
      <c r="W220" s="11">
        <v>2</v>
      </c>
      <c r="X220" s="12" t="s">
        <v>12</v>
      </c>
      <c r="Y220" s="17">
        <v>0.55191199502564314</v>
      </c>
      <c r="Z220" s="14">
        <v>1</v>
      </c>
    </row>
    <row r="221" spans="1:26" ht="15" thickBot="1">
      <c r="A221" s="11">
        <v>3</v>
      </c>
      <c r="B221" s="12" t="s">
        <v>22</v>
      </c>
      <c r="C221" s="14">
        <v>0.58007669240018411</v>
      </c>
      <c r="D221" s="41">
        <f t="shared" ref="D221:D236" si="43">IF(C221&gt;$C$239,1,IF(C221&gt;$C$238,2,IF(C221&gt;$C$237,3,4)))</f>
        <v>2</v>
      </c>
      <c r="E221" s="14">
        <v>1</v>
      </c>
      <c r="F221" s="15">
        <v>3</v>
      </c>
      <c r="G221" s="12" t="s">
        <v>23</v>
      </c>
      <c r="H221" s="14">
        <v>0.50445229215486509</v>
      </c>
      <c r="I221" s="14">
        <f t="shared" si="40"/>
        <v>1</v>
      </c>
      <c r="J221" s="14">
        <f t="shared" si="41"/>
        <v>1</v>
      </c>
      <c r="K221" s="16">
        <f t="shared" si="42"/>
        <v>1</v>
      </c>
      <c r="Q221" s="11">
        <v>3</v>
      </c>
      <c r="R221" s="12" t="s">
        <v>23</v>
      </c>
      <c r="S221" s="14">
        <v>0.50445229215486509</v>
      </c>
      <c r="T221" s="16">
        <v>1</v>
      </c>
      <c r="W221" s="11">
        <v>3</v>
      </c>
      <c r="X221" s="12" t="s">
        <v>22</v>
      </c>
      <c r="Y221" s="17">
        <v>0.58007669240018411</v>
      </c>
      <c r="Z221" s="14">
        <v>1</v>
      </c>
    </row>
    <row r="222" spans="1:26" ht="15" thickBot="1">
      <c r="A222" s="11">
        <v>4</v>
      </c>
      <c r="B222" s="12" t="s">
        <v>18</v>
      </c>
      <c r="C222" s="14">
        <v>0.67407437952395255</v>
      </c>
      <c r="D222" s="41">
        <v>2</v>
      </c>
      <c r="E222" s="14">
        <v>1</v>
      </c>
      <c r="F222" s="15">
        <v>4</v>
      </c>
      <c r="G222" s="12" t="s">
        <v>22</v>
      </c>
      <c r="H222" s="14">
        <v>0.48231877475541579</v>
      </c>
      <c r="I222" s="14">
        <f t="shared" si="40"/>
        <v>1</v>
      </c>
      <c r="J222" s="14">
        <f t="shared" si="41"/>
        <v>1</v>
      </c>
      <c r="K222" s="16">
        <f t="shared" si="42"/>
        <v>1</v>
      </c>
      <c r="Q222" s="11">
        <v>4</v>
      </c>
      <c r="R222" s="12" t="s">
        <v>22</v>
      </c>
      <c r="S222" s="14">
        <v>0.48231877475541579</v>
      </c>
      <c r="T222" s="16">
        <v>1</v>
      </c>
      <c r="W222" s="11">
        <v>4</v>
      </c>
      <c r="X222" s="12" t="s">
        <v>18</v>
      </c>
      <c r="Y222" s="17">
        <v>0.67407437952395255</v>
      </c>
      <c r="Z222" s="14">
        <v>1</v>
      </c>
    </row>
    <row r="223" spans="1:26" ht="15" thickBot="1">
      <c r="A223" s="11">
        <v>5</v>
      </c>
      <c r="B223" s="12" t="s">
        <v>23</v>
      </c>
      <c r="C223" s="14">
        <v>0.59027642905431366</v>
      </c>
      <c r="D223" s="41">
        <f t="shared" si="43"/>
        <v>2</v>
      </c>
      <c r="E223" s="14">
        <v>2</v>
      </c>
      <c r="F223" s="15">
        <v>5</v>
      </c>
      <c r="G223" s="12" t="s">
        <v>18</v>
      </c>
      <c r="H223" s="14">
        <v>0.47812644251044817</v>
      </c>
      <c r="I223" s="14">
        <f t="shared" si="40"/>
        <v>1</v>
      </c>
      <c r="J223" s="14">
        <f t="shared" si="41"/>
        <v>2</v>
      </c>
      <c r="K223" s="16">
        <f t="shared" si="42"/>
        <v>1</v>
      </c>
      <c r="Q223" s="11">
        <v>5</v>
      </c>
      <c r="R223" s="12" t="s">
        <v>18</v>
      </c>
      <c r="S223" s="14">
        <v>0.47812644251044817</v>
      </c>
      <c r="T223" s="16">
        <v>1</v>
      </c>
      <c r="W223" s="11">
        <v>5</v>
      </c>
      <c r="X223" s="12" t="s">
        <v>23</v>
      </c>
      <c r="Y223" s="17">
        <v>0.59027642905431366</v>
      </c>
      <c r="Z223" s="14">
        <v>2</v>
      </c>
    </row>
    <row r="224" spans="1:26" ht="15" thickBot="1">
      <c r="A224" s="11">
        <v>6</v>
      </c>
      <c r="B224" s="12" t="s">
        <v>33</v>
      </c>
      <c r="C224" s="14">
        <v>0.57320283118088511</v>
      </c>
      <c r="D224" s="41">
        <f t="shared" si="43"/>
        <v>3</v>
      </c>
      <c r="E224" s="14">
        <v>2</v>
      </c>
      <c r="F224" s="15">
        <v>6</v>
      </c>
      <c r="G224" s="12" t="s">
        <v>33</v>
      </c>
      <c r="H224" s="14">
        <v>0.41055038395170707</v>
      </c>
      <c r="I224" s="14">
        <f t="shared" si="40"/>
        <v>2</v>
      </c>
      <c r="J224" s="14">
        <f t="shared" si="41"/>
        <v>2</v>
      </c>
      <c r="K224" s="16">
        <f t="shared" si="42"/>
        <v>2</v>
      </c>
      <c r="Q224" s="11">
        <v>6</v>
      </c>
      <c r="R224" s="12" t="s">
        <v>33</v>
      </c>
      <c r="S224" s="14">
        <v>0.41055038395170707</v>
      </c>
      <c r="T224" s="16">
        <v>2</v>
      </c>
      <c r="W224" s="11">
        <v>6</v>
      </c>
      <c r="X224" s="12" t="s">
        <v>33</v>
      </c>
      <c r="Y224" s="17">
        <v>0.57320283118088511</v>
      </c>
      <c r="Z224" s="14">
        <v>2</v>
      </c>
    </row>
    <row r="225" spans="1:26" ht="15" thickBot="1">
      <c r="A225" s="11">
        <v>7</v>
      </c>
      <c r="B225" s="12" t="s">
        <v>26</v>
      </c>
      <c r="C225" s="14">
        <v>0.56898953478739567</v>
      </c>
      <c r="D225" s="41">
        <f t="shared" si="43"/>
        <v>3</v>
      </c>
      <c r="E225" s="14">
        <v>2</v>
      </c>
      <c r="F225" s="15">
        <v>7</v>
      </c>
      <c r="G225" s="12" t="s">
        <v>26</v>
      </c>
      <c r="H225" s="14">
        <v>0.39695648777942072</v>
      </c>
      <c r="I225" s="14">
        <f t="shared" si="40"/>
        <v>2</v>
      </c>
      <c r="J225" s="14">
        <f t="shared" si="41"/>
        <v>2</v>
      </c>
      <c r="K225" s="16">
        <f t="shared" si="42"/>
        <v>2</v>
      </c>
      <c r="Q225" s="11">
        <v>7</v>
      </c>
      <c r="R225" s="12" t="s">
        <v>26</v>
      </c>
      <c r="S225" s="14">
        <v>0.39695648777942072</v>
      </c>
      <c r="T225" s="16">
        <v>2</v>
      </c>
      <c r="W225" s="11">
        <v>7</v>
      </c>
      <c r="X225" s="12" t="s">
        <v>26</v>
      </c>
      <c r="Y225" s="17">
        <v>0.56898953478739567</v>
      </c>
      <c r="Z225" s="14">
        <v>2</v>
      </c>
    </row>
    <row r="226" spans="1:26" ht="15" thickBot="1">
      <c r="A226" s="11">
        <v>8</v>
      </c>
      <c r="B226" s="12" t="s">
        <v>21</v>
      </c>
      <c r="C226" s="14">
        <v>0.5487960687960689</v>
      </c>
      <c r="D226" s="41">
        <v>3</v>
      </c>
      <c r="E226" s="14">
        <v>2</v>
      </c>
      <c r="F226" s="15">
        <v>8</v>
      </c>
      <c r="G226" s="12" t="s">
        <v>29</v>
      </c>
      <c r="H226" s="14">
        <v>0.38189812687051672</v>
      </c>
      <c r="I226" s="14">
        <f t="shared" si="40"/>
        <v>2</v>
      </c>
      <c r="J226" s="14">
        <f t="shared" si="41"/>
        <v>3</v>
      </c>
      <c r="K226" s="16">
        <f t="shared" si="42"/>
        <v>2</v>
      </c>
      <c r="Q226" s="11">
        <v>8</v>
      </c>
      <c r="R226" s="12" t="s">
        <v>29</v>
      </c>
      <c r="S226" s="14">
        <v>0.38189812687051672</v>
      </c>
      <c r="T226" s="16">
        <v>2</v>
      </c>
      <c r="W226" s="11">
        <v>8</v>
      </c>
      <c r="X226" s="12" t="s">
        <v>21</v>
      </c>
      <c r="Y226" s="17">
        <v>0.5487960687960689</v>
      </c>
      <c r="Z226" s="14">
        <v>2</v>
      </c>
    </row>
    <row r="227" spans="1:26" ht="15" thickBot="1">
      <c r="A227" s="11">
        <v>9</v>
      </c>
      <c r="B227" s="12" t="s">
        <v>27</v>
      </c>
      <c r="C227" s="14">
        <v>0.56162861522134788</v>
      </c>
      <c r="D227" s="41">
        <v>3</v>
      </c>
      <c r="E227" s="14">
        <v>2</v>
      </c>
      <c r="F227" s="15">
        <v>9</v>
      </c>
      <c r="G227" s="12" t="s">
        <v>30</v>
      </c>
      <c r="H227" s="14">
        <v>0.37945993084962409</v>
      </c>
      <c r="I227" s="14">
        <f t="shared" si="40"/>
        <v>2</v>
      </c>
      <c r="J227" s="14">
        <f t="shared" si="41"/>
        <v>3</v>
      </c>
      <c r="K227" s="16">
        <f t="shared" si="42"/>
        <v>2</v>
      </c>
      <c r="Q227" s="11">
        <v>9</v>
      </c>
      <c r="R227" s="12" t="s">
        <v>30</v>
      </c>
      <c r="S227" s="14">
        <v>0.37945993084962409</v>
      </c>
      <c r="T227" s="16">
        <v>2</v>
      </c>
      <c r="W227" s="11">
        <v>9</v>
      </c>
      <c r="X227" s="12" t="s">
        <v>27</v>
      </c>
      <c r="Y227" s="17">
        <v>0.56162861522134788</v>
      </c>
      <c r="Z227" s="14">
        <v>2</v>
      </c>
    </row>
    <row r="228" spans="1:26" ht="15" thickBot="1">
      <c r="A228" s="11">
        <v>10</v>
      </c>
      <c r="B228" s="12" t="s">
        <v>30</v>
      </c>
      <c r="C228" s="14">
        <v>0.54531417047546071</v>
      </c>
      <c r="D228" s="41">
        <f t="shared" si="43"/>
        <v>4</v>
      </c>
      <c r="E228" s="14">
        <f t="shared" ref="E228" si="44">IF(C228&gt;(E$238-E$237),1,IF(C201&gt;(E$238-(2*E$237)),2,3))</f>
        <v>2</v>
      </c>
      <c r="F228" s="15">
        <v>10</v>
      </c>
      <c r="G228" s="12" t="s">
        <v>27</v>
      </c>
      <c r="H228" s="14">
        <v>0.37939732850389396</v>
      </c>
      <c r="I228" s="14">
        <f t="shared" si="40"/>
        <v>3</v>
      </c>
      <c r="J228" s="14">
        <f t="shared" si="41"/>
        <v>3</v>
      </c>
      <c r="K228" s="16">
        <f t="shared" si="42"/>
        <v>2</v>
      </c>
      <c r="Q228" s="11">
        <v>10</v>
      </c>
      <c r="R228" s="12" t="s">
        <v>27</v>
      </c>
      <c r="S228" s="14">
        <v>0.37939732850389396</v>
      </c>
      <c r="T228" s="16">
        <v>2</v>
      </c>
      <c r="W228" s="11">
        <v>10</v>
      </c>
      <c r="X228" s="12" t="s">
        <v>30</v>
      </c>
      <c r="Y228" s="17">
        <v>0.54531417047546071</v>
      </c>
      <c r="Z228" s="14">
        <v>2</v>
      </c>
    </row>
    <row r="229" spans="1:26" ht="15" thickBot="1">
      <c r="A229" s="11">
        <v>11</v>
      </c>
      <c r="B229" s="12" t="s">
        <v>25</v>
      </c>
      <c r="C229" s="14">
        <v>0.56127929463616222</v>
      </c>
      <c r="D229" s="41">
        <v>4</v>
      </c>
      <c r="E229" s="14">
        <v>3</v>
      </c>
      <c r="F229" s="15">
        <v>11</v>
      </c>
      <c r="G229" s="12" t="s">
        <v>34</v>
      </c>
      <c r="H229" s="14">
        <v>0.33810047634311047</v>
      </c>
      <c r="I229" s="14">
        <f t="shared" si="40"/>
        <v>3</v>
      </c>
      <c r="J229" s="14">
        <f t="shared" si="41"/>
        <v>3</v>
      </c>
      <c r="K229" s="16">
        <f t="shared" si="42"/>
        <v>2</v>
      </c>
      <c r="Q229" s="11">
        <v>11</v>
      </c>
      <c r="R229" s="12" t="s">
        <v>34</v>
      </c>
      <c r="S229" s="14">
        <v>0.33810047634311047</v>
      </c>
      <c r="T229" s="16">
        <v>2</v>
      </c>
      <c r="W229" s="11">
        <v>11</v>
      </c>
      <c r="X229" s="12" t="s">
        <v>25</v>
      </c>
      <c r="Y229" s="17">
        <v>0.56127929463616222</v>
      </c>
      <c r="Z229" s="14">
        <v>3</v>
      </c>
    </row>
    <row r="230" spans="1:26" ht="15" thickBot="1">
      <c r="A230" s="11">
        <v>12</v>
      </c>
      <c r="B230" s="12" t="s">
        <v>37</v>
      </c>
      <c r="C230" s="14">
        <v>0.57456808649875513</v>
      </c>
      <c r="D230" s="41">
        <v>4</v>
      </c>
      <c r="E230" s="14">
        <v>3</v>
      </c>
      <c r="F230" s="15">
        <v>12</v>
      </c>
      <c r="G230" s="12" t="s">
        <v>25</v>
      </c>
      <c r="H230" s="14">
        <v>0.33195458677427092</v>
      </c>
      <c r="I230" s="14">
        <f t="shared" si="40"/>
        <v>3</v>
      </c>
      <c r="J230" s="14">
        <f t="shared" si="41"/>
        <v>3</v>
      </c>
      <c r="K230" s="16">
        <f t="shared" si="42"/>
        <v>3</v>
      </c>
      <c r="Q230" s="11">
        <v>12</v>
      </c>
      <c r="R230" s="12" t="s">
        <v>25</v>
      </c>
      <c r="S230" s="14">
        <v>0.33195458677427092</v>
      </c>
      <c r="T230" s="16">
        <v>3</v>
      </c>
      <c r="W230" s="11">
        <v>12</v>
      </c>
      <c r="X230" s="12" t="s">
        <v>37</v>
      </c>
      <c r="Y230" s="17">
        <v>0.57456808649875513</v>
      </c>
      <c r="Z230" s="14">
        <v>3</v>
      </c>
    </row>
    <row r="231" spans="1:26" ht="15" thickBot="1">
      <c r="A231" s="11">
        <v>13</v>
      </c>
      <c r="B231" s="12" t="s">
        <v>17</v>
      </c>
      <c r="C231" s="14">
        <v>0.62288834288834283</v>
      </c>
      <c r="D231" s="41">
        <v>4</v>
      </c>
      <c r="E231" s="14">
        <v>3</v>
      </c>
      <c r="F231" s="15">
        <v>13</v>
      </c>
      <c r="G231" s="12" t="s">
        <v>17</v>
      </c>
      <c r="H231" s="14">
        <v>0.32935273404776455</v>
      </c>
      <c r="I231" s="14">
        <f t="shared" si="40"/>
        <v>3</v>
      </c>
      <c r="J231" s="14">
        <f t="shared" si="41"/>
        <v>3</v>
      </c>
      <c r="K231" s="16">
        <f t="shared" si="42"/>
        <v>3</v>
      </c>
      <c r="Q231" s="11">
        <v>13</v>
      </c>
      <c r="R231" s="12" t="s">
        <v>17</v>
      </c>
      <c r="S231" s="14">
        <v>0.32935273404776455</v>
      </c>
      <c r="T231" s="16">
        <v>3</v>
      </c>
      <c r="W231" s="11">
        <v>13</v>
      </c>
      <c r="X231" s="12" t="s">
        <v>17</v>
      </c>
      <c r="Y231" s="17">
        <v>0.62288834288834283</v>
      </c>
      <c r="Z231" s="14">
        <v>3</v>
      </c>
    </row>
    <row r="232" spans="1:26" ht="15" thickBot="1">
      <c r="A232" s="11">
        <v>14</v>
      </c>
      <c r="B232" s="12" t="s">
        <v>35</v>
      </c>
      <c r="C232" s="14">
        <v>0.6072339166012326</v>
      </c>
      <c r="D232" s="41">
        <v>4</v>
      </c>
      <c r="E232" s="14">
        <v>3</v>
      </c>
      <c r="F232" s="15">
        <v>14</v>
      </c>
      <c r="G232" s="12" t="s">
        <v>21</v>
      </c>
      <c r="H232" s="14">
        <v>0.32717742486812851</v>
      </c>
      <c r="I232" s="14">
        <f t="shared" si="40"/>
        <v>4</v>
      </c>
      <c r="J232" s="14">
        <f t="shared" si="41"/>
        <v>3</v>
      </c>
      <c r="K232" s="16">
        <f t="shared" si="42"/>
        <v>3</v>
      </c>
      <c r="Q232" s="11">
        <v>14</v>
      </c>
      <c r="R232" s="12" t="s">
        <v>21</v>
      </c>
      <c r="S232" s="14">
        <v>0.32717742486812851</v>
      </c>
      <c r="T232" s="16">
        <v>3</v>
      </c>
      <c r="W232" s="11">
        <v>14</v>
      </c>
      <c r="X232" s="12" t="s">
        <v>35</v>
      </c>
      <c r="Y232" s="17">
        <v>0.6072339166012326</v>
      </c>
      <c r="Z232" s="14">
        <v>3</v>
      </c>
    </row>
    <row r="233" spans="1:26" ht="15" thickBot="1">
      <c r="A233" s="11">
        <v>15</v>
      </c>
      <c r="B233" s="12" t="s">
        <v>24</v>
      </c>
      <c r="C233" s="14">
        <v>0.57496587496587492</v>
      </c>
      <c r="D233" s="41">
        <v>4</v>
      </c>
      <c r="E233" s="14">
        <v>3</v>
      </c>
      <c r="F233" s="15">
        <v>15</v>
      </c>
      <c r="G233" s="12" t="s">
        <v>35</v>
      </c>
      <c r="H233" s="14">
        <v>0.32077342102555073</v>
      </c>
      <c r="I233" s="14">
        <f t="shared" si="40"/>
        <v>4</v>
      </c>
      <c r="J233" s="14">
        <f t="shared" si="41"/>
        <v>3</v>
      </c>
      <c r="K233" s="16">
        <f t="shared" si="42"/>
        <v>3</v>
      </c>
      <c r="Q233" s="11">
        <v>15</v>
      </c>
      <c r="R233" s="12" t="s">
        <v>35</v>
      </c>
      <c r="S233" s="14">
        <v>0.32077342102555073</v>
      </c>
      <c r="T233" s="16">
        <v>3</v>
      </c>
      <c r="W233" s="11">
        <v>15</v>
      </c>
      <c r="X233" s="12" t="s">
        <v>24</v>
      </c>
      <c r="Y233" s="17">
        <v>0.57496587496587492</v>
      </c>
      <c r="Z233" s="14">
        <v>3</v>
      </c>
    </row>
    <row r="234" spans="1:26" ht="15" thickBot="1">
      <c r="A234" s="11">
        <v>16</v>
      </c>
      <c r="B234" s="12" t="s">
        <v>29</v>
      </c>
      <c r="C234" s="14">
        <v>0.6</v>
      </c>
      <c r="D234" s="41">
        <v>4</v>
      </c>
      <c r="E234" s="14">
        <v>3</v>
      </c>
      <c r="F234" s="15">
        <v>16</v>
      </c>
      <c r="G234" s="12" t="s">
        <v>24</v>
      </c>
      <c r="H234" s="14">
        <v>0.3161982869710277</v>
      </c>
      <c r="I234" s="14">
        <f t="shared" si="40"/>
        <v>4</v>
      </c>
      <c r="J234" s="14">
        <f t="shared" si="41"/>
        <v>3</v>
      </c>
      <c r="K234" s="16">
        <f t="shared" si="42"/>
        <v>3</v>
      </c>
      <c r="Q234" s="11">
        <v>16</v>
      </c>
      <c r="R234" s="12" t="s">
        <v>24</v>
      </c>
      <c r="S234" s="14">
        <v>0.3161982869710277</v>
      </c>
      <c r="T234" s="16">
        <v>3</v>
      </c>
      <c r="W234" s="11">
        <v>16</v>
      </c>
      <c r="X234" s="12" t="s">
        <v>29</v>
      </c>
      <c r="Y234" s="17">
        <v>0.6</v>
      </c>
      <c r="Z234" s="14">
        <v>3</v>
      </c>
    </row>
    <row r="235" spans="1:26" ht="15" thickBot="1">
      <c r="A235" s="11">
        <v>17</v>
      </c>
      <c r="B235" s="12" t="s">
        <v>34</v>
      </c>
      <c r="C235" s="14">
        <v>0.6</v>
      </c>
      <c r="D235" s="41">
        <v>4</v>
      </c>
      <c r="E235" s="14">
        <v>3</v>
      </c>
      <c r="F235" s="15">
        <v>17</v>
      </c>
      <c r="G235" s="12" t="s">
        <v>37</v>
      </c>
      <c r="H235" s="14">
        <v>0.25470917276124416</v>
      </c>
      <c r="I235" s="14">
        <f t="shared" si="40"/>
        <v>4</v>
      </c>
      <c r="J235" s="14">
        <f t="shared" si="41"/>
        <v>3</v>
      </c>
      <c r="K235" s="16">
        <f t="shared" si="42"/>
        <v>3</v>
      </c>
      <c r="Q235" s="11">
        <v>17</v>
      </c>
      <c r="R235" s="12" t="s">
        <v>37</v>
      </c>
      <c r="S235" s="14">
        <v>0.25470917276124416</v>
      </c>
      <c r="T235" s="16">
        <v>3</v>
      </c>
      <c r="W235" s="11">
        <v>17</v>
      </c>
      <c r="X235" s="12" t="s">
        <v>34</v>
      </c>
      <c r="Y235" s="17">
        <v>0.6</v>
      </c>
      <c r="Z235" s="14">
        <v>3</v>
      </c>
    </row>
    <row r="236" spans="1:26" ht="15" thickBot="1">
      <c r="A236" s="20">
        <v>18</v>
      </c>
      <c r="B236" s="34" t="s">
        <v>36</v>
      </c>
      <c r="C236" s="21">
        <v>0.4</v>
      </c>
      <c r="D236" s="41">
        <f t="shared" si="43"/>
        <v>4</v>
      </c>
      <c r="E236" s="21">
        <f>IF(C236&gt;(E$238-E$237),1,IF(C209&gt;(E$238-(2*E$237)),2,3))</f>
        <v>3</v>
      </c>
      <c r="F236" s="22">
        <v>18</v>
      </c>
      <c r="G236" s="34" t="s">
        <v>36</v>
      </c>
      <c r="H236" s="21">
        <v>0.22567866397653216</v>
      </c>
      <c r="I236" s="21">
        <f>IF(H236&gt;$H$239,1,IF(H236&gt;$H$238,2,IF(H236&gt;$H$237,3,4)))</f>
        <v>4</v>
      </c>
      <c r="J236" s="21">
        <f t="shared" si="41"/>
        <v>3</v>
      </c>
      <c r="K236" s="23">
        <f t="shared" si="42"/>
        <v>3</v>
      </c>
      <c r="Q236" s="20">
        <v>18</v>
      </c>
      <c r="R236" s="34" t="s">
        <v>36</v>
      </c>
      <c r="S236" s="21">
        <v>0.22567866397653216</v>
      </c>
      <c r="T236" s="23">
        <v>3</v>
      </c>
      <c r="W236" s="20">
        <v>18</v>
      </c>
      <c r="X236" s="34" t="s">
        <v>36</v>
      </c>
      <c r="Y236" s="35">
        <v>0.4</v>
      </c>
      <c r="Z236" s="21">
        <v>3</v>
      </c>
    </row>
    <row r="237" spans="1:26">
      <c r="B237" s="26" t="s">
        <v>38</v>
      </c>
      <c r="C237">
        <f>QUARTILE(C219:C236,1)</f>
        <v>0.56097150420855069</v>
      </c>
      <c r="D237" s="26" t="s">
        <v>39</v>
      </c>
      <c r="E237">
        <f>1/3*(MAX(C219:C236)-MIN(C219:C236))</f>
        <v>9.1358126507984166E-2</v>
      </c>
      <c r="G237" s="26" t="s">
        <v>38</v>
      </c>
      <c r="H237">
        <f>QUARTILE(H219:H236,1)</f>
        <v>0.32772125216303749</v>
      </c>
      <c r="I237" s="26" t="s">
        <v>39</v>
      </c>
      <c r="J237">
        <f>1/3*(MAX(H219:H236)-MIN(H219:H236))</f>
        <v>0.11173008114093821</v>
      </c>
    </row>
    <row r="238" spans="1:26">
      <c r="B238" s="12" t="s">
        <v>40</v>
      </c>
      <c r="C238">
        <f>QUARTILE(C219:C236,2)</f>
        <v>0.57388545883982012</v>
      </c>
      <c r="D238" s="12" t="s">
        <v>41</v>
      </c>
      <c r="E238" s="13">
        <f>MAX(C219:C236)</f>
        <v>0.67407437952395255</v>
      </c>
      <c r="G238" s="12" t="s">
        <v>40</v>
      </c>
      <c r="H238">
        <f>QUARTILE(H219:H236,2)</f>
        <v>0.37942862967675905</v>
      </c>
      <c r="I238" s="12" t="s">
        <v>41</v>
      </c>
      <c r="J238" s="13">
        <f>MAX(H219:H236)</f>
        <v>0.56086890739934681</v>
      </c>
    </row>
    <row r="239" spans="1:26">
      <c r="B239" s="12" t="s">
        <v>42</v>
      </c>
      <c r="C239">
        <f>QUARTILE(C219:C236,3)</f>
        <v>0.59756910726357837</v>
      </c>
      <c r="G239" s="12" t="s">
        <v>42</v>
      </c>
      <c r="H239">
        <f>QUARTILE(H219:H236,3)</f>
        <v>0.46123242787076291</v>
      </c>
    </row>
    <row r="240" spans="1:26">
      <c r="G240" s="12" t="s">
        <v>43</v>
      </c>
      <c r="H240">
        <f>AVERAGE(H219:H236)</f>
        <v>0.38717439261659653</v>
      </c>
    </row>
    <row r="241" spans="1:29">
      <c r="G241" s="12" t="s">
        <v>44</v>
      </c>
      <c r="H241">
        <f>STDEVPA(H219:H236)</f>
        <v>9.2618321465062436E-2</v>
      </c>
    </row>
    <row r="244" spans="1:29" ht="15" thickBot="1">
      <c r="A244" s="2" t="s">
        <v>57</v>
      </c>
    </row>
    <row r="245" spans="1:29" ht="21.5" thickBot="1">
      <c r="A245" s="36" t="s">
        <v>3</v>
      </c>
      <c r="B245" s="37"/>
      <c r="C245" s="37"/>
      <c r="D245" s="38" t="s">
        <v>4</v>
      </c>
      <c r="E245" s="27" t="s">
        <v>5</v>
      </c>
      <c r="F245" s="39" t="s">
        <v>3</v>
      </c>
      <c r="G245" s="31"/>
      <c r="H245" s="40"/>
      <c r="I245" s="38" t="s">
        <v>4</v>
      </c>
      <c r="J245" s="38" t="s">
        <v>6</v>
      </c>
      <c r="K245" s="27" t="s">
        <v>5</v>
      </c>
      <c r="Q245" s="7" t="s">
        <v>3</v>
      </c>
      <c r="R245" s="7"/>
      <c r="S245" s="7"/>
      <c r="T245" s="8" t="s">
        <v>9</v>
      </c>
      <c r="W245" s="31" t="s">
        <v>3</v>
      </c>
      <c r="X245" s="31"/>
      <c r="Y245" s="31"/>
      <c r="Z245" s="27" t="s">
        <v>9</v>
      </c>
    </row>
    <row r="246" spans="1:29">
      <c r="A246" s="33">
        <v>1</v>
      </c>
      <c r="B246" s="12" t="s">
        <v>12</v>
      </c>
      <c r="C246" s="13">
        <v>0.86194895591647336</v>
      </c>
      <c r="D246" s="41">
        <f>IF(C246&gt;$C$266,1,IF(C246&gt;$C$265,2,IF(C246&gt;$C$264,3,4)))</f>
        <v>1</v>
      </c>
      <c r="E246" s="41">
        <f>IF(C246&gt;(E$265-E$264),1,IF(C219&gt;(E$265-(2*E$264)),2,3))</f>
        <v>1</v>
      </c>
      <c r="F246" s="42">
        <v>1</v>
      </c>
      <c r="G246" s="12" t="s">
        <v>12</v>
      </c>
      <c r="H246">
        <v>0.86194895591647336</v>
      </c>
      <c r="I246" s="41">
        <f>IF(H246&gt;$H$266,1,IF(H246&gt;$H$265,2,IF(H246&gt;$H$264,3,4)))</f>
        <v>1</v>
      </c>
      <c r="J246" s="41">
        <f>IF(H246&gt;$H$267+$H$268,1,IF(H246&gt;$H$267,2,3))</f>
        <v>1</v>
      </c>
      <c r="K246" s="43">
        <f>IF(H246&gt;(J$265-J$264),1,IF(H246&gt;(J$265-(2*J$264)),2,3))</f>
        <v>1</v>
      </c>
      <c r="Q246" s="15">
        <v>1</v>
      </c>
      <c r="R246" s="12" t="s">
        <v>12</v>
      </c>
      <c r="S246" s="14">
        <v>0.86194895591647336</v>
      </c>
      <c r="T246" s="14">
        <v>1</v>
      </c>
      <c r="W246" s="33">
        <v>1</v>
      </c>
      <c r="X246" s="44" t="s">
        <v>12</v>
      </c>
      <c r="Y246" s="46">
        <v>0.86194895591647336</v>
      </c>
      <c r="Z246" s="41">
        <v>1</v>
      </c>
      <c r="AB246" t="s">
        <v>46</v>
      </c>
      <c r="AC246" t="s">
        <v>16</v>
      </c>
    </row>
    <row r="247" spans="1:29">
      <c r="A247" s="11">
        <v>2</v>
      </c>
      <c r="B247" s="12" t="s">
        <v>24</v>
      </c>
      <c r="C247" s="13">
        <v>0.76593032912502834</v>
      </c>
      <c r="D247" s="14">
        <f t="shared" ref="D247:D263" si="45">IF(C247&gt;$C$266,1,IF(C247&gt;$C$265,2,IF(C247&gt;$C$264,3,4)))</f>
        <v>1</v>
      </c>
      <c r="E247" s="14">
        <f t="shared" ref="E247:E263" si="46">IF(C247&gt;(E$265-E$264),1,IF(C220&gt;(E$265-(2*E$264)),2,3))</f>
        <v>1</v>
      </c>
      <c r="F247" s="15">
        <v>2</v>
      </c>
      <c r="G247" s="12" t="s">
        <v>24</v>
      </c>
      <c r="H247">
        <v>0.67667174699026567</v>
      </c>
      <c r="I247" s="14">
        <f t="shared" ref="I247:I263" si="47">IF(H247&gt;$H$266,1,IF(H247&gt;$H$265,2,IF(H247&gt;$H$264,3,4)))</f>
        <v>1</v>
      </c>
      <c r="J247" s="14">
        <f t="shared" ref="J247:J263" si="48">IF(H247&gt;$H$267+$H$268,1,IF(H247&gt;$H$267,2,3))</f>
        <v>1</v>
      </c>
      <c r="K247" s="16">
        <f t="shared" ref="K247:K263" si="49">IF(H247&gt;(J$265-J$264),1,IF(H247&gt;(J$265-(2*J$264)),2,3))</f>
        <v>1</v>
      </c>
      <c r="Q247" s="15">
        <v>2</v>
      </c>
      <c r="R247" s="12" t="s">
        <v>24</v>
      </c>
      <c r="S247" s="14">
        <v>0.67667174699026567</v>
      </c>
      <c r="T247" s="14">
        <v>1</v>
      </c>
      <c r="W247" s="11">
        <v>2</v>
      </c>
      <c r="X247" s="12" t="s">
        <v>24</v>
      </c>
      <c r="Y247" s="17">
        <v>0.76593032912502834</v>
      </c>
      <c r="Z247" s="14">
        <v>1</v>
      </c>
      <c r="AB247" t="s">
        <v>30</v>
      </c>
      <c r="AC247" t="s">
        <v>21</v>
      </c>
    </row>
    <row r="248" spans="1:29">
      <c r="A248" s="11">
        <v>3</v>
      </c>
      <c r="B248" s="12" t="s">
        <v>33</v>
      </c>
      <c r="C248">
        <v>0.74916510559110228</v>
      </c>
      <c r="D248" s="14">
        <f t="shared" si="45"/>
        <v>1</v>
      </c>
      <c r="E248" s="14">
        <f t="shared" si="46"/>
        <v>1</v>
      </c>
      <c r="F248" s="15">
        <v>3</v>
      </c>
      <c r="G248" s="12" t="s">
        <v>33</v>
      </c>
      <c r="H248">
        <v>0.65804545582220375</v>
      </c>
      <c r="I248" s="14">
        <f t="shared" si="47"/>
        <v>1</v>
      </c>
      <c r="J248" s="14">
        <f t="shared" si="48"/>
        <v>1</v>
      </c>
      <c r="K248" s="16">
        <f t="shared" si="49"/>
        <v>2</v>
      </c>
      <c r="Q248" s="15">
        <v>3</v>
      </c>
      <c r="R248" s="12" t="s">
        <v>33</v>
      </c>
      <c r="S248" s="14">
        <v>0.65804545582220375</v>
      </c>
      <c r="T248" s="14">
        <v>2</v>
      </c>
      <c r="W248" s="11">
        <v>3</v>
      </c>
      <c r="X248" s="12" t="s">
        <v>33</v>
      </c>
      <c r="Y248" s="17">
        <v>0.74916510559110228</v>
      </c>
      <c r="Z248" s="14">
        <v>1</v>
      </c>
      <c r="AB248" t="s">
        <v>50</v>
      </c>
      <c r="AC248" t="s">
        <v>23</v>
      </c>
    </row>
    <row r="249" spans="1:29">
      <c r="A249" s="11">
        <v>4</v>
      </c>
      <c r="B249" s="12" t="s">
        <v>26</v>
      </c>
      <c r="C249">
        <v>0.78196618534505191</v>
      </c>
      <c r="D249" s="14">
        <f t="shared" si="45"/>
        <v>1</v>
      </c>
      <c r="E249" s="14">
        <f t="shared" si="46"/>
        <v>1</v>
      </c>
      <c r="F249" s="15">
        <v>4</v>
      </c>
      <c r="G249" s="12" t="s">
        <v>26</v>
      </c>
      <c r="H249">
        <v>0.64267821838093542</v>
      </c>
      <c r="I249" s="14">
        <f t="shared" si="47"/>
        <v>1</v>
      </c>
      <c r="J249" s="14">
        <f t="shared" si="48"/>
        <v>1</v>
      </c>
      <c r="K249" s="16">
        <f t="shared" si="49"/>
        <v>2</v>
      </c>
      <c r="Q249" s="15">
        <v>4</v>
      </c>
      <c r="R249" s="12" t="s">
        <v>26</v>
      </c>
      <c r="S249" s="14">
        <v>0.64267821838093542</v>
      </c>
      <c r="T249" s="14">
        <v>2</v>
      </c>
      <c r="W249" s="11">
        <v>4</v>
      </c>
      <c r="X249" s="12" t="s">
        <v>26</v>
      </c>
      <c r="Y249" s="17">
        <v>0.78196618534505191</v>
      </c>
      <c r="Z249" s="14">
        <v>1</v>
      </c>
      <c r="AB249" t="s">
        <v>37</v>
      </c>
      <c r="AC249" t="s">
        <v>34</v>
      </c>
    </row>
    <row r="250" spans="1:29">
      <c r="A250" s="11">
        <v>5</v>
      </c>
      <c r="B250" s="12" t="s">
        <v>29</v>
      </c>
      <c r="C250">
        <v>0.68215436131811635</v>
      </c>
      <c r="D250" s="14">
        <f t="shared" si="45"/>
        <v>2</v>
      </c>
      <c r="E250" s="14">
        <f t="shared" si="46"/>
        <v>1</v>
      </c>
      <c r="F250" s="15">
        <v>5</v>
      </c>
      <c r="G250" s="12" t="s">
        <v>29</v>
      </c>
      <c r="H250">
        <v>0.54551359696101331</v>
      </c>
      <c r="I250" s="14">
        <f t="shared" si="47"/>
        <v>1</v>
      </c>
      <c r="J250" s="14">
        <f t="shared" si="48"/>
        <v>2</v>
      </c>
      <c r="K250" s="16">
        <f t="shared" si="49"/>
        <v>2</v>
      </c>
      <c r="Q250" s="15">
        <v>5</v>
      </c>
      <c r="R250" s="12" t="s">
        <v>29</v>
      </c>
      <c r="S250" s="14">
        <v>0.54551359696101331</v>
      </c>
      <c r="T250" s="14">
        <v>2</v>
      </c>
      <c r="W250" s="11">
        <v>5</v>
      </c>
      <c r="X250" s="12" t="s">
        <v>29</v>
      </c>
      <c r="Y250" s="17">
        <v>0.68215436131811635</v>
      </c>
      <c r="Z250" s="14">
        <v>1</v>
      </c>
      <c r="AB250" t="s">
        <v>22</v>
      </c>
      <c r="AC250" t="s">
        <v>17</v>
      </c>
    </row>
    <row r="251" spans="1:29">
      <c r="A251" s="11">
        <v>6</v>
      </c>
      <c r="B251" s="12" t="s">
        <v>30</v>
      </c>
      <c r="C251">
        <v>0.67351089980123069</v>
      </c>
      <c r="D251" s="14">
        <f t="shared" si="45"/>
        <v>2</v>
      </c>
      <c r="E251" s="14">
        <f t="shared" si="46"/>
        <v>1</v>
      </c>
      <c r="F251" s="15">
        <v>6</v>
      </c>
      <c r="G251" s="12" t="s">
        <v>21</v>
      </c>
      <c r="H251">
        <v>0.54537784986714855</v>
      </c>
      <c r="I251" s="14">
        <f t="shared" si="47"/>
        <v>2</v>
      </c>
      <c r="J251" s="14">
        <f t="shared" si="48"/>
        <v>2</v>
      </c>
      <c r="K251" s="16">
        <f t="shared" si="49"/>
        <v>2</v>
      </c>
      <c r="Q251" s="15">
        <v>6</v>
      </c>
      <c r="R251" s="12" t="s">
        <v>21</v>
      </c>
      <c r="S251" s="14">
        <v>0.54537784986714855</v>
      </c>
      <c r="T251" s="14">
        <v>2</v>
      </c>
      <c r="W251" s="11">
        <v>6</v>
      </c>
      <c r="X251" s="12" t="s">
        <v>30</v>
      </c>
      <c r="Y251" s="17">
        <v>0.67351089980123069</v>
      </c>
      <c r="Z251" s="14">
        <v>1</v>
      </c>
      <c r="AB251" t="s">
        <v>32</v>
      </c>
      <c r="AC251" t="s">
        <v>18</v>
      </c>
    </row>
    <row r="252" spans="1:29">
      <c r="A252" s="11">
        <v>7</v>
      </c>
      <c r="B252" s="12" t="s">
        <v>21</v>
      </c>
      <c r="C252">
        <v>0.64123855831916887</v>
      </c>
      <c r="D252" s="14">
        <v>3</v>
      </c>
      <c r="E252" s="14">
        <v>2</v>
      </c>
      <c r="F252" s="15">
        <v>7</v>
      </c>
      <c r="G252" s="12" t="s">
        <v>23</v>
      </c>
      <c r="H252">
        <v>0.54152056910668178</v>
      </c>
      <c r="I252" s="14">
        <f t="shared" si="47"/>
        <v>2</v>
      </c>
      <c r="J252" s="14">
        <f t="shared" si="48"/>
        <v>2</v>
      </c>
      <c r="K252" s="16">
        <f t="shared" si="49"/>
        <v>2</v>
      </c>
      <c r="Q252" s="15">
        <v>7</v>
      </c>
      <c r="R252" s="12" t="s">
        <v>23</v>
      </c>
      <c r="S252" s="14">
        <v>0.54152056910668178</v>
      </c>
      <c r="T252" s="14">
        <v>2</v>
      </c>
      <c r="W252" s="11">
        <v>7</v>
      </c>
      <c r="X252" s="12" t="s">
        <v>21</v>
      </c>
      <c r="Y252" s="17">
        <v>0.64123855831916887</v>
      </c>
      <c r="Z252" s="14">
        <v>2</v>
      </c>
      <c r="AB252" t="s">
        <v>36</v>
      </c>
      <c r="AC252" t="s">
        <v>25</v>
      </c>
    </row>
    <row r="253" spans="1:29">
      <c r="A253" s="11">
        <v>8</v>
      </c>
      <c r="B253" s="12" t="s">
        <v>35</v>
      </c>
      <c r="C253">
        <v>0.66050538367504386</v>
      </c>
      <c r="D253" s="14">
        <v>3</v>
      </c>
      <c r="E253" s="14">
        <v>2</v>
      </c>
      <c r="F253" s="15">
        <v>8</v>
      </c>
      <c r="G253" s="12" t="s">
        <v>30</v>
      </c>
      <c r="H253">
        <v>0.52203535477386487</v>
      </c>
      <c r="I253" s="14">
        <f t="shared" si="47"/>
        <v>2</v>
      </c>
      <c r="J253" s="14">
        <f t="shared" si="48"/>
        <v>2</v>
      </c>
      <c r="K253" s="16">
        <f t="shared" si="49"/>
        <v>2</v>
      </c>
      <c r="Q253" s="15">
        <v>8</v>
      </c>
      <c r="R253" s="12" t="s">
        <v>30</v>
      </c>
      <c r="S253" s="14">
        <v>0.52203535477386487</v>
      </c>
      <c r="T253" s="14">
        <v>2</v>
      </c>
      <c r="W253" s="11">
        <v>8</v>
      </c>
      <c r="X253" s="12" t="s">
        <v>35</v>
      </c>
      <c r="Y253" s="17">
        <v>0.66050538367504386</v>
      </c>
      <c r="Z253" s="14">
        <v>2</v>
      </c>
    </row>
    <row r="254" spans="1:29">
      <c r="A254" s="11">
        <v>9</v>
      </c>
      <c r="B254" s="12" t="s">
        <v>23</v>
      </c>
      <c r="C254">
        <v>0.64872681768126295</v>
      </c>
      <c r="D254" s="14">
        <f t="shared" si="45"/>
        <v>2</v>
      </c>
      <c r="E254" s="14">
        <v>2</v>
      </c>
      <c r="F254" s="15">
        <v>9</v>
      </c>
      <c r="G254" s="12" t="s">
        <v>35</v>
      </c>
      <c r="H254">
        <v>0.50054124542646372</v>
      </c>
      <c r="I254" s="14">
        <f t="shared" si="47"/>
        <v>2</v>
      </c>
      <c r="J254" s="14">
        <f t="shared" si="48"/>
        <v>2</v>
      </c>
      <c r="K254" s="16">
        <f t="shared" si="49"/>
        <v>2</v>
      </c>
      <c r="Q254" s="15">
        <v>9</v>
      </c>
      <c r="R254" s="12" t="s">
        <v>35</v>
      </c>
      <c r="S254" s="14">
        <v>0.50054124542646372</v>
      </c>
      <c r="T254" s="14">
        <v>2</v>
      </c>
      <c r="W254" s="11">
        <v>9</v>
      </c>
      <c r="X254" s="12" t="s">
        <v>23</v>
      </c>
      <c r="Y254" s="17">
        <v>0.64872681768126295</v>
      </c>
      <c r="Z254" s="14">
        <v>2</v>
      </c>
    </row>
    <row r="255" spans="1:29">
      <c r="A255" s="11">
        <v>10</v>
      </c>
      <c r="B255" s="12" t="s">
        <v>27</v>
      </c>
      <c r="C255">
        <v>0.57086809335539945</v>
      </c>
      <c r="D255" s="14">
        <f t="shared" si="45"/>
        <v>3</v>
      </c>
      <c r="E255" s="14">
        <f t="shared" si="46"/>
        <v>2</v>
      </c>
      <c r="F255" s="15">
        <v>10</v>
      </c>
      <c r="G255" s="12" t="s">
        <v>27</v>
      </c>
      <c r="H255">
        <v>0.43691736029510952</v>
      </c>
      <c r="I255" s="14">
        <f t="shared" si="47"/>
        <v>3</v>
      </c>
      <c r="J255" s="14">
        <f t="shared" si="48"/>
        <v>3</v>
      </c>
      <c r="K255" s="16">
        <f t="shared" si="49"/>
        <v>3</v>
      </c>
      <c r="Q255" s="15">
        <v>10</v>
      </c>
      <c r="R255" s="12" t="s">
        <v>27</v>
      </c>
      <c r="S255" s="14">
        <v>0.43691736029510952</v>
      </c>
      <c r="T255" s="14">
        <v>3</v>
      </c>
      <c r="W255" s="11">
        <v>10</v>
      </c>
      <c r="X255" s="12" t="s">
        <v>27</v>
      </c>
      <c r="Y255" s="17">
        <v>0.57086809335539945</v>
      </c>
      <c r="Z255" s="14">
        <v>2</v>
      </c>
    </row>
    <row r="256" spans="1:29">
      <c r="A256" s="11">
        <v>11</v>
      </c>
      <c r="B256" s="12" t="s">
        <v>37</v>
      </c>
      <c r="C256">
        <v>0.5122733676608715</v>
      </c>
      <c r="D256" s="14">
        <f t="shared" si="45"/>
        <v>3</v>
      </c>
      <c r="E256" s="14">
        <f t="shared" si="46"/>
        <v>2</v>
      </c>
      <c r="F256" s="15">
        <v>11</v>
      </c>
      <c r="G256" s="12" t="s">
        <v>34</v>
      </c>
      <c r="H256">
        <v>0.41227201958143883</v>
      </c>
      <c r="I256" s="14">
        <f t="shared" si="47"/>
        <v>3</v>
      </c>
      <c r="J256" s="14">
        <f t="shared" si="48"/>
        <v>3</v>
      </c>
      <c r="K256" s="16">
        <f t="shared" si="49"/>
        <v>3</v>
      </c>
      <c r="Q256" s="15">
        <v>11</v>
      </c>
      <c r="R256" s="12" t="s">
        <v>34</v>
      </c>
      <c r="S256" s="14">
        <v>0.41227201958143883</v>
      </c>
      <c r="T256" s="14">
        <v>3</v>
      </c>
      <c r="W256" s="11">
        <v>11</v>
      </c>
      <c r="X256" s="12" t="s">
        <v>37</v>
      </c>
      <c r="Y256" s="17">
        <v>0.5122733676608715</v>
      </c>
      <c r="Z256" s="14">
        <v>2</v>
      </c>
    </row>
    <row r="257" spans="1:26">
      <c r="A257" s="11">
        <v>12</v>
      </c>
      <c r="B257" s="12" t="s">
        <v>22</v>
      </c>
      <c r="C257">
        <v>0.50394014895003536</v>
      </c>
      <c r="D257" s="14">
        <f t="shared" si="45"/>
        <v>4</v>
      </c>
      <c r="E257" s="14">
        <f t="shared" si="46"/>
        <v>2</v>
      </c>
      <c r="F257" s="15">
        <v>12</v>
      </c>
      <c r="G257" s="12" t="s">
        <v>17</v>
      </c>
      <c r="H257">
        <v>0.38417355788599217</v>
      </c>
      <c r="I257" s="14">
        <f t="shared" si="47"/>
        <v>3</v>
      </c>
      <c r="J257" s="14">
        <f t="shared" si="48"/>
        <v>3</v>
      </c>
      <c r="K257" s="16">
        <f t="shared" si="49"/>
        <v>3</v>
      </c>
      <c r="Q257" s="15">
        <v>12</v>
      </c>
      <c r="R257" s="12" t="s">
        <v>17</v>
      </c>
      <c r="S257" s="14">
        <v>0.38417355788599217</v>
      </c>
      <c r="T257" s="14">
        <v>3</v>
      </c>
      <c r="W257" s="11">
        <v>12</v>
      </c>
      <c r="X257" s="12" t="s">
        <v>22</v>
      </c>
      <c r="Y257" s="17">
        <v>0.50394014895003536</v>
      </c>
      <c r="Z257" s="14">
        <v>2</v>
      </c>
    </row>
    <row r="258" spans="1:26">
      <c r="A258" s="11">
        <v>13</v>
      </c>
      <c r="B258" s="12" t="s">
        <v>34</v>
      </c>
      <c r="C258">
        <v>0.50290049787288227</v>
      </c>
      <c r="D258" s="14">
        <f t="shared" si="45"/>
        <v>4</v>
      </c>
      <c r="E258" s="14">
        <f t="shared" si="46"/>
        <v>2</v>
      </c>
      <c r="F258" s="15">
        <v>13</v>
      </c>
      <c r="G258" s="12" t="s">
        <v>22</v>
      </c>
      <c r="H258">
        <v>0.38132774470399333</v>
      </c>
      <c r="I258" s="14">
        <f t="shared" si="47"/>
        <v>3</v>
      </c>
      <c r="J258" s="14">
        <f t="shared" si="48"/>
        <v>3</v>
      </c>
      <c r="K258" s="16">
        <f t="shared" si="49"/>
        <v>3</v>
      </c>
      <c r="Q258" s="15">
        <v>13</v>
      </c>
      <c r="R258" s="12" t="s">
        <v>22</v>
      </c>
      <c r="S258" s="14">
        <v>0.38132774470399333</v>
      </c>
      <c r="T258" s="14">
        <v>3</v>
      </c>
      <c r="W258" s="11">
        <v>13</v>
      </c>
      <c r="X258" s="12" t="s">
        <v>34</v>
      </c>
      <c r="Y258" s="17">
        <v>0.50290049787288227</v>
      </c>
      <c r="Z258" s="14">
        <v>2</v>
      </c>
    </row>
    <row r="259" spans="1:26">
      <c r="A259" s="11">
        <v>14</v>
      </c>
      <c r="B259" s="12" t="s">
        <v>17</v>
      </c>
      <c r="C259">
        <v>0.52185664850793234</v>
      </c>
      <c r="D259" s="14">
        <f t="shared" si="45"/>
        <v>3</v>
      </c>
      <c r="E259" s="14">
        <f t="shared" si="46"/>
        <v>2</v>
      </c>
      <c r="F259" s="15">
        <v>14</v>
      </c>
      <c r="G259" s="12" t="s">
        <v>18</v>
      </c>
      <c r="H259">
        <v>0.37679925714025175</v>
      </c>
      <c r="I259" s="14">
        <f t="shared" si="47"/>
        <v>4</v>
      </c>
      <c r="J259" s="14">
        <f t="shared" si="48"/>
        <v>3</v>
      </c>
      <c r="K259" s="16">
        <f t="shared" si="49"/>
        <v>3</v>
      </c>
      <c r="Q259" s="15">
        <v>14</v>
      </c>
      <c r="R259" s="12" t="s">
        <v>18</v>
      </c>
      <c r="S259" s="14">
        <v>0.37679925714025175</v>
      </c>
      <c r="T259" s="14">
        <v>3</v>
      </c>
      <c r="W259" s="11">
        <v>14</v>
      </c>
      <c r="X259" s="12" t="s">
        <v>17</v>
      </c>
      <c r="Y259" s="17">
        <v>0.52185664850793234</v>
      </c>
      <c r="Z259" s="14">
        <v>2</v>
      </c>
    </row>
    <row r="260" spans="1:26">
      <c r="A260" s="11">
        <v>15</v>
      </c>
      <c r="B260" s="12" t="s">
        <v>32</v>
      </c>
      <c r="C260">
        <v>0.45005991608814244</v>
      </c>
      <c r="D260" s="14">
        <f t="shared" si="45"/>
        <v>4</v>
      </c>
      <c r="E260" s="14">
        <f t="shared" si="46"/>
        <v>2</v>
      </c>
      <c r="F260" s="15">
        <v>15</v>
      </c>
      <c r="G260" s="12" t="s">
        <v>37</v>
      </c>
      <c r="H260">
        <v>0.36432002419920367</v>
      </c>
      <c r="I260" s="14">
        <f t="shared" si="47"/>
        <v>4</v>
      </c>
      <c r="J260" s="14">
        <f t="shared" si="48"/>
        <v>3</v>
      </c>
      <c r="K260" s="16">
        <f t="shared" si="49"/>
        <v>3</v>
      </c>
      <c r="Q260" s="15">
        <v>15</v>
      </c>
      <c r="R260" s="12" t="s">
        <v>37</v>
      </c>
      <c r="S260" s="14">
        <v>0.36432002419920367</v>
      </c>
      <c r="T260" s="14">
        <v>3</v>
      </c>
      <c r="W260" s="11">
        <v>15</v>
      </c>
      <c r="X260" s="12" t="s">
        <v>32</v>
      </c>
      <c r="Y260" s="17">
        <v>0.45005991608814244</v>
      </c>
      <c r="Z260" s="14">
        <v>2</v>
      </c>
    </row>
    <row r="261" spans="1:26">
      <c r="A261" s="11">
        <v>16</v>
      </c>
      <c r="B261" s="12" t="s">
        <v>36</v>
      </c>
      <c r="C261">
        <v>0.5</v>
      </c>
      <c r="D261" s="14">
        <v>4</v>
      </c>
      <c r="E261" s="14">
        <v>2</v>
      </c>
      <c r="F261" s="15">
        <v>16</v>
      </c>
      <c r="G261" s="12" t="s">
        <v>32</v>
      </c>
      <c r="H261">
        <v>0.33432021993148697</v>
      </c>
      <c r="I261" s="14">
        <f t="shared" si="47"/>
        <v>4</v>
      </c>
      <c r="J261" s="14">
        <f t="shared" si="48"/>
        <v>3</v>
      </c>
      <c r="K261" s="16">
        <f t="shared" si="49"/>
        <v>3</v>
      </c>
      <c r="Q261" s="15">
        <v>16</v>
      </c>
      <c r="R261" s="12" t="s">
        <v>32</v>
      </c>
      <c r="S261" s="14">
        <v>0.33432021993148697</v>
      </c>
      <c r="T261" s="14">
        <v>3</v>
      </c>
      <c r="W261" s="11">
        <v>16</v>
      </c>
      <c r="X261" s="12" t="s">
        <v>36</v>
      </c>
      <c r="Y261" s="17">
        <v>0.5</v>
      </c>
      <c r="Z261" s="14">
        <v>2</v>
      </c>
    </row>
    <row r="262" spans="1:26">
      <c r="A262" s="11">
        <v>17</v>
      </c>
      <c r="B262" s="12" t="s">
        <v>18</v>
      </c>
      <c r="C262">
        <v>0.75</v>
      </c>
      <c r="D262" s="14">
        <v>4</v>
      </c>
      <c r="E262" s="14">
        <v>2</v>
      </c>
      <c r="F262" s="15">
        <v>17</v>
      </c>
      <c r="G262" s="12" t="s">
        <v>25</v>
      </c>
      <c r="H262">
        <v>0.2974048690563087</v>
      </c>
      <c r="I262" s="14">
        <f t="shared" si="47"/>
        <v>4</v>
      </c>
      <c r="J262" s="14">
        <f t="shared" si="48"/>
        <v>3</v>
      </c>
      <c r="K262" s="16">
        <f>IF(H262&gt;(J$265-J$264),1,IF(H262&gt;(J$265-(2*J$264)),2,3))</f>
        <v>3</v>
      </c>
      <c r="Q262" s="15">
        <v>17</v>
      </c>
      <c r="R262" s="12" t="s">
        <v>25</v>
      </c>
      <c r="S262" s="14">
        <v>0.2974048690563087</v>
      </c>
      <c r="T262" s="14">
        <v>3</v>
      </c>
      <c r="W262" s="11">
        <v>17</v>
      </c>
      <c r="X262" s="12" t="s">
        <v>18</v>
      </c>
      <c r="Y262" s="17">
        <v>0.75</v>
      </c>
      <c r="Z262" s="14">
        <v>2</v>
      </c>
    </row>
    <row r="263" spans="1:26" ht="15" thickBot="1">
      <c r="A263" s="20">
        <v>18</v>
      </c>
      <c r="B263" s="12" t="s">
        <v>25</v>
      </c>
      <c r="C263">
        <v>0.25</v>
      </c>
      <c r="D263" s="21">
        <f t="shared" si="45"/>
        <v>4</v>
      </c>
      <c r="E263" s="21">
        <f t="shared" si="46"/>
        <v>3</v>
      </c>
      <c r="F263" s="22">
        <v>18</v>
      </c>
      <c r="G263" s="12" t="s">
        <v>36</v>
      </c>
      <c r="H263">
        <v>0.28692802993767669</v>
      </c>
      <c r="I263" s="21">
        <f t="shared" si="47"/>
        <v>4</v>
      </c>
      <c r="J263" s="21">
        <f t="shared" si="48"/>
        <v>3</v>
      </c>
      <c r="K263" s="23">
        <f t="shared" si="49"/>
        <v>3</v>
      </c>
      <c r="Q263" s="15">
        <v>18</v>
      </c>
      <c r="R263" s="12" t="s">
        <v>36</v>
      </c>
      <c r="S263" s="14">
        <v>0.28692802993767669</v>
      </c>
      <c r="T263" s="14">
        <v>3</v>
      </c>
      <c r="W263" s="20">
        <v>18</v>
      </c>
      <c r="X263" s="34" t="s">
        <v>25</v>
      </c>
      <c r="Y263" s="35">
        <v>0.25</v>
      </c>
      <c r="Z263" s="21">
        <v>3</v>
      </c>
    </row>
    <row r="264" spans="1:26">
      <c r="B264" s="26" t="s">
        <v>38</v>
      </c>
      <c r="C264">
        <f>QUARTILE(C246:C263,1)</f>
        <v>0.50602345362774437</v>
      </c>
      <c r="D264" s="26" t="s">
        <v>39</v>
      </c>
      <c r="E264">
        <f>1/3*(MAX(C246:C263)-MIN(C246:C263))</f>
        <v>0.20398298530549111</v>
      </c>
      <c r="G264" s="26" t="s">
        <v>38</v>
      </c>
      <c r="H264">
        <f>QUARTILE(H246:H263,1)</f>
        <v>0.37793137903118712</v>
      </c>
      <c r="I264" s="26" t="s">
        <v>39</v>
      </c>
      <c r="J264">
        <f>1/3*(MAX(H246:H263)-MIN(H246:H263))</f>
        <v>0.19167364199293219</v>
      </c>
    </row>
    <row r="265" spans="1:26">
      <c r="B265" s="12" t="s">
        <v>40</v>
      </c>
      <c r="C265">
        <f>QUARTILE(C246:C263,2)</f>
        <v>0.64498268800021585</v>
      </c>
      <c r="D265" s="12" t="s">
        <v>41</v>
      </c>
      <c r="E265" s="13">
        <f>MAX(C246:C263)</f>
        <v>0.86194895591647336</v>
      </c>
      <c r="G265" s="12" t="s">
        <v>40</v>
      </c>
      <c r="H265">
        <f>QUARTILE(H246:H263,2)</f>
        <v>0.46872930286078662</v>
      </c>
      <c r="I265" s="12" t="s">
        <v>41</v>
      </c>
      <c r="J265" s="13">
        <f>MAX(H246:H263)</f>
        <v>0.86194895591647336</v>
      </c>
    </row>
    <row r="266" spans="1:26">
      <c r="B266" s="12" t="s">
        <v>42</v>
      </c>
      <c r="C266">
        <f>QUARTILE(C246:C263,3)</f>
        <v>0.73241241952285585</v>
      </c>
      <c r="G266" s="12" t="s">
        <v>42</v>
      </c>
      <c r="H266">
        <f>QUARTILE(H246:H263,3)</f>
        <v>0.54547966018754712</v>
      </c>
    </row>
    <row r="267" spans="1:26">
      <c r="G267" s="12" t="s">
        <v>43</v>
      </c>
      <c r="H267">
        <f>AVERAGE(H246:H263)</f>
        <v>0.48715533755425056</v>
      </c>
    </row>
    <row r="268" spans="1:26">
      <c r="G268" s="12" t="s">
        <v>44</v>
      </c>
      <c r="H268">
        <f>STDEVPA(H246:H263)</f>
        <v>0.14862000530976388</v>
      </c>
    </row>
    <row r="271" spans="1:26" ht="15" thickBot="1">
      <c r="A271" s="2" t="s">
        <v>58</v>
      </c>
    </row>
    <row r="272" spans="1:26" ht="21.5" thickBot="1">
      <c r="A272" s="36" t="s">
        <v>3</v>
      </c>
      <c r="B272" s="37"/>
      <c r="C272" s="37"/>
      <c r="D272" s="38" t="s">
        <v>4</v>
      </c>
      <c r="E272" s="27" t="s">
        <v>5</v>
      </c>
      <c r="F272" s="39" t="s">
        <v>3</v>
      </c>
      <c r="G272" s="31"/>
      <c r="H272" s="40"/>
      <c r="I272" s="38" t="s">
        <v>4</v>
      </c>
      <c r="J272" s="38" t="s">
        <v>6</v>
      </c>
      <c r="K272" s="27" t="s">
        <v>5</v>
      </c>
      <c r="Q272" s="7" t="s">
        <v>3</v>
      </c>
      <c r="R272" s="7"/>
      <c r="S272" s="7"/>
      <c r="T272" s="8" t="s">
        <v>9</v>
      </c>
      <c r="W272" s="31" t="s">
        <v>3</v>
      </c>
      <c r="X272" s="31"/>
      <c r="Y272" s="31"/>
      <c r="Z272" s="27" t="s">
        <v>9</v>
      </c>
    </row>
    <row r="273" spans="1:29">
      <c r="A273" s="33">
        <v>1</v>
      </c>
      <c r="B273" s="12" t="s">
        <v>12</v>
      </c>
      <c r="C273" s="13">
        <v>0.86766317026968731</v>
      </c>
      <c r="D273" s="41">
        <f>IF(C273&gt;$C$293,1,IF(C273&gt;$C$292,2,IF(C273&gt;$C$291,3,4)))</f>
        <v>1</v>
      </c>
      <c r="E273" s="41">
        <f>IF(C273&gt;(E$292-E$291),1,IF(C246&gt;(E$292-(2*E$291)),2,3))</f>
        <v>1</v>
      </c>
      <c r="F273" s="42">
        <v>1</v>
      </c>
      <c r="G273" s="12" t="s">
        <v>12</v>
      </c>
      <c r="H273">
        <v>0.86766317026968731</v>
      </c>
      <c r="I273" s="41">
        <f>IF(H273&gt;$H$293,1,IF(H273&gt;$H$292,2,IF(H273&gt;$H$291,3,4)))</f>
        <v>1</v>
      </c>
      <c r="J273" s="41">
        <f>IF(H273&gt;$H$294+$H$295,1,IF(H273&gt;$H$294,2,3))</f>
        <v>1</v>
      </c>
      <c r="K273" s="43">
        <f>IF(H273&gt;(J$292-J$291),1,IF(H273&gt;(J$292-(2*J$291)),2,3))</f>
        <v>1</v>
      </c>
      <c r="Q273" s="15">
        <v>1</v>
      </c>
      <c r="R273" s="12" t="s">
        <v>12</v>
      </c>
      <c r="S273" s="14">
        <v>0.86766317026968731</v>
      </c>
      <c r="T273" s="14">
        <v>1</v>
      </c>
      <c r="W273" s="33">
        <v>1</v>
      </c>
      <c r="X273" s="44" t="s">
        <v>12</v>
      </c>
      <c r="Y273" s="46">
        <v>0.86766317026968731</v>
      </c>
      <c r="Z273" s="41">
        <v>1</v>
      </c>
    </row>
    <row r="274" spans="1:29">
      <c r="A274" s="11">
        <v>2</v>
      </c>
      <c r="B274" s="12" t="s">
        <v>24</v>
      </c>
      <c r="C274" s="13">
        <v>0.83994968718252505</v>
      </c>
      <c r="D274" s="14">
        <f t="shared" ref="D274:D290" si="50">IF(C274&gt;$C$293,1,IF(C274&gt;$C$292,2,IF(C274&gt;$C$291,3,4)))</f>
        <v>1</v>
      </c>
      <c r="E274" s="14">
        <f t="shared" ref="E274:E290" si="51">IF(C274&gt;(E$292-E$291),1,IF(C247&gt;(E$292-(2*E$291)),2,3))</f>
        <v>1</v>
      </c>
      <c r="F274" s="15">
        <v>2</v>
      </c>
      <c r="G274" s="12" t="s">
        <v>24</v>
      </c>
      <c r="H274">
        <v>0.76664712632873255</v>
      </c>
      <c r="I274" s="14">
        <f t="shared" ref="I274:I290" si="52">IF(H274&gt;$H$293,1,IF(H274&gt;$H$292,2,IF(H274&gt;$H$291,3,4)))</f>
        <v>1</v>
      </c>
      <c r="J274" s="14">
        <f t="shared" ref="J274:J290" si="53">IF(H274&gt;$H$294+$H$295,1,IF(H274&gt;$H$294,2,3))</f>
        <v>1</v>
      </c>
      <c r="K274" s="16">
        <f t="shared" ref="K274:K290" si="54">IF(H274&gt;(J$292-J$291),1,IF(H274&gt;(J$292-(2*J$291)),2,3))</f>
        <v>1</v>
      </c>
      <c r="Q274" s="15">
        <v>2</v>
      </c>
      <c r="R274" s="12" t="s">
        <v>24</v>
      </c>
      <c r="S274" s="14">
        <v>0.76664712632873255</v>
      </c>
      <c r="T274" s="14">
        <v>1</v>
      </c>
      <c r="W274" s="11">
        <v>2</v>
      </c>
      <c r="X274" s="12" t="s">
        <v>24</v>
      </c>
      <c r="Y274" s="17">
        <v>0.83994968718252505</v>
      </c>
      <c r="Z274" s="14">
        <v>1</v>
      </c>
      <c r="AB274" t="s">
        <v>46</v>
      </c>
      <c r="AC274" t="s">
        <v>16</v>
      </c>
    </row>
    <row r="275" spans="1:29">
      <c r="A275" s="11">
        <v>3</v>
      </c>
      <c r="B275" s="12" t="s">
        <v>33</v>
      </c>
      <c r="C275">
        <v>0.7951170406192114</v>
      </c>
      <c r="D275" s="14">
        <f t="shared" si="50"/>
        <v>1</v>
      </c>
      <c r="E275" s="14">
        <f t="shared" si="51"/>
        <v>1</v>
      </c>
      <c r="F275" s="15">
        <v>3</v>
      </c>
      <c r="G275" s="12" t="s">
        <v>33</v>
      </c>
      <c r="H275">
        <v>0.72538714261645665</v>
      </c>
      <c r="I275" s="14">
        <f t="shared" si="52"/>
        <v>1</v>
      </c>
      <c r="J275" s="14">
        <f t="shared" si="53"/>
        <v>1</v>
      </c>
      <c r="K275" s="16">
        <f t="shared" si="54"/>
        <v>1</v>
      </c>
      <c r="Q275" s="15">
        <v>3</v>
      </c>
      <c r="R275" s="12" t="s">
        <v>33</v>
      </c>
      <c r="S275" s="14">
        <v>0.72538714261645665</v>
      </c>
      <c r="T275" s="14">
        <v>1</v>
      </c>
      <c r="W275" s="11">
        <v>3</v>
      </c>
      <c r="X275" s="12" t="s">
        <v>33</v>
      </c>
      <c r="Y275" s="17">
        <v>0.7951170406192114</v>
      </c>
      <c r="Z275" s="14">
        <v>1</v>
      </c>
      <c r="AB275" t="s">
        <v>26</v>
      </c>
      <c r="AC275" t="s">
        <v>29</v>
      </c>
    </row>
    <row r="276" spans="1:29">
      <c r="A276" s="11">
        <v>4</v>
      </c>
      <c r="B276" s="12" t="s">
        <v>26</v>
      </c>
      <c r="C276">
        <v>0.79231274572810351</v>
      </c>
      <c r="D276" s="14">
        <f t="shared" si="50"/>
        <v>1</v>
      </c>
      <c r="E276" s="14">
        <f t="shared" si="51"/>
        <v>1</v>
      </c>
      <c r="F276" s="15">
        <v>4</v>
      </c>
      <c r="G276" s="12" t="s">
        <v>29</v>
      </c>
      <c r="H276">
        <v>0.65702193434462008</v>
      </c>
      <c r="I276" s="14">
        <f t="shared" si="52"/>
        <v>1</v>
      </c>
      <c r="J276" s="14">
        <f t="shared" si="53"/>
        <v>2</v>
      </c>
      <c r="K276" s="16">
        <f t="shared" si="54"/>
        <v>2</v>
      </c>
      <c r="Q276" s="15">
        <v>4</v>
      </c>
      <c r="R276" s="12" t="s">
        <v>29</v>
      </c>
      <c r="S276" s="14">
        <v>0.65702193434462008</v>
      </c>
      <c r="T276" s="14">
        <v>2</v>
      </c>
      <c r="W276" s="11">
        <v>4</v>
      </c>
      <c r="X276" s="12" t="s">
        <v>26</v>
      </c>
      <c r="Y276" s="17">
        <v>0.79231274572810351</v>
      </c>
      <c r="Z276" s="14">
        <v>1</v>
      </c>
      <c r="AB276" t="s">
        <v>50</v>
      </c>
      <c r="AC276" t="s">
        <v>34</v>
      </c>
    </row>
    <row r="277" spans="1:29">
      <c r="A277" s="11">
        <v>5</v>
      </c>
      <c r="B277" s="12" t="s">
        <v>29</v>
      </c>
      <c r="C277">
        <v>0.7873389535604618</v>
      </c>
      <c r="D277" s="14">
        <f t="shared" si="50"/>
        <v>1</v>
      </c>
      <c r="E277" s="14">
        <f t="shared" si="51"/>
        <v>1</v>
      </c>
      <c r="F277" s="15">
        <v>5</v>
      </c>
      <c r="G277" s="12" t="s">
        <v>26</v>
      </c>
      <c r="H277">
        <v>0.6359718500131285</v>
      </c>
      <c r="I277" s="14">
        <f t="shared" si="52"/>
        <v>1</v>
      </c>
      <c r="J277" s="14">
        <f t="shared" si="53"/>
        <v>2</v>
      </c>
      <c r="K277" s="16">
        <f t="shared" si="54"/>
        <v>2</v>
      </c>
      <c r="Q277" s="15">
        <v>5</v>
      </c>
      <c r="R277" s="12" t="s">
        <v>26</v>
      </c>
      <c r="S277" s="14">
        <v>0.6359718500131285</v>
      </c>
      <c r="T277" s="14">
        <v>2</v>
      </c>
      <c r="W277" s="11">
        <v>5</v>
      </c>
      <c r="X277" s="12" t="s">
        <v>29</v>
      </c>
      <c r="Y277" s="17">
        <v>0.7873389535604618</v>
      </c>
      <c r="Z277" s="14">
        <v>1</v>
      </c>
      <c r="AB277" t="s">
        <v>22</v>
      </c>
      <c r="AC277" t="s">
        <v>23</v>
      </c>
    </row>
    <row r="278" spans="1:29">
      <c r="A278" s="11">
        <v>6</v>
      </c>
      <c r="B278" s="12" t="s">
        <v>30</v>
      </c>
      <c r="C278">
        <v>0.73325965615154343</v>
      </c>
      <c r="D278" s="14">
        <f t="shared" si="50"/>
        <v>2</v>
      </c>
      <c r="E278" s="14">
        <f>IF(C278&gt;(E$292-E$291),1,IF(C251&gt;(E$292-(2*E$291)),2,3))</f>
        <v>1</v>
      </c>
      <c r="F278" s="15">
        <v>6</v>
      </c>
      <c r="G278" s="12" t="s">
        <v>30</v>
      </c>
      <c r="H278">
        <v>0.59015085818895785</v>
      </c>
      <c r="I278" s="14">
        <f t="shared" si="52"/>
        <v>2</v>
      </c>
      <c r="J278" s="14">
        <f t="shared" si="53"/>
        <v>2</v>
      </c>
      <c r="K278" s="16">
        <f t="shared" si="54"/>
        <v>2</v>
      </c>
      <c r="Q278" s="15">
        <v>6</v>
      </c>
      <c r="R278" s="12" t="s">
        <v>30</v>
      </c>
      <c r="S278" s="14">
        <v>0.59015085818895785</v>
      </c>
      <c r="T278" s="14">
        <v>2</v>
      </c>
      <c r="W278" s="11">
        <v>6</v>
      </c>
      <c r="X278" s="12" t="s">
        <v>30</v>
      </c>
      <c r="Y278" s="17">
        <v>0.73325965615154343</v>
      </c>
      <c r="Z278" s="14">
        <v>1</v>
      </c>
      <c r="AB278" t="s">
        <v>27</v>
      </c>
      <c r="AC278" t="s">
        <v>18</v>
      </c>
    </row>
    <row r="279" spans="1:29">
      <c r="A279" s="11">
        <v>7</v>
      </c>
      <c r="B279" s="12" t="s">
        <v>35</v>
      </c>
      <c r="C279">
        <v>0.75430616197911071</v>
      </c>
      <c r="D279" s="14">
        <f t="shared" si="50"/>
        <v>2</v>
      </c>
      <c r="E279" s="14">
        <f t="shared" si="51"/>
        <v>1</v>
      </c>
      <c r="F279" s="15">
        <v>7</v>
      </c>
      <c r="G279" s="12" t="s">
        <v>34</v>
      </c>
      <c r="H279">
        <v>0.5879129597024445</v>
      </c>
      <c r="I279" s="14">
        <f t="shared" si="52"/>
        <v>2</v>
      </c>
      <c r="J279" s="14">
        <f t="shared" si="53"/>
        <v>2</v>
      </c>
      <c r="K279" s="16">
        <f t="shared" si="54"/>
        <v>2</v>
      </c>
      <c r="Q279" s="15">
        <v>7</v>
      </c>
      <c r="R279" s="12" t="s">
        <v>34</v>
      </c>
      <c r="S279" s="14">
        <v>0.5879129597024445</v>
      </c>
      <c r="T279" s="14">
        <v>2</v>
      </c>
      <c r="W279" s="11">
        <v>7</v>
      </c>
      <c r="X279" s="12" t="s">
        <v>35</v>
      </c>
      <c r="Y279" s="17">
        <v>0.75430616197911071</v>
      </c>
      <c r="Z279" s="14">
        <v>1</v>
      </c>
      <c r="AB279" t="s">
        <v>17</v>
      </c>
      <c r="AC279" t="s">
        <v>21</v>
      </c>
    </row>
    <row r="280" spans="1:29">
      <c r="A280" s="11">
        <v>8</v>
      </c>
      <c r="B280" s="12" t="s">
        <v>34</v>
      </c>
      <c r="C280">
        <v>0.75574334306831004</v>
      </c>
      <c r="D280" s="14">
        <f t="shared" si="50"/>
        <v>2</v>
      </c>
      <c r="E280" s="14">
        <f t="shared" si="51"/>
        <v>1</v>
      </c>
      <c r="F280" s="15">
        <v>8</v>
      </c>
      <c r="G280" s="12" t="s">
        <v>35</v>
      </c>
      <c r="H280">
        <v>0.58548607260341978</v>
      </c>
      <c r="I280" s="14">
        <f t="shared" si="52"/>
        <v>2</v>
      </c>
      <c r="J280" s="14">
        <f t="shared" si="53"/>
        <v>2</v>
      </c>
      <c r="K280" s="16">
        <f t="shared" si="54"/>
        <v>2</v>
      </c>
      <c r="Q280" s="15">
        <v>8</v>
      </c>
      <c r="R280" s="12" t="s">
        <v>35</v>
      </c>
      <c r="S280" s="14">
        <v>0.58548607260341978</v>
      </c>
      <c r="T280" s="14">
        <v>2</v>
      </c>
      <c r="W280" s="11">
        <v>8</v>
      </c>
      <c r="X280" s="12" t="s">
        <v>34</v>
      </c>
      <c r="Y280" s="17">
        <v>0.75574334306831004</v>
      </c>
      <c r="Z280" s="14">
        <v>1</v>
      </c>
      <c r="AB280" t="s">
        <v>25</v>
      </c>
      <c r="AC280" t="s">
        <v>37</v>
      </c>
    </row>
    <row r="281" spans="1:29">
      <c r="A281" s="11">
        <v>9</v>
      </c>
      <c r="B281" s="12" t="s">
        <v>22</v>
      </c>
      <c r="C281">
        <v>0.68721335765908331</v>
      </c>
      <c r="D281" s="14">
        <f t="shared" si="50"/>
        <v>3</v>
      </c>
      <c r="E281" s="14">
        <f t="shared" si="51"/>
        <v>1</v>
      </c>
      <c r="F281" s="15">
        <v>9</v>
      </c>
      <c r="G281" s="12" t="s">
        <v>23</v>
      </c>
      <c r="H281">
        <v>0.52870986061066216</v>
      </c>
      <c r="I281" s="14">
        <f t="shared" si="52"/>
        <v>2</v>
      </c>
      <c r="J281" s="14">
        <f t="shared" si="53"/>
        <v>3</v>
      </c>
      <c r="K281" s="16">
        <f t="shared" si="54"/>
        <v>2</v>
      </c>
      <c r="Q281" s="15">
        <v>9</v>
      </c>
      <c r="R281" s="12" t="s">
        <v>23</v>
      </c>
      <c r="S281" s="14">
        <v>0.52870986061066216</v>
      </c>
      <c r="T281" s="14">
        <v>2</v>
      </c>
      <c r="W281" s="11">
        <v>9</v>
      </c>
      <c r="X281" s="12" t="s">
        <v>22</v>
      </c>
      <c r="Y281" s="17">
        <v>0.68721335765908331</v>
      </c>
      <c r="Z281" s="14">
        <v>1</v>
      </c>
      <c r="AB281" t="s">
        <v>32</v>
      </c>
    </row>
    <row r="282" spans="1:29">
      <c r="A282" s="11">
        <v>10</v>
      </c>
      <c r="B282" s="12" t="s">
        <v>27</v>
      </c>
      <c r="C282">
        <v>0.69418645175219962</v>
      </c>
      <c r="D282" s="14">
        <f t="shared" si="50"/>
        <v>3</v>
      </c>
      <c r="E282" s="14">
        <f t="shared" si="51"/>
        <v>1</v>
      </c>
      <c r="F282" s="15">
        <v>10</v>
      </c>
      <c r="G282" s="12" t="s">
        <v>18</v>
      </c>
      <c r="H282">
        <v>0.52599168888439518</v>
      </c>
      <c r="I282" s="14">
        <f t="shared" si="52"/>
        <v>3</v>
      </c>
      <c r="J282" s="14">
        <f>IF(H282&gt;$H$294+$H$295,1,IF(H282&gt;$H$294,2,3))</f>
        <v>3</v>
      </c>
      <c r="K282" s="16">
        <f t="shared" si="54"/>
        <v>2</v>
      </c>
      <c r="Q282" s="15">
        <v>10</v>
      </c>
      <c r="R282" s="12" t="s">
        <v>18</v>
      </c>
      <c r="S282" s="14">
        <v>0.52599168888439518</v>
      </c>
      <c r="T282" s="14">
        <v>2</v>
      </c>
      <c r="W282" s="11">
        <v>10</v>
      </c>
      <c r="X282" s="12" t="s">
        <v>27</v>
      </c>
      <c r="Y282" s="17">
        <v>0.69418645175219962</v>
      </c>
      <c r="Z282" s="14">
        <v>1</v>
      </c>
    </row>
    <row r="283" spans="1:29">
      <c r="A283" s="11">
        <v>11</v>
      </c>
      <c r="B283" s="12" t="s">
        <v>23</v>
      </c>
      <c r="C283">
        <v>0.66517193175183054</v>
      </c>
      <c r="D283" s="14">
        <f t="shared" si="50"/>
        <v>3</v>
      </c>
      <c r="E283" s="14">
        <f t="shared" si="51"/>
        <v>1</v>
      </c>
      <c r="F283" s="15">
        <v>11</v>
      </c>
      <c r="G283" s="12" t="s">
        <v>27</v>
      </c>
      <c r="H283">
        <v>0.49081571943749569</v>
      </c>
      <c r="I283" s="14">
        <f t="shared" si="52"/>
        <v>3</v>
      </c>
      <c r="J283" s="14">
        <f t="shared" si="53"/>
        <v>3</v>
      </c>
      <c r="K283" s="16">
        <f t="shared" si="54"/>
        <v>2</v>
      </c>
      <c r="Q283" s="15">
        <v>11</v>
      </c>
      <c r="R283" s="12" t="s">
        <v>27</v>
      </c>
      <c r="S283" s="14">
        <v>0.49081571943749569</v>
      </c>
      <c r="T283" s="14">
        <v>2</v>
      </c>
      <c r="W283" s="11">
        <v>11</v>
      </c>
      <c r="X283" s="12" t="s">
        <v>23</v>
      </c>
      <c r="Y283" s="17">
        <v>0.66517193175183054</v>
      </c>
      <c r="Z283" s="14">
        <v>1</v>
      </c>
    </row>
    <row r="284" spans="1:29">
      <c r="A284" s="11">
        <v>12</v>
      </c>
      <c r="B284" s="12" t="s">
        <v>17</v>
      </c>
      <c r="C284">
        <v>0.66052205294618438</v>
      </c>
      <c r="D284" s="14">
        <f t="shared" si="50"/>
        <v>3</v>
      </c>
      <c r="E284" s="14">
        <f t="shared" si="51"/>
        <v>2</v>
      </c>
      <c r="F284" s="15">
        <v>12</v>
      </c>
      <c r="G284" s="12" t="s">
        <v>22</v>
      </c>
      <c r="H284">
        <v>0.4831180281944133</v>
      </c>
      <c r="I284" s="14">
        <f t="shared" si="52"/>
        <v>3</v>
      </c>
      <c r="J284" s="14">
        <f t="shared" si="53"/>
        <v>3</v>
      </c>
      <c r="K284" s="16">
        <f t="shared" si="54"/>
        <v>3</v>
      </c>
      <c r="Q284" s="15">
        <v>12</v>
      </c>
      <c r="R284" s="12" t="s">
        <v>22</v>
      </c>
      <c r="S284" s="14">
        <v>0.4831180281944133</v>
      </c>
      <c r="T284" s="14">
        <v>3</v>
      </c>
      <c r="W284" s="11">
        <v>12</v>
      </c>
      <c r="X284" s="12" t="s">
        <v>17</v>
      </c>
      <c r="Y284" s="17">
        <v>0.66052205294618438</v>
      </c>
      <c r="Z284" s="14">
        <v>2</v>
      </c>
    </row>
    <row r="285" spans="1:29">
      <c r="A285" s="11">
        <v>13</v>
      </c>
      <c r="B285" s="12" t="s">
        <v>18</v>
      </c>
      <c r="C285">
        <v>0.63604702818400061</v>
      </c>
      <c r="D285" s="14">
        <f t="shared" si="50"/>
        <v>4</v>
      </c>
      <c r="E285" s="14">
        <f t="shared" si="51"/>
        <v>2</v>
      </c>
      <c r="F285" s="15">
        <v>13</v>
      </c>
      <c r="G285" s="12" t="s">
        <v>17</v>
      </c>
      <c r="H285">
        <v>0.468490233511271</v>
      </c>
      <c r="I285" s="14">
        <f t="shared" si="52"/>
        <v>3</v>
      </c>
      <c r="J285" s="14">
        <f t="shared" si="53"/>
        <v>3</v>
      </c>
      <c r="K285" s="16">
        <f t="shared" si="54"/>
        <v>3</v>
      </c>
      <c r="Q285" s="15">
        <v>13</v>
      </c>
      <c r="R285" s="12" t="s">
        <v>17</v>
      </c>
      <c r="S285" s="14">
        <v>0.468490233511271</v>
      </c>
      <c r="T285" s="14">
        <v>3</v>
      </c>
      <c r="W285" s="11">
        <v>13</v>
      </c>
      <c r="X285" s="12" t="s">
        <v>18</v>
      </c>
      <c r="Y285" s="17">
        <v>0.63604702818400061</v>
      </c>
      <c r="Z285" s="14">
        <v>2</v>
      </c>
    </row>
    <row r="286" spans="1:29">
      <c r="A286" s="11">
        <v>14</v>
      </c>
      <c r="B286" s="12" t="s">
        <v>25</v>
      </c>
      <c r="C286">
        <v>0.65997115780799342</v>
      </c>
      <c r="D286" s="14">
        <v>4</v>
      </c>
      <c r="E286" s="14">
        <f t="shared" si="51"/>
        <v>2</v>
      </c>
      <c r="F286" s="15">
        <v>14</v>
      </c>
      <c r="G286" s="12" t="s">
        <v>21</v>
      </c>
      <c r="H286">
        <v>0.42269355122480534</v>
      </c>
      <c r="I286" s="14">
        <f t="shared" si="52"/>
        <v>4</v>
      </c>
      <c r="J286" s="14">
        <f t="shared" si="53"/>
        <v>3</v>
      </c>
      <c r="K286" s="16">
        <f t="shared" si="54"/>
        <v>3</v>
      </c>
      <c r="Q286" s="15">
        <v>14</v>
      </c>
      <c r="R286" s="12" t="s">
        <v>21</v>
      </c>
      <c r="S286" s="14">
        <v>0.42269355122480534</v>
      </c>
      <c r="T286" s="14">
        <v>3</v>
      </c>
      <c r="W286" s="11">
        <v>14</v>
      </c>
      <c r="X286" s="12" t="s">
        <v>25</v>
      </c>
      <c r="Y286" s="17">
        <v>0.65997115780799342</v>
      </c>
      <c r="Z286" s="14">
        <v>2</v>
      </c>
    </row>
    <row r="287" spans="1:29">
      <c r="A287" s="11">
        <v>15</v>
      </c>
      <c r="B287" s="12" t="s">
        <v>21</v>
      </c>
      <c r="C287">
        <v>0.64733078657942289</v>
      </c>
      <c r="D287" s="14">
        <f t="shared" si="50"/>
        <v>4</v>
      </c>
      <c r="E287" s="14">
        <f t="shared" si="51"/>
        <v>3</v>
      </c>
      <c r="F287" s="15">
        <v>15</v>
      </c>
      <c r="G287" s="12" t="s">
        <v>37</v>
      </c>
      <c r="H287">
        <v>0.37156499080436578</v>
      </c>
      <c r="I287" s="14">
        <f t="shared" si="52"/>
        <v>4</v>
      </c>
      <c r="J287" s="14">
        <f t="shared" si="53"/>
        <v>3</v>
      </c>
      <c r="K287" s="16">
        <f t="shared" si="54"/>
        <v>3</v>
      </c>
      <c r="Q287" s="15">
        <v>15</v>
      </c>
      <c r="R287" s="12" t="s">
        <v>37</v>
      </c>
      <c r="S287" s="14">
        <v>0.37156499080436578</v>
      </c>
      <c r="T287" s="14">
        <v>3</v>
      </c>
      <c r="W287" s="11">
        <v>15</v>
      </c>
      <c r="X287" s="12" t="s">
        <v>21</v>
      </c>
      <c r="Y287" s="17">
        <v>0.64733078657942289</v>
      </c>
      <c r="Z287" s="14">
        <v>3</v>
      </c>
    </row>
    <row r="288" spans="1:29">
      <c r="A288" s="11">
        <v>16</v>
      </c>
      <c r="B288" s="12" t="s">
        <v>32</v>
      </c>
      <c r="C288">
        <v>0.63488655180701903</v>
      </c>
      <c r="D288" s="14">
        <v>4</v>
      </c>
      <c r="E288" s="14">
        <v>3</v>
      </c>
      <c r="F288" s="15">
        <v>16</v>
      </c>
      <c r="G288" s="12" t="s">
        <v>25</v>
      </c>
      <c r="H288">
        <v>0.35032131331265953</v>
      </c>
      <c r="I288" s="14">
        <f t="shared" si="52"/>
        <v>4</v>
      </c>
      <c r="J288" s="14">
        <f t="shared" si="53"/>
        <v>3</v>
      </c>
      <c r="K288" s="16">
        <f t="shared" si="54"/>
        <v>3</v>
      </c>
      <c r="Q288" s="15">
        <v>16</v>
      </c>
      <c r="R288" s="12" t="s">
        <v>25</v>
      </c>
      <c r="S288" s="14">
        <v>0.35032131331265953</v>
      </c>
      <c r="T288" s="14">
        <v>3</v>
      </c>
      <c r="W288" s="11">
        <v>16</v>
      </c>
      <c r="X288" s="12" t="s">
        <v>32</v>
      </c>
      <c r="Y288" s="17">
        <v>0.63488655180701903</v>
      </c>
      <c r="Z288" s="14">
        <v>3</v>
      </c>
    </row>
    <row r="289" spans="1:26">
      <c r="A289" s="11">
        <v>17</v>
      </c>
      <c r="B289" s="12" t="s">
        <v>37</v>
      </c>
      <c r="C289">
        <v>0.75</v>
      </c>
      <c r="D289" s="14">
        <v>4</v>
      </c>
      <c r="E289" s="14">
        <v>3</v>
      </c>
      <c r="F289" s="15">
        <v>17</v>
      </c>
      <c r="G289" s="12" t="s">
        <v>32</v>
      </c>
      <c r="H289">
        <v>0.32108108775543587</v>
      </c>
      <c r="I289" s="14">
        <f t="shared" si="52"/>
        <v>4</v>
      </c>
      <c r="J289" s="14">
        <f>IF(H289&gt;$H$294+$H$295,1,IF(H289&gt;$H$294,2,3))</f>
        <v>3</v>
      </c>
      <c r="K289" s="16">
        <f t="shared" si="54"/>
        <v>3</v>
      </c>
      <c r="Q289" s="15">
        <v>17</v>
      </c>
      <c r="R289" s="12" t="s">
        <v>32</v>
      </c>
      <c r="S289" s="14">
        <v>0.32108108775543587</v>
      </c>
      <c r="T289" s="14">
        <v>3</v>
      </c>
      <c r="W289" s="11">
        <v>17</v>
      </c>
      <c r="X289" s="12" t="s">
        <v>37</v>
      </c>
      <c r="Y289" s="17">
        <v>0.75</v>
      </c>
      <c r="Z289" s="14">
        <v>3</v>
      </c>
    </row>
    <row r="290" spans="1:26" ht="15" thickBot="1">
      <c r="A290" s="20">
        <v>18</v>
      </c>
      <c r="B290" s="12" t="s">
        <v>36</v>
      </c>
      <c r="C290">
        <v>0.25</v>
      </c>
      <c r="D290" s="21">
        <f t="shared" si="50"/>
        <v>4</v>
      </c>
      <c r="E290" s="21">
        <f t="shared" si="51"/>
        <v>3</v>
      </c>
      <c r="F290" s="22">
        <v>18</v>
      </c>
      <c r="G290" s="12" t="s">
        <v>36</v>
      </c>
      <c r="H290">
        <v>0.29952842181506589</v>
      </c>
      <c r="I290" s="21">
        <f t="shared" si="52"/>
        <v>4</v>
      </c>
      <c r="J290" s="21">
        <f t="shared" si="53"/>
        <v>3</v>
      </c>
      <c r="K290" s="23">
        <f t="shared" si="54"/>
        <v>3</v>
      </c>
      <c r="Q290" s="15">
        <v>18</v>
      </c>
      <c r="R290" s="12" t="s">
        <v>36</v>
      </c>
      <c r="S290" s="14">
        <v>0.29952842181506589</v>
      </c>
      <c r="T290" s="14">
        <v>3</v>
      </c>
      <c r="W290" s="20">
        <v>18</v>
      </c>
      <c r="X290" s="34" t="s">
        <v>36</v>
      </c>
      <c r="Y290" s="35">
        <v>0.25</v>
      </c>
      <c r="Z290" s="21">
        <v>3</v>
      </c>
    </row>
    <row r="291" spans="1:26">
      <c r="B291" s="26" t="s">
        <v>38</v>
      </c>
      <c r="C291">
        <f>QUARTILE(C273:C290,1)</f>
        <v>0.66010888159254111</v>
      </c>
      <c r="D291" s="26" t="s">
        <v>39</v>
      </c>
      <c r="E291">
        <f>1/3*(MAX(C273:C290)-MIN(C273:C290))</f>
        <v>0.20588772342322909</v>
      </c>
      <c r="G291" s="26" t="s">
        <v>38</v>
      </c>
      <c r="H291">
        <f>QUARTILE(H273:H290,1)</f>
        <v>0.43414272179642177</v>
      </c>
      <c r="I291" s="26" t="s">
        <v>39</v>
      </c>
      <c r="J291">
        <f>1/3*(MAX(H273:H290)-MIN(H273:H290))</f>
        <v>0.18937824948487381</v>
      </c>
    </row>
    <row r="292" spans="1:26">
      <c r="B292" s="12" t="s">
        <v>40</v>
      </c>
      <c r="C292">
        <f>QUARTILE(C273:C290,2)</f>
        <v>0.71372305395187152</v>
      </c>
      <c r="D292" s="12" t="s">
        <v>41</v>
      </c>
      <c r="E292" s="13">
        <f>MAX(C273:C290)</f>
        <v>0.86766317026968731</v>
      </c>
      <c r="G292" s="12" t="s">
        <v>40</v>
      </c>
      <c r="H292">
        <f>QUARTILE(H273:H290,2)</f>
        <v>0.52735077474752867</v>
      </c>
      <c r="I292" s="12" t="s">
        <v>41</v>
      </c>
      <c r="J292" s="13">
        <f>MAX(H273:H290)</f>
        <v>0.86766317026968731</v>
      </c>
    </row>
    <row r="293" spans="1:26">
      <c r="B293" s="12" t="s">
        <v>42</v>
      </c>
      <c r="C293">
        <f>QUARTILE(C273:C290,3)</f>
        <v>0.77944005093742386</v>
      </c>
      <c r="G293" s="12" t="s">
        <v>42</v>
      </c>
      <c r="H293">
        <f>QUARTILE(H273:H290,3)</f>
        <v>0.62451660205708581</v>
      </c>
    </row>
    <row r="294" spans="1:26">
      <c r="G294" s="12" t="s">
        <v>43</v>
      </c>
      <c r="H294">
        <f>AVERAGE(H273:H290)</f>
        <v>0.53769755608988978</v>
      </c>
    </row>
    <row r="295" spans="1:26">
      <c r="G295" s="12" t="s">
        <v>44</v>
      </c>
      <c r="H295">
        <f>STDEVPA(H273:H290)</f>
        <v>0.15234149208495579</v>
      </c>
    </row>
    <row r="297" spans="1:26" ht="15" thickBot="1">
      <c r="A297" s="2" t="s">
        <v>59</v>
      </c>
    </row>
    <row r="298" spans="1:26" ht="21.5" thickBot="1">
      <c r="A298" s="36" t="s">
        <v>3</v>
      </c>
      <c r="B298" s="37"/>
      <c r="C298" s="37"/>
      <c r="D298" s="38" t="s">
        <v>4</v>
      </c>
      <c r="E298" s="27" t="s">
        <v>5</v>
      </c>
      <c r="F298" s="39" t="s">
        <v>3</v>
      </c>
      <c r="G298" s="31"/>
      <c r="H298" s="40"/>
      <c r="I298" s="38" t="s">
        <v>4</v>
      </c>
      <c r="J298" s="38" t="s">
        <v>6</v>
      </c>
      <c r="K298" s="27" t="s">
        <v>5</v>
      </c>
      <c r="Q298" s="31" t="s">
        <v>3</v>
      </c>
      <c r="R298" s="31"/>
      <c r="S298" s="31"/>
      <c r="T298" s="27" t="s">
        <v>9</v>
      </c>
      <c r="W298" s="31" t="s">
        <v>3</v>
      </c>
      <c r="X298" s="31"/>
      <c r="Y298" s="31"/>
      <c r="Z298" s="27" t="s">
        <v>9</v>
      </c>
    </row>
    <row r="299" spans="1:26">
      <c r="A299" s="33">
        <v>1</v>
      </c>
      <c r="B299" s="44" t="s">
        <v>12</v>
      </c>
      <c r="C299" s="45">
        <v>0.89780791572062002</v>
      </c>
      <c r="D299" s="41">
        <f>IF(C299&gt;$C$319,1,IF(C299&gt;$C$318,2,IF(C299&gt;$C$317,3,4)))</f>
        <v>1</v>
      </c>
      <c r="E299" s="41">
        <f>IF(C299&gt;(E$318-E$317),1,IF(C272&gt;(E$318-(2*E$317)),2,3))</f>
        <v>1</v>
      </c>
      <c r="F299" s="42">
        <v>1</v>
      </c>
      <c r="G299" s="44" t="s">
        <v>12</v>
      </c>
      <c r="H299" s="41">
        <v>0.89780791572062002</v>
      </c>
      <c r="I299" s="41">
        <f>IF(H299&gt;$H$319,1,IF(H299&gt;$H$318,2,IF(H299&gt;$H$317,3,4)))</f>
        <v>1</v>
      </c>
      <c r="J299" s="41">
        <f>IF(H299&gt;$H$320+$H$321,1,IF(H299&gt;$H$320,2,3))</f>
        <v>1</v>
      </c>
      <c r="K299" s="43">
        <f>IF(H299&gt;(J$318-J$317),1,IF(H299&gt;(J$318-(2*J$317)),2,3))</f>
        <v>1</v>
      </c>
      <c r="Q299" s="33">
        <v>1</v>
      </c>
      <c r="R299" s="12" t="s">
        <v>12</v>
      </c>
      <c r="S299" s="41">
        <v>0.8674880395309148</v>
      </c>
      <c r="T299" s="43">
        <v>1</v>
      </c>
      <c r="W299" s="33">
        <v>1</v>
      </c>
      <c r="X299" s="44" t="s">
        <v>12</v>
      </c>
      <c r="Y299" s="46">
        <v>0.89780791572062002</v>
      </c>
      <c r="Z299" s="41">
        <v>1</v>
      </c>
    </row>
    <row r="300" spans="1:26">
      <c r="A300" s="11">
        <v>2</v>
      </c>
      <c r="B300" s="12" t="s">
        <v>24</v>
      </c>
      <c r="C300" s="32">
        <v>0.83321733181580893</v>
      </c>
      <c r="D300" s="14">
        <f t="shared" ref="D300:D316" si="55">IF(C300&gt;$C$319,1,IF(C300&gt;$C$318,2,IF(C300&gt;$C$317,3,4)))</f>
        <v>1</v>
      </c>
      <c r="E300" s="14">
        <f t="shared" ref="E300:E314" si="56">IF(C300&gt;(E$318-E$317),1,IF(C273&gt;(E$318-(2*E$317)),2,3))</f>
        <v>1</v>
      </c>
      <c r="F300" s="15">
        <v>2</v>
      </c>
      <c r="G300" s="12" t="s">
        <v>24</v>
      </c>
      <c r="H300" s="14">
        <v>0.73317273464393529</v>
      </c>
      <c r="I300" s="14">
        <f t="shared" ref="I300:I316" si="57">IF(H300&gt;$H$319,1,IF(H300&gt;$H$318,2,IF(H300&gt;$H$317,3,4)))</f>
        <v>1</v>
      </c>
      <c r="J300" s="14">
        <f t="shared" ref="J300:J316" si="58">IF(H300&gt;$H$320+$H$321,1,IF(H300&gt;$H$320,2,3))</f>
        <v>1</v>
      </c>
      <c r="K300" s="16">
        <f t="shared" ref="K300:K316" si="59">IF(H300&gt;(J$318-J$317),1,IF(H300&gt;(J$318-(2*J$317)),2,3))</f>
        <v>1</v>
      </c>
      <c r="Q300" s="11">
        <v>2</v>
      </c>
      <c r="R300" s="12" t="s">
        <v>24</v>
      </c>
      <c r="S300" s="14">
        <v>0.75890362036651871</v>
      </c>
      <c r="T300" s="16">
        <v>1</v>
      </c>
      <c r="W300" s="11">
        <v>2</v>
      </c>
      <c r="X300" s="12" t="s">
        <v>24</v>
      </c>
      <c r="Y300" s="17">
        <v>0.83321733181580893</v>
      </c>
      <c r="Z300" s="14">
        <v>1</v>
      </c>
    </row>
    <row r="301" spans="1:26">
      <c r="A301" s="11">
        <v>3</v>
      </c>
      <c r="B301" s="12" t="s">
        <v>29</v>
      </c>
      <c r="C301" s="14">
        <v>0.81180820320298397</v>
      </c>
      <c r="D301" s="14">
        <f t="shared" si="55"/>
        <v>1</v>
      </c>
      <c r="E301" s="14">
        <f t="shared" si="56"/>
        <v>1</v>
      </c>
      <c r="F301" s="15">
        <v>3</v>
      </c>
      <c r="G301" s="12" t="s">
        <v>29</v>
      </c>
      <c r="H301" s="14">
        <v>0.70344900145072697</v>
      </c>
      <c r="I301" s="14">
        <f t="shared" si="57"/>
        <v>1</v>
      </c>
      <c r="J301" s="14">
        <f t="shared" si="58"/>
        <v>1</v>
      </c>
      <c r="K301" s="16">
        <f t="shared" si="59"/>
        <v>1</v>
      </c>
      <c r="Q301" s="11">
        <v>3</v>
      </c>
      <c r="R301" s="12" t="s">
        <v>29</v>
      </c>
      <c r="S301" s="14">
        <v>0.67829637123828523</v>
      </c>
      <c r="T301" s="16">
        <v>1</v>
      </c>
      <c r="W301" s="11">
        <v>3</v>
      </c>
      <c r="X301" s="12" t="s">
        <v>29</v>
      </c>
      <c r="Y301" s="17">
        <v>0.81180820320298397</v>
      </c>
      <c r="Z301" s="14">
        <v>1</v>
      </c>
    </row>
    <row r="302" spans="1:26">
      <c r="A302" s="11">
        <v>4</v>
      </c>
      <c r="B302" s="12" t="s">
        <v>33</v>
      </c>
      <c r="C302" s="14">
        <v>0.77120625464459902</v>
      </c>
      <c r="D302" s="14">
        <f t="shared" si="55"/>
        <v>1</v>
      </c>
      <c r="E302" s="14">
        <f t="shared" si="56"/>
        <v>1</v>
      </c>
      <c r="F302" s="15">
        <v>4</v>
      </c>
      <c r="G302" s="12" t="s">
        <v>33</v>
      </c>
      <c r="H302" s="14">
        <v>0.67047549242759941</v>
      </c>
      <c r="I302" s="14">
        <f t="shared" si="57"/>
        <v>1</v>
      </c>
      <c r="J302" s="14">
        <f t="shared" si="58"/>
        <v>1</v>
      </c>
      <c r="K302" s="16">
        <f t="shared" si="59"/>
        <v>1</v>
      </c>
      <c r="Q302" s="11">
        <v>4</v>
      </c>
      <c r="R302" s="12" t="s">
        <v>33</v>
      </c>
      <c r="S302" s="14">
        <v>0.66784212228703144</v>
      </c>
      <c r="T302" s="16">
        <v>1</v>
      </c>
      <c r="W302" s="11">
        <v>4</v>
      </c>
      <c r="X302" s="12" t="s">
        <v>33</v>
      </c>
      <c r="Y302" s="17">
        <v>0.77120625464459902</v>
      </c>
      <c r="Z302" s="14">
        <v>1</v>
      </c>
    </row>
    <row r="303" spans="1:26">
      <c r="A303" s="11">
        <v>5</v>
      </c>
      <c r="B303" s="12" t="s">
        <v>26</v>
      </c>
      <c r="C303" s="14">
        <v>0.77909740574041586</v>
      </c>
      <c r="D303" s="14">
        <f t="shared" si="55"/>
        <v>1</v>
      </c>
      <c r="E303" s="14">
        <f t="shared" si="56"/>
        <v>1</v>
      </c>
      <c r="F303" s="15">
        <v>5</v>
      </c>
      <c r="G303" s="12" t="s">
        <v>34</v>
      </c>
      <c r="H303" s="14">
        <v>0.6070853614956585</v>
      </c>
      <c r="I303" s="14">
        <f t="shared" si="57"/>
        <v>1</v>
      </c>
      <c r="J303" s="14">
        <f t="shared" si="58"/>
        <v>2</v>
      </c>
      <c r="K303" s="16">
        <f t="shared" si="59"/>
        <v>2</v>
      </c>
      <c r="Q303" s="11">
        <v>5</v>
      </c>
      <c r="R303" s="12" t="s">
        <v>34</v>
      </c>
      <c r="S303" s="14">
        <v>0.57348485893202372</v>
      </c>
      <c r="T303" s="16">
        <v>2</v>
      </c>
      <c r="W303" s="11">
        <v>5</v>
      </c>
      <c r="X303" s="12" t="s">
        <v>26</v>
      </c>
      <c r="Y303" s="17">
        <v>0.77909740574041586</v>
      </c>
      <c r="Z303" s="14">
        <v>1</v>
      </c>
    </row>
    <row r="304" spans="1:26">
      <c r="A304" s="11">
        <v>6</v>
      </c>
      <c r="B304" s="12" t="s">
        <v>34</v>
      </c>
      <c r="C304" s="14">
        <v>0.74407186654582325</v>
      </c>
      <c r="D304" s="14">
        <f t="shared" si="55"/>
        <v>2</v>
      </c>
      <c r="E304" s="14">
        <f t="shared" si="56"/>
        <v>2</v>
      </c>
      <c r="F304" s="15">
        <v>6</v>
      </c>
      <c r="G304" s="12" t="s">
        <v>26</v>
      </c>
      <c r="H304" s="14">
        <v>0.58248025746867149</v>
      </c>
      <c r="I304" s="14">
        <f t="shared" si="57"/>
        <v>2</v>
      </c>
      <c r="J304" s="14">
        <f t="shared" si="58"/>
        <v>2</v>
      </c>
      <c r="K304" s="16">
        <f t="shared" si="59"/>
        <v>2</v>
      </c>
      <c r="Q304" s="11">
        <v>6</v>
      </c>
      <c r="R304" s="12" t="s">
        <v>26</v>
      </c>
      <c r="S304" s="14">
        <v>0.56147225449559501</v>
      </c>
      <c r="T304" s="16">
        <v>2</v>
      </c>
      <c r="W304" s="11">
        <v>6</v>
      </c>
      <c r="X304" s="12" t="s">
        <v>34</v>
      </c>
      <c r="Y304" s="17">
        <v>0.74407186654582325</v>
      </c>
      <c r="Z304" s="14">
        <v>2</v>
      </c>
    </row>
    <row r="305" spans="1:26">
      <c r="A305" s="11">
        <v>7</v>
      </c>
      <c r="B305" s="12" t="s">
        <v>35</v>
      </c>
      <c r="C305" s="14">
        <v>0.76220920554102689</v>
      </c>
      <c r="D305" s="14">
        <f t="shared" si="55"/>
        <v>2</v>
      </c>
      <c r="E305" s="14">
        <f t="shared" si="56"/>
        <v>2</v>
      </c>
      <c r="F305" s="15">
        <v>7</v>
      </c>
      <c r="G305" s="12" t="s">
        <v>35</v>
      </c>
      <c r="H305" s="14">
        <v>0.51596452088396982</v>
      </c>
      <c r="I305" s="14">
        <f t="shared" si="57"/>
        <v>2</v>
      </c>
      <c r="J305" s="14">
        <f t="shared" si="58"/>
        <v>2</v>
      </c>
      <c r="K305" s="16">
        <f t="shared" si="59"/>
        <v>2</v>
      </c>
      <c r="Q305" s="11">
        <v>7</v>
      </c>
      <c r="R305" s="12" t="s">
        <v>35</v>
      </c>
      <c r="S305" s="14">
        <v>0.5038001823854602</v>
      </c>
      <c r="T305" s="16">
        <v>2</v>
      </c>
      <c r="W305" s="11">
        <v>7</v>
      </c>
      <c r="X305" s="12" t="s">
        <v>35</v>
      </c>
      <c r="Y305" s="17">
        <v>0.76220920554102689</v>
      </c>
      <c r="Z305" s="14">
        <v>2</v>
      </c>
    </row>
    <row r="306" spans="1:26">
      <c r="A306" s="11">
        <v>8</v>
      </c>
      <c r="B306" s="12" t="s">
        <v>30</v>
      </c>
      <c r="C306" s="14">
        <v>0.75977229756463682</v>
      </c>
      <c r="D306" s="14">
        <f t="shared" si="55"/>
        <v>2</v>
      </c>
      <c r="E306" s="14">
        <f t="shared" si="56"/>
        <v>2</v>
      </c>
      <c r="F306" s="15">
        <v>8</v>
      </c>
      <c r="G306" s="12" t="s">
        <v>30</v>
      </c>
      <c r="H306" s="14">
        <v>0.48844634068169057</v>
      </c>
      <c r="I306" s="14">
        <f t="shared" si="57"/>
        <v>2</v>
      </c>
      <c r="J306" s="14">
        <f t="shared" si="58"/>
        <v>2</v>
      </c>
      <c r="K306" s="16">
        <f t="shared" si="59"/>
        <v>2</v>
      </c>
      <c r="Q306" s="11">
        <v>8</v>
      </c>
      <c r="R306" s="12" t="s">
        <v>30</v>
      </c>
      <c r="S306" s="14">
        <v>0.45030576593586252</v>
      </c>
      <c r="T306" s="16">
        <v>2</v>
      </c>
      <c r="W306" s="11">
        <v>8</v>
      </c>
      <c r="X306" s="12" t="s">
        <v>30</v>
      </c>
      <c r="Y306" s="17">
        <v>0.75977229756463682</v>
      </c>
      <c r="Z306" s="14">
        <v>2</v>
      </c>
    </row>
    <row r="307" spans="1:26">
      <c r="A307" s="11">
        <v>9</v>
      </c>
      <c r="B307" s="12" t="s">
        <v>27</v>
      </c>
      <c r="C307" s="14">
        <v>0.76765308281104672</v>
      </c>
      <c r="D307" s="14">
        <f t="shared" si="55"/>
        <v>2</v>
      </c>
      <c r="E307" s="14">
        <v>2</v>
      </c>
      <c r="F307" s="15">
        <v>9</v>
      </c>
      <c r="G307" s="12" t="s">
        <v>27</v>
      </c>
      <c r="H307" s="14">
        <v>0.47668195063842012</v>
      </c>
      <c r="I307" s="14">
        <f t="shared" si="57"/>
        <v>2</v>
      </c>
      <c r="J307" s="14">
        <f t="shared" si="58"/>
        <v>3</v>
      </c>
      <c r="K307" s="16">
        <f t="shared" si="59"/>
        <v>2</v>
      </c>
      <c r="Q307" s="11">
        <v>9</v>
      </c>
      <c r="R307" s="12" t="s">
        <v>27</v>
      </c>
      <c r="S307" s="14">
        <v>0.40923986900996578</v>
      </c>
      <c r="T307" s="16">
        <v>2</v>
      </c>
      <c r="W307" s="11">
        <v>9</v>
      </c>
      <c r="X307" s="12" t="s">
        <v>27</v>
      </c>
      <c r="Y307" s="17">
        <v>0.76765308281104672</v>
      </c>
      <c r="Z307" s="14">
        <v>2</v>
      </c>
    </row>
    <row r="308" spans="1:26">
      <c r="A308" s="11">
        <v>10</v>
      </c>
      <c r="B308" s="12" t="s">
        <v>25</v>
      </c>
      <c r="C308" s="14">
        <v>0.66805358329979858</v>
      </c>
      <c r="D308" s="14">
        <f t="shared" si="55"/>
        <v>3</v>
      </c>
      <c r="E308" s="14">
        <f t="shared" si="56"/>
        <v>2</v>
      </c>
      <c r="F308" s="15">
        <v>10</v>
      </c>
      <c r="G308" s="12" t="s">
        <v>25</v>
      </c>
      <c r="H308" s="14">
        <v>0.41575747984141126</v>
      </c>
      <c r="I308" s="14">
        <f t="shared" si="57"/>
        <v>3</v>
      </c>
      <c r="J308" s="14">
        <f t="shared" si="58"/>
        <v>3</v>
      </c>
      <c r="K308" s="16">
        <f t="shared" si="59"/>
        <v>3</v>
      </c>
      <c r="Q308" s="11">
        <v>10</v>
      </c>
      <c r="R308" s="12" t="s">
        <v>23</v>
      </c>
      <c r="S308" s="14">
        <v>0.39662534121864856</v>
      </c>
      <c r="T308" s="16">
        <v>3</v>
      </c>
      <c r="W308" s="11">
        <v>10</v>
      </c>
      <c r="X308" s="12" t="s">
        <v>25</v>
      </c>
      <c r="Y308" s="17">
        <v>0.66805358329979858</v>
      </c>
      <c r="Z308" s="14">
        <v>2</v>
      </c>
    </row>
    <row r="309" spans="1:26">
      <c r="A309" s="11">
        <v>11</v>
      </c>
      <c r="B309" s="12" t="s">
        <v>23</v>
      </c>
      <c r="C309" s="14">
        <v>0.6267126347652261</v>
      </c>
      <c r="D309" s="14">
        <f t="shared" si="55"/>
        <v>3</v>
      </c>
      <c r="E309" s="14">
        <f t="shared" si="56"/>
        <v>2</v>
      </c>
      <c r="F309" s="15">
        <v>11</v>
      </c>
      <c r="G309" s="12" t="s">
        <v>23</v>
      </c>
      <c r="H309" s="14">
        <v>0.39028476722014172</v>
      </c>
      <c r="I309" s="14">
        <f t="shared" si="57"/>
        <v>3</v>
      </c>
      <c r="J309" s="14">
        <f t="shared" si="58"/>
        <v>3</v>
      </c>
      <c r="K309" s="16">
        <f t="shared" si="59"/>
        <v>3</v>
      </c>
      <c r="Q309" s="11">
        <v>11</v>
      </c>
      <c r="R309" s="12" t="s">
        <v>25</v>
      </c>
      <c r="S309" s="14">
        <v>0.35729710826853167</v>
      </c>
      <c r="T309" s="16">
        <v>3</v>
      </c>
      <c r="W309" s="11">
        <v>11</v>
      </c>
      <c r="X309" s="12" t="s">
        <v>23</v>
      </c>
      <c r="Y309" s="17">
        <v>0.6267126347652261</v>
      </c>
      <c r="Z309" s="14">
        <v>2</v>
      </c>
    </row>
    <row r="310" spans="1:26">
      <c r="A310" s="11">
        <v>12</v>
      </c>
      <c r="B310" s="12" t="s">
        <v>22</v>
      </c>
      <c r="C310" s="14">
        <v>0.58856502242152464</v>
      </c>
      <c r="D310" s="14">
        <f t="shared" si="55"/>
        <v>4</v>
      </c>
      <c r="E310" s="14">
        <f t="shared" si="56"/>
        <v>2</v>
      </c>
      <c r="F310" s="15">
        <v>12</v>
      </c>
      <c r="G310" s="12" t="s">
        <v>22</v>
      </c>
      <c r="H310" s="14">
        <v>0.3721558611754282</v>
      </c>
      <c r="I310" s="14">
        <f t="shared" si="57"/>
        <v>3</v>
      </c>
      <c r="J310" s="14">
        <f t="shared" si="58"/>
        <v>3</v>
      </c>
      <c r="K310" s="16">
        <f t="shared" si="59"/>
        <v>3</v>
      </c>
      <c r="Q310" s="11">
        <v>12</v>
      </c>
      <c r="R310" s="12" t="s">
        <v>22</v>
      </c>
      <c r="S310" s="14">
        <v>0.34599314608370613</v>
      </c>
      <c r="T310" s="16">
        <v>3</v>
      </c>
      <c r="W310" s="11">
        <v>12</v>
      </c>
      <c r="X310" s="12" t="s">
        <v>22</v>
      </c>
      <c r="Y310" s="17">
        <v>0.58856502242152464</v>
      </c>
      <c r="Z310" s="14">
        <v>3</v>
      </c>
    </row>
    <row r="311" spans="1:26">
      <c r="A311" s="11">
        <v>13</v>
      </c>
      <c r="B311" s="12" t="s">
        <v>17</v>
      </c>
      <c r="C311" s="14">
        <v>0.59227403867179274</v>
      </c>
      <c r="D311" s="14">
        <f t="shared" si="55"/>
        <v>4</v>
      </c>
      <c r="E311" s="14">
        <f t="shared" si="56"/>
        <v>2</v>
      </c>
      <c r="F311" s="15">
        <v>13</v>
      </c>
      <c r="G311" s="12" t="s">
        <v>17</v>
      </c>
      <c r="H311" s="14">
        <v>0.35368241817504137</v>
      </c>
      <c r="I311" s="14">
        <f t="shared" si="57"/>
        <v>3</v>
      </c>
      <c r="J311" s="14">
        <f t="shared" si="58"/>
        <v>3</v>
      </c>
      <c r="K311" s="16">
        <f t="shared" si="59"/>
        <v>3</v>
      </c>
      <c r="Q311" s="11">
        <v>13</v>
      </c>
      <c r="R311" s="12" t="s">
        <v>18</v>
      </c>
      <c r="S311" s="14">
        <v>0.34598756921343909</v>
      </c>
      <c r="T311" s="16">
        <v>3</v>
      </c>
      <c r="W311" s="11">
        <v>13</v>
      </c>
      <c r="X311" s="12" t="s">
        <v>17</v>
      </c>
      <c r="Y311" s="17">
        <v>0.59227403867179274</v>
      </c>
      <c r="Z311" s="14">
        <v>3</v>
      </c>
    </row>
    <row r="312" spans="1:26">
      <c r="A312" s="11">
        <v>14</v>
      </c>
      <c r="B312" s="12" t="s">
        <v>21</v>
      </c>
      <c r="C312" s="14">
        <v>0.61602453139273239</v>
      </c>
      <c r="D312" s="14">
        <v>4</v>
      </c>
      <c r="E312" s="14">
        <f t="shared" si="56"/>
        <v>2</v>
      </c>
      <c r="F312" s="15">
        <v>14</v>
      </c>
      <c r="G312" s="12" t="s">
        <v>32</v>
      </c>
      <c r="H312" s="14">
        <v>0.35192909176599602</v>
      </c>
      <c r="I312" s="14">
        <f t="shared" si="57"/>
        <v>4</v>
      </c>
      <c r="J312" s="14">
        <f t="shared" si="58"/>
        <v>3</v>
      </c>
      <c r="K312" s="16">
        <f t="shared" si="59"/>
        <v>3</v>
      </c>
      <c r="Q312" s="11">
        <v>14</v>
      </c>
      <c r="R312" s="12" t="s">
        <v>21</v>
      </c>
      <c r="S312" s="14">
        <v>0.31347152736332434</v>
      </c>
      <c r="T312" s="16">
        <v>3</v>
      </c>
      <c r="W312" s="11">
        <v>14</v>
      </c>
      <c r="X312" s="12" t="s">
        <v>21</v>
      </c>
      <c r="Y312" s="17">
        <v>0.61602453139273239</v>
      </c>
      <c r="Z312" s="14">
        <v>3</v>
      </c>
    </row>
    <row r="313" spans="1:26">
      <c r="A313" s="11">
        <v>15</v>
      </c>
      <c r="B313" s="12" t="s">
        <v>32</v>
      </c>
      <c r="C313" s="14">
        <v>0.60905755434449926</v>
      </c>
      <c r="D313" s="14">
        <f t="shared" si="55"/>
        <v>4</v>
      </c>
      <c r="E313" s="14">
        <f t="shared" si="56"/>
        <v>2</v>
      </c>
      <c r="F313" s="15">
        <v>15</v>
      </c>
      <c r="G313" s="12" t="s">
        <v>21</v>
      </c>
      <c r="H313" s="14">
        <v>0.34418081555159541</v>
      </c>
      <c r="I313" s="14">
        <f t="shared" si="57"/>
        <v>4</v>
      </c>
      <c r="J313" s="14">
        <f t="shared" si="58"/>
        <v>3</v>
      </c>
      <c r="K313" s="16">
        <f t="shared" si="59"/>
        <v>3</v>
      </c>
      <c r="Q313" s="11">
        <v>15</v>
      </c>
      <c r="R313" s="12" t="s">
        <v>32</v>
      </c>
      <c r="S313" s="14">
        <v>0.31131184239850362</v>
      </c>
      <c r="T313" s="16">
        <v>3</v>
      </c>
      <c r="W313" s="11">
        <v>15</v>
      </c>
      <c r="X313" s="12" t="s">
        <v>32</v>
      </c>
      <c r="Y313" s="17">
        <v>0.60905755434449926</v>
      </c>
      <c r="Z313" s="14">
        <v>3</v>
      </c>
    </row>
    <row r="314" spans="1:26">
      <c r="A314" s="11">
        <v>16</v>
      </c>
      <c r="B314" s="12" t="s">
        <v>37</v>
      </c>
      <c r="C314" s="14">
        <v>0.70380824474744486</v>
      </c>
      <c r="D314" s="14">
        <v>4</v>
      </c>
      <c r="E314" s="14">
        <f t="shared" si="56"/>
        <v>2</v>
      </c>
      <c r="F314" s="15">
        <v>16</v>
      </c>
      <c r="G314" s="12" t="s">
        <v>18</v>
      </c>
      <c r="H314" s="14">
        <v>0.33385139089850713</v>
      </c>
      <c r="I314" s="14">
        <f t="shared" si="57"/>
        <v>4</v>
      </c>
      <c r="J314" s="14">
        <f t="shared" si="58"/>
        <v>3</v>
      </c>
      <c r="K314" s="16">
        <f t="shared" si="59"/>
        <v>3</v>
      </c>
      <c r="Q314" s="11">
        <v>16</v>
      </c>
      <c r="R314" s="12" t="s">
        <v>17</v>
      </c>
      <c r="S314" s="14">
        <v>0.30474878904492686</v>
      </c>
      <c r="T314" s="16">
        <v>3</v>
      </c>
      <c r="W314" s="11">
        <v>16</v>
      </c>
      <c r="X314" s="12" t="s">
        <v>37</v>
      </c>
      <c r="Y314" s="17">
        <v>0.70380824474744486</v>
      </c>
      <c r="Z314" s="14">
        <v>3</v>
      </c>
    </row>
    <row r="315" spans="1:26">
      <c r="A315" s="11">
        <v>17</v>
      </c>
      <c r="B315" s="12" t="s">
        <v>36</v>
      </c>
      <c r="C315" s="14">
        <v>0.5</v>
      </c>
      <c r="D315" s="14">
        <f t="shared" si="55"/>
        <v>4</v>
      </c>
      <c r="E315" s="14">
        <v>3</v>
      </c>
      <c r="F315" s="15">
        <v>17</v>
      </c>
      <c r="G315" s="12" t="s">
        <v>37</v>
      </c>
      <c r="H315" s="14">
        <v>0.29608111992985492</v>
      </c>
      <c r="I315" s="14">
        <f t="shared" si="57"/>
        <v>4</v>
      </c>
      <c r="J315" s="14">
        <f t="shared" si="58"/>
        <v>3</v>
      </c>
      <c r="K315" s="16">
        <f t="shared" si="59"/>
        <v>3</v>
      </c>
      <c r="Q315" s="11">
        <v>17</v>
      </c>
      <c r="R315" s="12" t="s">
        <v>37</v>
      </c>
      <c r="S315" s="14">
        <v>0.28793628301768071</v>
      </c>
      <c r="T315" s="16">
        <v>3</v>
      </c>
      <c r="W315" s="47">
        <v>17</v>
      </c>
      <c r="X315" s="12" t="s">
        <v>36</v>
      </c>
      <c r="Y315" s="17">
        <v>0.5</v>
      </c>
      <c r="Z315" s="14">
        <v>3</v>
      </c>
    </row>
    <row r="316" spans="1:26" ht="15" thickBot="1">
      <c r="A316" s="20">
        <v>18</v>
      </c>
      <c r="B316" s="34" t="s">
        <v>18</v>
      </c>
      <c r="C316" s="21">
        <v>0.5</v>
      </c>
      <c r="D316" s="21">
        <f t="shared" si="55"/>
        <v>4</v>
      </c>
      <c r="E316" s="21">
        <v>3</v>
      </c>
      <c r="F316" s="22">
        <v>18</v>
      </c>
      <c r="G316" s="34" t="s">
        <v>36</v>
      </c>
      <c r="H316" s="21">
        <v>0.18928957963300908</v>
      </c>
      <c r="I316" s="21">
        <f t="shared" si="57"/>
        <v>4</v>
      </c>
      <c r="J316" s="21">
        <f t="shared" si="58"/>
        <v>3</v>
      </c>
      <c r="K316" s="23">
        <f t="shared" si="59"/>
        <v>3</v>
      </c>
      <c r="Q316" s="20">
        <v>18</v>
      </c>
      <c r="R316" s="34" t="s">
        <v>36</v>
      </c>
      <c r="S316" s="21">
        <v>0.11623742681295482</v>
      </c>
      <c r="T316" s="23">
        <v>3</v>
      </c>
      <c r="W316" s="48"/>
      <c r="X316" s="34" t="s">
        <v>18</v>
      </c>
      <c r="Y316" s="35">
        <v>0.5</v>
      </c>
      <c r="Z316" s="21">
        <v>3</v>
      </c>
    </row>
    <row r="317" spans="1:26">
      <c r="B317" s="26" t="s">
        <v>38</v>
      </c>
      <c r="C317">
        <f>QUARTILE(C299:C316,1)</f>
        <v>0.61079929860655757</v>
      </c>
      <c r="D317" s="26" t="s">
        <v>39</v>
      </c>
      <c r="E317">
        <f>1/3*(MAX(C299:C316)-MIN(C299:C316))</f>
        <v>0.13260263857353999</v>
      </c>
      <c r="G317" s="26" t="s">
        <v>38</v>
      </c>
      <c r="H317">
        <f>QUARTILE(H299:H316,1)</f>
        <v>0.35236742336825733</v>
      </c>
      <c r="I317" s="26" t="s">
        <v>39</v>
      </c>
      <c r="J317">
        <f>1/3*(MAX(H299:H316)-MIN(H299:H316))</f>
        <v>0.23617277869587031</v>
      </c>
    </row>
    <row r="318" spans="1:26">
      <c r="B318" s="12" t="s">
        <v>40</v>
      </c>
      <c r="C318">
        <f>QUARTILE(C299:C316,2)</f>
        <v>0.723940055646634</v>
      </c>
      <c r="D318" s="12" t="s">
        <v>41</v>
      </c>
      <c r="E318" s="13">
        <f>MAX(C299:C316)</f>
        <v>0.89780791572062002</v>
      </c>
      <c r="G318" s="12" t="s">
        <v>40</v>
      </c>
      <c r="H318">
        <f>QUARTILE(H299:H316,2)</f>
        <v>0.44621971523991566</v>
      </c>
      <c r="I318" s="12" t="s">
        <v>41</v>
      </c>
      <c r="J318" s="13">
        <f>MAX(H299:H316)</f>
        <v>0.89780791572062002</v>
      </c>
    </row>
    <row r="319" spans="1:26">
      <c r="B319" s="12" t="s">
        <v>42</v>
      </c>
      <c r="C319">
        <f>QUARTILE(C299:C316,3)</f>
        <v>0.77031796168621092</v>
      </c>
      <c r="G319" s="12" t="s">
        <v>42</v>
      </c>
      <c r="H319">
        <f>QUARTILE(H299:H316,3)</f>
        <v>0.60093408548891181</v>
      </c>
    </row>
    <row r="320" spans="1:26">
      <c r="G320" s="12" t="s">
        <v>43</v>
      </c>
      <c r="H320">
        <f>AVERAGE(H299:H316)</f>
        <v>0.48459867220012653</v>
      </c>
    </row>
    <row r="321" spans="7:8">
      <c r="G321" s="12" t="s">
        <v>44</v>
      </c>
      <c r="H321">
        <f>STDEVPA(H299:H316)</f>
        <v>0.17745544478818612</v>
      </c>
    </row>
  </sheetData>
  <mergeCells count="49">
    <mergeCell ref="W315:W316"/>
    <mergeCell ref="A272:C272"/>
    <mergeCell ref="F272:H272"/>
    <mergeCell ref="Q272:S272"/>
    <mergeCell ref="W272:Y272"/>
    <mergeCell ref="A298:C298"/>
    <mergeCell ref="F298:H298"/>
    <mergeCell ref="Q298:S298"/>
    <mergeCell ref="W298:Y298"/>
    <mergeCell ref="A218:C218"/>
    <mergeCell ref="F218:H218"/>
    <mergeCell ref="Q218:S218"/>
    <mergeCell ref="W218:Y218"/>
    <mergeCell ref="A245:C245"/>
    <mergeCell ref="F245:H245"/>
    <mergeCell ref="Q245:S245"/>
    <mergeCell ref="W245:Y245"/>
    <mergeCell ref="A164:C164"/>
    <mergeCell ref="F164:H164"/>
    <mergeCell ref="Q164:S164"/>
    <mergeCell ref="W164:Y164"/>
    <mergeCell ref="A191:C191"/>
    <mergeCell ref="F191:H191"/>
    <mergeCell ref="Q191:S191"/>
    <mergeCell ref="W191:Y191"/>
    <mergeCell ref="A110:C110"/>
    <mergeCell ref="F110:H110"/>
    <mergeCell ref="Q110:S110"/>
    <mergeCell ref="W110:Y110"/>
    <mergeCell ref="A137:C137"/>
    <mergeCell ref="F137:H137"/>
    <mergeCell ref="Q137:S137"/>
    <mergeCell ref="W137:Y137"/>
    <mergeCell ref="A56:C56"/>
    <mergeCell ref="F56:H56"/>
    <mergeCell ref="Q56:S56"/>
    <mergeCell ref="W56:Y56"/>
    <mergeCell ref="A83:C83"/>
    <mergeCell ref="F83:H83"/>
    <mergeCell ref="Q83:S83"/>
    <mergeCell ref="W83:Y83"/>
    <mergeCell ref="A3:C3"/>
    <mergeCell ref="F3:H3"/>
    <mergeCell ref="Q3:S3"/>
    <mergeCell ref="W3:Y3"/>
    <mergeCell ref="A29:C29"/>
    <mergeCell ref="F29:H29"/>
    <mergeCell ref="Q29:S29"/>
    <mergeCell ref="W29:Y29"/>
  </mergeCells>
  <conditionalFormatting sqref="D192:D209 I192:J20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E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E2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E2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E47 I30:K4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E5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E74 I57:K7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:E8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:E101 I84:K10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:E11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1:E128 I111:K12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:E13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:E155 I138:K15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:E16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:E19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8:E21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:E236 I219:K236 D21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:E24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:E263 I246:K26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:E27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3:E290 I273:J29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8:E29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9:E316 I299:J31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E20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:E236">
    <cfRule type="colorScale" priority="30">
      <colorScale>
        <cfvo type="min"/>
        <cfvo type="max"/>
        <color rgb="FFFFEF9C"/>
        <color rgb="FF63BE7B"/>
      </colorScale>
    </cfRule>
  </conditionalFormatting>
  <conditionalFormatting sqref="I3:K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2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K29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K5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3:K8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0:K11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7:K13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4:K16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5:K182 D165:E18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1:K19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8:K21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5:K24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2:K27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8:K29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2:K20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3:K29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9:K31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:T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T7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:T10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1:T12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8:T1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5:T18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2:T20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9:T23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6:T26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3:T29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9:T3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:Z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7:Z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4:Z10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1:Z1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8:Z1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5:Z1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2:Z2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9:Z236">
    <cfRule type="colorScale" priority="2">
      <colorScale>
        <cfvo type="min"/>
        <cfvo type="max"/>
        <color rgb="FFFFEF9C"/>
        <color rgb="FF63BE7B"/>
      </colorScale>
    </cfRule>
  </conditionalFormatting>
  <conditionalFormatting sqref="Z220:Z2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6:Z26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3:Z29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9:Z3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A03C-E7DC-496C-BC41-288B3D83BA6F}">
  <dimension ref="A1:AB91"/>
  <sheetViews>
    <sheetView tabSelected="1" workbookViewId="0">
      <selection activeCell="J30" sqref="J30"/>
    </sheetView>
  </sheetViews>
  <sheetFormatPr defaultRowHeight="14.5"/>
  <cols>
    <col min="1" max="1" width="14.08984375" bestFit="1" customWidth="1"/>
    <col min="11" max="11" width="14.08984375" bestFit="1" customWidth="1"/>
    <col min="21" max="21" width="14.08984375" bestFit="1" customWidth="1"/>
  </cols>
  <sheetData>
    <row r="1" spans="1:28">
      <c r="A1" s="49" t="s">
        <v>60</v>
      </c>
      <c r="B1" s="49" t="s">
        <v>61</v>
      </c>
      <c r="C1" s="49"/>
      <c r="D1" s="49"/>
      <c r="E1" s="49"/>
      <c r="F1" s="49"/>
      <c r="G1" s="49"/>
      <c r="H1" s="49"/>
      <c r="K1" s="49" t="s">
        <v>60</v>
      </c>
      <c r="L1" s="49" t="s">
        <v>62</v>
      </c>
      <c r="M1" s="49"/>
      <c r="N1" s="49"/>
      <c r="O1" s="49"/>
      <c r="P1" s="49"/>
      <c r="Q1" s="49"/>
      <c r="R1" s="49"/>
      <c r="U1" s="49" t="s">
        <v>60</v>
      </c>
      <c r="V1" s="49" t="s">
        <v>63</v>
      </c>
      <c r="W1" s="49"/>
      <c r="X1" s="49"/>
      <c r="Y1" s="49"/>
      <c r="Z1" s="49"/>
      <c r="AA1" s="49"/>
      <c r="AB1" s="49"/>
    </row>
    <row r="2" spans="1:28">
      <c r="A2" s="50" t="s">
        <v>10</v>
      </c>
      <c r="B2" s="51">
        <v>2012</v>
      </c>
      <c r="C2" s="51">
        <v>2017</v>
      </c>
      <c r="D2" s="51">
        <v>2021</v>
      </c>
      <c r="E2" s="52" t="s">
        <v>64</v>
      </c>
      <c r="F2" s="53"/>
      <c r="G2" s="52" t="s">
        <v>65</v>
      </c>
      <c r="H2" s="53"/>
      <c r="K2" s="50" t="s">
        <v>10</v>
      </c>
      <c r="L2" s="51">
        <v>2012</v>
      </c>
      <c r="M2" s="51">
        <v>2017</v>
      </c>
      <c r="N2" s="51">
        <v>2021</v>
      </c>
      <c r="O2" s="52" t="s">
        <v>64</v>
      </c>
      <c r="P2" s="53"/>
      <c r="Q2" s="52" t="s">
        <v>65</v>
      </c>
      <c r="R2" s="53"/>
      <c r="U2" s="50" t="s">
        <v>10</v>
      </c>
      <c r="V2" s="54">
        <v>2019</v>
      </c>
      <c r="W2" s="54"/>
      <c r="X2" s="54">
        <v>2020</v>
      </c>
      <c r="Y2" s="54"/>
      <c r="Z2" s="54">
        <v>2021</v>
      </c>
      <c r="AA2" s="54"/>
    </row>
    <row r="3" spans="1:28">
      <c r="A3" s="55"/>
      <c r="B3" s="56" t="s">
        <v>60</v>
      </c>
      <c r="C3" s="56" t="s">
        <v>60</v>
      </c>
      <c r="D3" s="56" t="s">
        <v>60</v>
      </c>
      <c r="E3" s="56" t="s">
        <v>66</v>
      </c>
      <c r="F3" s="56" t="s">
        <v>67</v>
      </c>
      <c r="G3" s="56" t="s">
        <v>66</v>
      </c>
      <c r="H3" s="56" t="s">
        <v>67</v>
      </c>
      <c r="K3" s="55"/>
      <c r="L3" s="56" t="s">
        <v>60</v>
      </c>
      <c r="M3" s="56" t="s">
        <v>60</v>
      </c>
      <c r="N3" s="56" t="s">
        <v>60</v>
      </c>
      <c r="O3" s="56" t="s">
        <v>66</v>
      </c>
      <c r="P3" s="56" t="s">
        <v>67</v>
      </c>
      <c r="Q3" s="56" t="s">
        <v>66</v>
      </c>
      <c r="R3" s="56" t="s">
        <v>67</v>
      </c>
      <c r="U3" s="55"/>
      <c r="V3" s="56" t="s">
        <v>66</v>
      </c>
      <c r="W3" s="56" t="s">
        <v>67</v>
      </c>
      <c r="X3" s="56" t="s">
        <v>66</v>
      </c>
      <c r="Y3" s="56" t="s">
        <v>67</v>
      </c>
      <c r="Z3" s="56" t="s">
        <v>66</v>
      </c>
      <c r="AA3" s="56" t="s">
        <v>67</v>
      </c>
    </row>
    <row r="4" spans="1:28">
      <c r="A4" s="57" t="s">
        <v>17</v>
      </c>
      <c r="B4" s="51">
        <v>12</v>
      </c>
      <c r="C4" s="51">
        <v>13</v>
      </c>
      <c r="D4" s="51">
        <v>15</v>
      </c>
      <c r="E4" s="51">
        <f>ABS(B4-C4)</f>
        <v>1</v>
      </c>
      <c r="F4" s="51">
        <f>1-(2*E22/18^2)</f>
        <v>0.7407407407407407</v>
      </c>
      <c r="G4" s="51">
        <f>ABS(C4-D4)</f>
        <v>2</v>
      </c>
      <c r="H4" s="51">
        <f>1-(2*G22/18^2)</f>
        <v>0.75308641975308643</v>
      </c>
      <c r="K4" s="58" t="s">
        <v>17</v>
      </c>
      <c r="L4" s="59">
        <v>12</v>
      </c>
      <c r="M4" s="59">
        <v>9</v>
      </c>
      <c r="N4" s="11">
        <v>15</v>
      </c>
      <c r="O4" s="51">
        <f>ABS(L4-M4)</f>
        <v>3</v>
      </c>
      <c r="P4" s="51">
        <f>1-(2*O22/18^2)</f>
        <v>0.72839506172839508</v>
      </c>
      <c r="Q4" s="51">
        <f>ABS(M4-N4)</f>
        <v>6</v>
      </c>
      <c r="R4" s="51">
        <f>1-(2*Q22/18^2)</f>
        <v>0.67901234567901236</v>
      </c>
      <c r="U4" s="60" t="s">
        <v>17</v>
      </c>
      <c r="V4" s="14">
        <f>ABS(B4-L4)</f>
        <v>0</v>
      </c>
      <c r="W4" s="51">
        <f>1-(2*V22/18^2)</f>
        <v>0.86419753086419759</v>
      </c>
      <c r="X4" s="14">
        <f>ABS(C4-M4)</f>
        <v>4</v>
      </c>
      <c r="Y4" s="51">
        <f>1-(2*X22/18^2)</f>
        <v>0.80246913580246915</v>
      </c>
      <c r="Z4" s="14">
        <f>ABS(D4-N4)</f>
        <v>0</v>
      </c>
      <c r="AA4" s="51">
        <f>1-(2*Z22/18^2)</f>
        <v>0.88888888888888884</v>
      </c>
    </row>
    <row r="5" spans="1:28">
      <c r="A5" s="57" t="s">
        <v>22</v>
      </c>
      <c r="B5" s="51">
        <v>3</v>
      </c>
      <c r="C5" s="51">
        <v>6</v>
      </c>
      <c r="D5" s="51">
        <v>2</v>
      </c>
      <c r="E5" s="51">
        <f t="shared" ref="E5:E21" si="0">ABS(B5-C5)</f>
        <v>3</v>
      </c>
      <c r="F5" s="51"/>
      <c r="G5" s="51">
        <f>ABS(C5-D5)</f>
        <v>4</v>
      </c>
      <c r="H5" s="51"/>
      <c r="K5" s="58" t="s">
        <v>22</v>
      </c>
      <c r="L5" s="11">
        <v>4</v>
      </c>
      <c r="M5" s="11">
        <v>3</v>
      </c>
      <c r="N5" s="11">
        <v>2</v>
      </c>
      <c r="O5" s="51">
        <f t="shared" ref="O5:O21" si="1">ABS(L5-M5)</f>
        <v>1</v>
      </c>
      <c r="P5" s="51"/>
      <c r="Q5" s="51">
        <f>ABS(M5-N5)</f>
        <v>1</v>
      </c>
      <c r="R5" s="51"/>
      <c r="U5" s="60" t="s">
        <v>22</v>
      </c>
      <c r="V5" s="14">
        <f t="shared" ref="V5:V21" si="2">ABS(B5-L5)</f>
        <v>1</v>
      </c>
      <c r="W5" s="14"/>
      <c r="X5" s="14">
        <f t="shared" ref="X5:X21" si="3">ABS(C5-M5)</f>
        <v>3</v>
      </c>
      <c r="Y5" s="14"/>
      <c r="Z5" s="14">
        <f t="shared" ref="Z5:Z21" si="4">ABS(D5-N5)</f>
        <v>0</v>
      </c>
      <c r="AA5" s="14"/>
    </row>
    <row r="6" spans="1:28">
      <c r="A6" s="57" t="s">
        <v>25</v>
      </c>
      <c r="B6" s="51">
        <v>11</v>
      </c>
      <c r="C6" s="51">
        <v>14</v>
      </c>
      <c r="D6" s="51">
        <v>14</v>
      </c>
      <c r="E6" s="51">
        <f t="shared" si="0"/>
        <v>3</v>
      </c>
      <c r="F6" s="51"/>
      <c r="G6" s="51">
        <f t="shared" ref="G6:G21" si="5">ABS(C6-D6)</f>
        <v>0</v>
      </c>
      <c r="H6" s="51"/>
      <c r="K6" s="58" t="s">
        <v>25</v>
      </c>
      <c r="L6" s="11">
        <v>8</v>
      </c>
      <c r="M6" s="11">
        <v>16</v>
      </c>
      <c r="N6" s="11">
        <v>13</v>
      </c>
      <c r="O6" s="51">
        <f t="shared" si="1"/>
        <v>8</v>
      </c>
      <c r="P6" s="51"/>
      <c r="Q6" s="51">
        <f t="shared" ref="Q6:Q21" si="6">ABS(M6-N6)</f>
        <v>3</v>
      </c>
      <c r="R6" s="51"/>
      <c r="U6" s="60" t="s">
        <v>25</v>
      </c>
      <c r="V6" s="14">
        <f t="shared" si="2"/>
        <v>3</v>
      </c>
      <c r="W6" s="14"/>
      <c r="X6" s="14">
        <f t="shared" si="3"/>
        <v>2</v>
      </c>
      <c r="Y6" s="14"/>
      <c r="Z6" s="14">
        <f t="shared" si="4"/>
        <v>1</v>
      </c>
      <c r="AA6" s="14"/>
    </row>
    <row r="7" spans="1:28">
      <c r="A7" s="57" t="s">
        <v>24</v>
      </c>
      <c r="B7" s="51">
        <v>4</v>
      </c>
      <c r="C7" s="51">
        <v>4</v>
      </c>
      <c r="D7" s="51">
        <v>7</v>
      </c>
      <c r="E7" s="51">
        <f t="shared" si="0"/>
        <v>0</v>
      </c>
      <c r="F7" s="51"/>
      <c r="G7" s="51">
        <f t="shared" si="5"/>
        <v>3</v>
      </c>
      <c r="H7" s="51"/>
      <c r="K7" s="58" t="s">
        <v>24</v>
      </c>
      <c r="L7" s="11">
        <v>5</v>
      </c>
      <c r="M7" s="11">
        <v>6</v>
      </c>
      <c r="N7" s="11">
        <v>6</v>
      </c>
      <c r="O7" s="51">
        <f t="shared" si="1"/>
        <v>1</v>
      </c>
      <c r="P7" s="51"/>
      <c r="Q7" s="51">
        <f t="shared" si="6"/>
        <v>0</v>
      </c>
      <c r="R7" s="51"/>
      <c r="U7" s="60" t="s">
        <v>24</v>
      </c>
      <c r="V7" s="14">
        <f t="shared" si="2"/>
        <v>1</v>
      </c>
      <c r="W7" s="14"/>
      <c r="X7" s="14">
        <f t="shared" si="3"/>
        <v>2</v>
      </c>
      <c r="Y7" s="14"/>
      <c r="Z7" s="14">
        <f t="shared" si="4"/>
        <v>1</v>
      </c>
      <c r="AA7" s="14"/>
    </row>
    <row r="8" spans="1:28">
      <c r="A8" s="57" t="s">
        <v>29</v>
      </c>
      <c r="B8" s="51">
        <v>14</v>
      </c>
      <c r="C8" s="51">
        <v>10</v>
      </c>
      <c r="D8" s="51">
        <v>8</v>
      </c>
      <c r="E8" s="51">
        <f t="shared" si="0"/>
        <v>4</v>
      </c>
      <c r="F8" s="51"/>
      <c r="G8" s="51">
        <f t="shared" si="5"/>
        <v>2</v>
      </c>
      <c r="H8" s="51"/>
      <c r="K8" s="58" t="s">
        <v>29</v>
      </c>
      <c r="L8" s="11">
        <v>14</v>
      </c>
      <c r="M8" s="11">
        <v>13</v>
      </c>
      <c r="N8" s="11">
        <v>7</v>
      </c>
      <c r="O8" s="51">
        <f t="shared" si="1"/>
        <v>1</v>
      </c>
      <c r="P8" s="51"/>
      <c r="Q8" s="51">
        <f t="shared" si="6"/>
        <v>6</v>
      </c>
      <c r="R8" s="51"/>
      <c r="U8" s="60" t="s">
        <v>29</v>
      </c>
      <c r="V8" s="14">
        <f t="shared" si="2"/>
        <v>0</v>
      </c>
      <c r="W8" s="14"/>
      <c r="X8" s="14">
        <f t="shared" si="3"/>
        <v>3</v>
      </c>
      <c r="Y8" s="14"/>
      <c r="Z8" s="14">
        <f t="shared" si="4"/>
        <v>1</v>
      </c>
      <c r="AA8" s="14"/>
    </row>
    <row r="9" spans="1:28">
      <c r="A9" s="57" t="s">
        <v>33</v>
      </c>
      <c r="B9" s="51">
        <v>7</v>
      </c>
      <c r="C9" s="51">
        <v>5</v>
      </c>
      <c r="D9" s="51">
        <v>4</v>
      </c>
      <c r="E9" s="51">
        <f t="shared" si="0"/>
        <v>2</v>
      </c>
      <c r="F9" s="51"/>
      <c r="G9" s="51">
        <f t="shared" si="5"/>
        <v>1</v>
      </c>
      <c r="H9" s="51"/>
      <c r="K9" s="58" t="s">
        <v>33</v>
      </c>
      <c r="L9" s="11">
        <v>10</v>
      </c>
      <c r="M9" s="11">
        <v>7</v>
      </c>
      <c r="N9" s="11">
        <v>4</v>
      </c>
      <c r="O9" s="51">
        <f t="shared" si="1"/>
        <v>3</v>
      </c>
      <c r="P9" s="51"/>
      <c r="Q9" s="51">
        <f t="shared" si="6"/>
        <v>3</v>
      </c>
      <c r="R9" s="51"/>
      <c r="U9" s="60" t="s">
        <v>33</v>
      </c>
      <c r="V9" s="14">
        <f t="shared" si="2"/>
        <v>3</v>
      </c>
      <c r="W9" s="14"/>
      <c r="X9" s="14">
        <f t="shared" si="3"/>
        <v>2</v>
      </c>
      <c r="Y9" s="14"/>
      <c r="Z9" s="14">
        <f t="shared" si="4"/>
        <v>0</v>
      </c>
      <c r="AA9" s="14"/>
    </row>
    <row r="10" spans="1:28">
      <c r="A10" s="57" t="s">
        <v>35</v>
      </c>
      <c r="B10" s="51">
        <v>17</v>
      </c>
      <c r="C10" s="51">
        <v>16</v>
      </c>
      <c r="D10" s="51">
        <v>17</v>
      </c>
      <c r="E10" s="51">
        <f t="shared" si="0"/>
        <v>1</v>
      </c>
      <c r="F10" s="51"/>
      <c r="G10" s="51">
        <f t="shared" si="5"/>
        <v>1</v>
      </c>
      <c r="H10" s="51"/>
      <c r="K10" s="58" t="s">
        <v>35</v>
      </c>
      <c r="L10" s="11">
        <v>16</v>
      </c>
      <c r="M10" s="11">
        <v>17</v>
      </c>
      <c r="N10" s="11">
        <v>17</v>
      </c>
      <c r="O10" s="51">
        <f t="shared" si="1"/>
        <v>1</v>
      </c>
      <c r="P10" s="51"/>
      <c r="Q10" s="51">
        <f t="shared" si="6"/>
        <v>0</v>
      </c>
      <c r="R10" s="51"/>
      <c r="U10" s="60" t="s">
        <v>35</v>
      </c>
      <c r="V10" s="14">
        <f t="shared" si="2"/>
        <v>1</v>
      </c>
      <c r="W10" s="14"/>
      <c r="X10" s="14">
        <f t="shared" si="3"/>
        <v>1</v>
      </c>
      <c r="Y10" s="14"/>
      <c r="Z10" s="14">
        <f t="shared" si="4"/>
        <v>0</v>
      </c>
      <c r="AA10" s="14"/>
    </row>
    <row r="11" spans="1:28">
      <c r="A11" s="57" t="s">
        <v>36</v>
      </c>
      <c r="B11" s="51">
        <v>15</v>
      </c>
      <c r="C11" s="51">
        <v>18</v>
      </c>
      <c r="D11" s="51">
        <v>18</v>
      </c>
      <c r="E11" s="51">
        <f t="shared" si="0"/>
        <v>3</v>
      </c>
      <c r="F11" s="51"/>
      <c r="G11" s="51">
        <f t="shared" si="5"/>
        <v>0</v>
      </c>
      <c r="H11" s="51"/>
      <c r="K11" s="58" t="s">
        <v>36</v>
      </c>
      <c r="L11" s="11">
        <v>18</v>
      </c>
      <c r="M11" s="11">
        <v>18</v>
      </c>
      <c r="N11" s="11">
        <v>18</v>
      </c>
      <c r="O11" s="51">
        <f t="shared" si="1"/>
        <v>0</v>
      </c>
      <c r="P11" s="51"/>
      <c r="Q11" s="51">
        <f t="shared" si="6"/>
        <v>0</v>
      </c>
      <c r="R11" s="51"/>
      <c r="U11" s="60" t="s">
        <v>36</v>
      </c>
      <c r="V11" s="14">
        <f t="shared" si="2"/>
        <v>3</v>
      </c>
      <c r="W11" s="14"/>
      <c r="X11" s="14">
        <f t="shared" si="3"/>
        <v>0</v>
      </c>
      <c r="Y11" s="14"/>
      <c r="Z11" s="14">
        <f t="shared" si="4"/>
        <v>0</v>
      </c>
      <c r="AA11" s="14"/>
    </row>
    <row r="12" spans="1:28">
      <c r="A12" s="57" t="s">
        <v>12</v>
      </c>
      <c r="B12" s="51">
        <v>1</v>
      </c>
      <c r="C12" s="51">
        <v>2</v>
      </c>
      <c r="D12" s="51">
        <v>1</v>
      </c>
      <c r="E12" s="51">
        <f t="shared" si="0"/>
        <v>1</v>
      </c>
      <c r="F12" s="51"/>
      <c r="G12" s="51">
        <f t="shared" si="5"/>
        <v>1</v>
      </c>
      <c r="H12" s="51"/>
      <c r="K12" s="58" t="s">
        <v>12</v>
      </c>
      <c r="L12" s="11">
        <v>1</v>
      </c>
      <c r="M12" s="11">
        <v>2</v>
      </c>
      <c r="N12" s="11">
        <v>1</v>
      </c>
      <c r="O12" s="51">
        <f t="shared" si="1"/>
        <v>1</v>
      </c>
      <c r="P12" s="51"/>
      <c r="Q12" s="51">
        <f t="shared" si="6"/>
        <v>1</v>
      </c>
      <c r="R12" s="51"/>
      <c r="U12" s="60" t="s">
        <v>12</v>
      </c>
      <c r="V12" s="14">
        <f t="shared" si="2"/>
        <v>0</v>
      </c>
      <c r="W12" s="14"/>
      <c r="X12" s="14">
        <f t="shared" si="3"/>
        <v>0</v>
      </c>
      <c r="Y12" s="14"/>
      <c r="Z12" s="14">
        <f t="shared" si="4"/>
        <v>0</v>
      </c>
      <c r="AA12" s="14"/>
    </row>
    <row r="13" spans="1:28">
      <c r="A13" s="57" t="s">
        <v>27</v>
      </c>
      <c r="B13" s="51">
        <v>16</v>
      </c>
      <c r="C13" s="51">
        <v>12</v>
      </c>
      <c r="D13" s="51">
        <v>13</v>
      </c>
      <c r="E13" s="51">
        <f t="shared" si="0"/>
        <v>4</v>
      </c>
      <c r="F13" s="51"/>
      <c r="G13" s="51">
        <f t="shared" si="5"/>
        <v>1</v>
      </c>
      <c r="H13" s="51"/>
      <c r="K13" s="58" t="s">
        <v>27</v>
      </c>
      <c r="L13" s="11">
        <v>15</v>
      </c>
      <c r="M13" s="11">
        <v>14</v>
      </c>
      <c r="N13" s="11">
        <v>11</v>
      </c>
      <c r="O13" s="51">
        <f t="shared" si="1"/>
        <v>1</v>
      </c>
      <c r="P13" s="51"/>
      <c r="Q13" s="51">
        <f t="shared" si="6"/>
        <v>3</v>
      </c>
      <c r="R13" s="51"/>
      <c r="U13" s="60" t="s">
        <v>27</v>
      </c>
      <c r="V13" s="14">
        <f t="shared" si="2"/>
        <v>1</v>
      </c>
      <c r="W13" s="14"/>
      <c r="X13" s="14">
        <f t="shared" si="3"/>
        <v>2</v>
      </c>
      <c r="Y13" s="14"/>
      <c r="Z13" s="14">
        <f t="shared" si="4"/>
        <v>2</v>
      </c>
      <c r="AA13" s="14"/>
    </row>
    <row r="14" spans="1:28">
      <c r="A14" s="57" t="s">
        <v>32</v>
      </c>
      <c r="B14" s="51">
        <v>9</v>
      </c>
      <c r="C14" s="51">
        <v>11</v>
      </c>
      <c r="D14" s="51">
        <v>6</v>
      </c>
      <c r="E14" s="51">
        <f t="shared" si="0"/>
        <v>2</v>
      </c>
      <c r="F14" s="51"/>
      <c r="G14" s="51">
        <f t="shared" si="5"/>
        <v>5</v>
      </c>
      <c r="H14" s="51"/>
      <c r="K14" s="58" t="s">
        <v>32</v>
      </c>
      <c r="L14" s="11">
        <v>11</v>
      </c>
      <c r="M14" s="11">
        <v>10</v>
      </c>
      <c r="N14" s="11">
        <v>8</v>
      </c>
      <c r="O14" s="51">
        <f t="shared" si="1"/>
        <v>1</v>
      </c>
      <c r="P14" s="51"/>
      <c r="Q14" s="51">
        <f t="shared" si="6"/>
        <v>2</v>
      </c>
      <c r="R14" s="51"/>
      <c r="U14" s="60" t="s">
        <v>32</v>
      </c>
      <c r="V14" s="14">
        <f t="shared" si="2"/>
        <v>2</v>
      </c>
      <c r="W14" s="14"/>
      <c r="X14" s="14">
        <f t="shared" si="3"/>
        <v>1</v>
      </c>
      <c r="Y14" s="14"/>
      <c r="Z14" s="14">
        <f t="shared" si="4"/>
        <v>2</v>
      </c>
      <c r="AA14" s="14"/>
    </row>
    <row r="15" spans="1:28">
      <c r="A15" s="57" t="s">
        <v>30</v>
      </c>
      <c r="B15" s="51">
        <v>6</v>
      </c>
      <c r="C15" s="51">
        <v>3</v>
      </c>
      <c r="D15" s="51">
        <v>9</v>
      </c>
      <c r="E15" s="51">
        <f t="shared" si="0"/>
        <v>3</v>
      </c>
      <c r="F15" s="51"/>
      <c r="G15" s="51">
        <f t="shared" si="5"/>
        <v>6</v>
      </c>
      <c r="H15" s="51"/>
      <c r="K15" s="58" t="s">
        <v>30</v>
      </c>
      <c r="L15" s="11">
        <v>6</v>
      </c>
      <c r="M15" s="11">
        <v>4</v>
      </c>
      <c r="N15" s="11">
        <v>10</v>
      </c>
      <c r="O15" s="51">
        <f t="shared" si="1"/>
        <v>2</v>
      </c>
      <c r="P15" s="51"/>
      <c r="Q15" s="51">
        <f t="shared" si="6"/>
        <v>6</v>
      </c>
      <c r="R15" s="51"/>
      <c r="U15" s="60" t="s">
        <v>30</v>
      </c>
      <c r="V15" s="14">
        <f t="shared" si="2"/>
        <v>0</v>
      </c>
      <c r="W15" s="14"/>
      <c r="X15" s="14">
        <f t="shared" si="3"/>
        <v>1</v>
      </c>
      <c r="Y15" s="14"/>
      <c r="Z15" s="14">
        <f t="shared" si="4"/>
        <v>1</v>
      </c>
      <c r="AA15" s="14"/>
    </row>
    <row r="16" spans="1:28">
      <c r="A16" s="57" t="s">
        <v>37</v>
      </c>
      <c r="B16" s="51">
        <v>13</v>
      </c>
      <c r="C16" s="51">
        <v>17</v>
      </c>
      <c r="D16" s="51">
        <v>16</v>
      </c>
      <c r="E16" s="51">
        <f t="shared" si="0"/>
        <v>4</v>
      </c>
      <c r="F16" s="51"/>
      <c r="G16" s="51">
        <f t="shared" si="5"/>
        <v>1</v>
      </c>
      <c r="H16" s="51"/>
      <c r="K16" s="58" t="s">
        <v>37</v>
      </c>
      <c r="L16" s="11">
        <v>13</v>
      </c>
      <c r="M16" s="11">
        <v>15</v>
      </c>
      <c r="N16" s="11">
        <v>14</v>
      </c>
      <c r="O16" s="51">
        <f t="shared" si="1"/>
        <v>2</v>
      </c>
      <c r="P16" s="51"/>
      <c r="Q16" s="51">
        <f t="shared" si="6"/>
        <v>1</v>
      </c>
      <c r="R16" s="51"/>
      <c r="U16" s="60" t="s">
        <v>37</v>
      </c>
      <c r="V16" s="14">
        <f t="shared" si="2"/>
        <v>0</v>
      </c>
      <c r="W16" s="14"/>
      <c r="X16" s="14">
        <f t="shared" si="3"/>
        <v>2</v>
      </c>
      <c r="Y16" s="14"/>
      <c r="Z16" s="14">
        <f t="shared" si="4"/>
        <v>2</v>
      </c>
      <c r="AA16" s="14"/>
    </row>
    <row r="17" spans="1:27">
      <c r="A17" s="57" t="s">
        <v>21</v>
      </c>
      <c r="B17" s="51">
        <v>5</v>
      </c>
      <c r="C17" s="51">
        <v>9</v>
      </c>
      <c r="D17" s="51">
        <v>11</v>
      </c>
      <c r="E17" s="51">
        <f t="shared" si="0"/>
        <v>4</v>
      </c>
      <c r="F17" s="51"/>
      <c r="G17" s="51">
        <f t="shared" si="5"/>
        <v>2</v>
      </c>
      <c r="H17" s="51"/>
      <c r="K17" s="58" t="s">
        <v>21</v>
      </c>
      <c r="L17" s="11">
        <v>3</v>
      </c>
      <c r="M17" s="11">
        <v>12</v>
      </c>
      <c r="N17" s="11">
        <v>9</v>
      </c>
      <c r="O17" s="51">
        <f t="shared" si="1"/>
        <v>9</v>
      </c>
      <c r="P17" s="51"/>
      <c r="Q17" s="51">
        <f t="shared" si="6"/>
        <v>3</v>
      </c>
      <c r="R17" s="51"/>
      <c r="U17" s="60" t="s">
        <v>21</v>
      </c>
      <c r="V17" s="14">
        <f t="shared" si="2"/>
        <v>2</v>
      </c>
      <c r="W17" s="14"/>
      <c r="X17" s="14">
        <f t="shared" si="3"/>
        <v>3</v>
      </c>
      <c r="Y17" s="14"/>
      <c r="Z17" s="14">
        <f t="shared" si="4"/>
        <v>2</v>
      </c>
      <c r="AA17" s="14"/>
    </row>
    <row r="18" spans="1:27">
      <c r="A18" s="57" t="s">
        <v>18</v>
      </c>
      <c r="B18" s="51">
        <v>2</v>
      </c>
      <c r="C18" s="51">
        <v>1</v>
      </c>
      <c r="D18" s="51">
        <v>3</v>
      </c>
      <c r="E18" s="51">
        <f t="shared" si="0"/>
        <v>1</v>
      </c>
      <c r="F18" s="51"/>
      <c r="G18" s="51">
        <f t="shared" si="5"/>
        <v>2</v>
      </c>
      <c r="H18" s="51"/>
      <c r="K18" s="58" t="s">
        <v>18</v>
      </c>
      <c r="L18" s="11">
        <v>2</v>
      </c>
      <c r="M18" s="11">
        <v>1</v>
      </c>
      <c r="N18" s="11">
        <v>3</v>
      </c>
      <c r="O18" s="51">
        <f t="shared" si="1"/>
        <v>1</v>
      </c>
      <c r="P18" s="51"/>
      <c r="Q18" s="51">
        <f t="shared" si="6"/>
        <v>2</v>
      </c>
      <c r="R18" s="51"/>
      <c r="U18" s="60" t="s">
        <v>18</v>
      </c>
      <c r="V18" s="14">
        <f t="shared" si="2"/>
        <v>0</v>
      </c>
      <c r="W18" s="14"/>
      <c r="X18" s="14">
        <f t="shared" si="3"/>
        <v>0</v>
      </c>
      <c r="Y18" s="14"/>
      <c r="Z18" s="14">
        <f t="shared" si="4"/>
        <v>0</v>
      </c>
      <c r="AA18" s="14"/>
    </row>
    <row r="19" spans="1:27">
      <c r="A19" s="57" t="s">
        <v>34</v>
      </c>
      <c r="B19" s="51">
        <v>18</v>
      </c>
      <c r="C19" s="51">
        <v>15</v>
      </c>
      <c r="D19" s="51">
        <v>12</v>
      </c>
      <c r="E19" s="51">
        <f t="shared" si="0"/>
        <v>3</v>
      </c>
      <c r="F19" s="51"/>
      <c r="G19" s="51">
        <f t="shared" si="5"/>
        <v>3</v>
      </c>
      <c r="H19" s="51"/>
      <c r="K19" s="58" t="s">
        <v>34</v>
      </c>
      <c r="L19" s="11">
        <v>17</v>
      </c>
      <c r="M19" s="11">
        <v>11</v>
      </c>
      <c r="N19" s="11">
        <v>16</v>
      </c>
      <c r="O19" s="51">
        <f t="shared" si="1"/>
        <v>6</v>
      </c>
      <c r="P19" s="51"/>
      <c r="Q19" s="51">
        <f t="shared" si="6"/>
        <v>5</v>
      </c>
      <c r="R19" s="51"/>
      <c r="U19" s="60" t="s">
        <v>34</v>
      </c>
      <c r="V19" s="14">
        <f t="shared" si="2"/>
        <v>1</v>
      </c>
      <c r="W19" s="14"/>
      <c r="X19" s="14">
        <f t="shared" si="3"/>
        <v>4</v>
      </c>
      <c r="Y19" s="14"/>
      <c r="Z19" s="14">
        <f t="shared" si="4"/>
        <v>4</v>
      </c>
      <c r="AA19" s="14"/>
    </row>
    <row r="20" spans="1:27">
      <c r="A20" s="57" t="s">
        <v>26</v>
      </c>
      <c r="B20" s="51">
        <v>8</v>
      </c>
      <c r="C20" s="51">
        <v>8</v>
      </c>
      <c r="D20" s="51">
        <v>5</v>
      </c>
      <c r="E20" s="51">
        <f t="shared" si="0"/>
        <v>0</v>
      </c>
      <c r="F20" s="61"/>
      <c r="G20" s="51">
        <f t="shared" si="5"/>
        <v>3</v>
      </c>
      <c r="H20" s="61"/>
      <c r="K20" s="58" t="s">
        <v>26</v>
      </c>
      <c r="L20" s="11">
        <v>9</v>
      </c>
      <c r="M20" s="11">
        <v>8</v>
      </c>
      <c r="N20" s="11">
        <v>5</v>
      </c>
      <c r="O20" s="51">
        <f t="shared" si="1"/>
        <v>1</v>
      </c>
      <c r="P20" s="61"/>
      <c r="Q20" s="51">
        <f t="shared" si="6"/>
        <v>3</v>
      </c>
      <c r="R20" s="61"/>
      <c r="U20" s="60" t="s">
        <v>26</v>
      </c>
      <c r="V20" s="14">
        <f t="shared" si="2"/>
        <v>1</v>
      </c>
      <c r="W20" s="14"/>
      <c r="X20" s="14">
        <f t="shared" si="3"/>
        <v>0</v>
      </c>
      <c r="Y20" s="14"/>
      <c r="Z20" s="14">
        <f t="shared" si="4"/>
        <v>0</v>
      </c>
      <c r="AA20" s="14"/>
    </row>
    <row r="21" spans="1:27">
      <c r="A21" s="57" t="s">
        <v>23</v>
      </c>
      <c r="B21" s="51">
        <v>10</v>
      </c>
      <c r="C21" s="51">
        <v>7</v>
      </c>
      <c r="D21" s="51">
        <v>10</v>
      </c>
      <c r="E21" s="51">
        <f t="shared" si="0"/>
        <v>3</v>
      </c>
      <c r="F21" s="51"/>
      <c r="G21" s="51">
        <f t="shared" si="5"/>
        <v>3</v>
      </c>
      <c r="H21" s="51"/>
      <c r="K21" s="58" t="s">
        <v>23</v>
      </c>
      <c r="L21" s="11">
        <v>7</v>
      </c>
      <c r="M21" s="11">
        <v>5</v>
      </c>
      <c r="N21" s="11">
        <v>12</v>
      </c>
      <c r="O21" s="51">
        <f t="shared" si="1"/>
        <v>2</v>
      </c>
      <c r="P21" s="51"/>
      <c r="Q21" s="51">
        <f t="shared" si="6"/>
        <v>7</v>
      </c>
      <c r="R21" s="51"/>
      <c r="U21" s="60" t="s">
        <v>23</v>
      </c>
      <c r="V21" s="14">
        <f t="shared" si="2"/>
        <v>3</v>
      </c>
      <c r="W21" s="14"/>
      <c r="X21" s="14">
        <f t="shared" si="3"/>
        <v>2</v>
      </c>
      <c r="Y21" s="14"/>
      <c r="Z21" s="14">
        <f t="shared" si="4"/>
        <v>2</v>
      </c>
      <c r="AA21" s="14"/>
    </row>
    <row r="22" spans="1:27">
      <c r="D22" t="s">
        <v>68</v>
      </c>
      <c r="E22" s="62">
        <f>SUM(E4:E21)</f>
        <v>42</v>
      </c>
      <c r="F22" s="62"/>
      <c r="G22" s="62">
        <f>SUM(G4:G21)</f>
        <v>40</v>
      </c>
      <c r="N22" t="s">
        <v>68</v>
      </c>
      <c r="O22" s="62">
        <f>SUM(O4:O21)</f>
        <v>44</v>
      </c>
      <c r="P22" s="62"/>
      <c r="Q22" s="62">
        <f>SUM(Q4:Q21)</f>
        <v>52</v>
      </c>
      <c r="U22" s="61" t="s">
        <v>69</v>
      </c>
      <c r="V22" s="61">
        <f>SUM(V4:V21)</f>
        <v>22</v>
      </c>
      <c r="W22" s="61"/>
      <c r="X22" s="61">
        <f t="shared" ref="X22:Z22" si="7">SUM(X4:X21)</f>
        <v>32</v>
      </c>
      <c r="Y22" s="61"/>
      <c r="Z22" s="61">
        <f t="shared" si="7"/>
        <v>18</v>
      </c>
      <c r="AA22" s="61"/>
    </row>
    <row r="24" spans="1:27">
      <c r="A24" s="49" t="s">
        <v>70</v>
      </c>
      <c r="B24" s="49" t="s">
        <v>61</v>
      </c>
      <c r="C24" s="49"/>
      <c r="D24" s="49"/>
      <c r="E24" s="49"/>
      <c r="F24" s="49"/>
      <c r="G24" s="49"/>
      <c r="H24" s="49"/>
      <c r="K24" s="49" t="s">
        <v>70</v>
      </c>
      <c r="L24" s="49" t="s">
        <v>62</v>
      </c>
      <c r="M24" s="49"/>
      <c r="N24" s="49"/>
      <c r="O24" s="49"/>
      <c r="P24" s="49"/>
      <c r="Q24" s="49"/>
      <c r="R24" s="49"/>
      <c r="U24" s="49" t="s">
        <v>70</v>
      </c>
      <c r="V24" s="49" t="s">
        <v>63</v>
      </c>
      <c r="W24" s="49"/>
      <c r="X24" s="49"/>
      <c r="Y24" s="49"/>
      <c r="Z24" s="49"/>
      <c r="AA24" s="49"/>
    </row>
    <row r="25" spans="1:27">
      <c r="A25" s="50" t="s">
        <v>10</v>
      </c>
      <c r="B25" s="51">
        <v>2012</v>
      </c>
      <c r="C25" s="51">
        <v>2017</v>
      </c>
      <c r="D25" s="51">
        <v>2021</v>
      </c>
      <c r="E25" s="52" t="s">
        <v>64</v>
      </c>
      <c r="F25" s="53"/>
      <c r="G25" s="52" t="s">
        <v>65</v>
      </c>
      <c r="H25" s="53"/>
      <c r="K25" s="50" t="s">
        <v>10</v>
      </c>
      <c r="L25" s="51">
        <v>2012</v>
      </c>
      <c r="M25" s="51">
        <v>2017</v>
      </c>
      <c r="N25" s="51">
        <v>2021</v>
      </c>
      <c r="O25" s="52" t="s">
        <v>64</v>
      </c>
      <c r="P25" s="53"/>
      <c r="Q25" s="52" t="s">
        <v>65</v>
      </c>
      <c r="R25" s="53"/>
      <c r="U25" s="50" t="s">
        <v>10</v>
      </c>
      <c r="V25" s="54">
        <v>2019</v>
      </c>
      <c r="W25" s="54"/>
      <c r="X25" s="54">
        <v>2020</v>
      </c>
      <c r="Y25" s="54"/>
      <c r="Z25" s="54">
        <v>2021</v>
      </c>
      <c r="AA25" s="54"/>
    </row>
    <row r="26" spans="1:27">
      <c r="A26" s="55"/>
      <c r="B26" s="56" t="s">
        <v>70</v>
      </c>
      <c r="C26" s="56" t="s">
        <v>70</v>
      </c>
      <c r="D26" s="56" t="s">
        <v>70</v>
      </c>
      <c r="E26" s="56" t="s">
        <v>66</v>
      </c>
      <c r="F26" s="56" t="s">
        <v>67</v>
      </c>
      <c r="G26" s="56" t="s">
        <v>66</v>
      </c>
      <c r="H26" s="56" t="s">
        <v>67</v>
      </c>
      <c r="K26" s="55"/>
      <c r="L26" s="56" t="s">
        <v>60</v>
      </c>
      <c r="M26" s="56" t="s">
        <v>60</v>
      </c>
      <c r="N26" s="56" t="s">
        <v>60</v>
      </c>
      <c r="O26" s="56" t="s">
        <v>66</v>
      </c>
      <c r="P26" s="56" t="s">
        <v>67</v>
      </c>
      <c r="Q26" s="56" t="s">
        <v>66</v>
      </c>
      <c r="R26" s="56" t="s">
        <v>67</v>
      </c>
      <c r="U26" s="55"/>
      <c r="V26" s="56" t="s">
        <v>66</v>
      </c>
      <c r="W26" s="56" t="s">
        <v>67</v>
      </c>
      <c r="X26" s="56" t="s">
        <v>66</v>
      </c>
      <c r="Y26" s="56" t="s">
        <v>67</v>
      </c>
      <c r="Z26" s="56" t="s">
        <v>66</v>
      </c>
      <c r="AA26" s="56" t="s">
        <v>67</v>
      </c>
    </row>
    <row r="27" spans="1:27">
      <c r="A27" s="57" t="s">
        <v>17</v>
      </c>
      <c r="B27" s="51">
        <v>8</v>
      </c>
      <c r="C27" s="51">
        <v>7</v>
      </c>
      <c r="D27" s="51">
        <v>10</v>
      </c>
      <c r="E27" s="51">
        <f>ABS(B27-C27)</f>
        <v>1</v>
      </c>
      <c r="F27" s="51">
        <f>1-(2*E45/18^2)</f>
        <v>0.72839506172839508</v>
      </c>
      <c r="G27" s="51">
        <f>ABS(C27-D27)</f>
        <v>3</v>
      </c>
      <c r="H27" s="51">
        <f>1-(2*G45/18^2)</f>
        <v>0.75308641975308643</v>
      </c>
      <c r="K27" s="58" t="s">
        <v>17</v>
      </c>
      <c r="L27" s="59">
        <v>8</v>
      </c>
      <c r="M27" s="59">
        <v>7</v>
      </c>
      <c r="N27" s="11">
        <v>8</v>
      </c>
      <c r="O27" s="51">
        <f>ABS(L27-M27)</f>
        <v>1</v>
      </c>
      <c r="P27" s="51">
        <f>1-(2*O45/18^2)</f>
        <v>0.80246913580246915</v>
      </c>
      <c r="Q27" s="51">
        <f>ABS(M27-N27)</f>
        <v>1</v>
      </c>
      <c r="R27" s="51">
        <f>1-(2*Q45/18^2)</f>
        <v>0.90123456790123457</v>
      </c>
      <c r="U27" s="60" t="s">
        <v>17</v>
      </c>
      <c r="V27" s="14">
        <f>ABS(B27-L27)</f>
        <v>0</v>
      </c>
      <c r="W27" s="51">
        <f>1-(2*V45/18^2)</f>
        <v>0.90123456790123457</v>
      </c>
      <c r="X27" s="14">
        <f>ABS(C27-M27)</f>
        <v>0</v>
      </c>
      <c r="Y27" s="51">
        <f>1-(2*X45/18^2)</f>
        <v>0.87654320987654322</v>
      </c>
      <c r="Z27" s="14">
        <f>ABS(D27-N27)</f>
        <v>2</v>
      </c>
      <c r="AA27" s="51">
        <f>1-(2*Z45/18^2)</f>
        <v>0.83950617283950613</v>
      </c>
    </row>
    <row r="28" spans="1:27">
      <c r="A28" s="57" t="s">
        <v>22</v>
      </c>
      <c r="B28" s="51">
        <v>1</v>
      </c>
      <c r="C28" s="51">
        <v>3</v>
      </c>
      <c r="D28" s="51">
        <v>3</v>
      </c>
      <c r="E28" s="51">
        <f t="shared" ref="E28:E44" si="8">ABS(B28-C28)</f>
        <v>2</v>
      </c>
      <c r="F28" s="51"/>
      <c r="G28" s="51">
        <f>ABS(C28-D28)</f>
        <v>0</v>
      </c>
      <c r="H28" s="51"/>
      <c r="K28" s="58" t="s">
        <v>22</v>
      </c>
      <c r="L28" s="11">
        <v>1</v>
      </c>
      <c r="M28" s="11">
        <v>3</v>
      </c>
      <c r="N28" s="11">
        <v>3</v>
      </c>
      <c r="O28" s="51">
        <f t="shared" ref="O28:O44" si="9">ABS(L28-M28)</f>
        <v>2</v>
      </c>
      <c r="P28" s="51"/>
      <c r="Q28" s="51">
        <f>ABS(M28-N28)</f>
        <v>0</v>
      </c>
      <c r="R28" s="51"/>
      <c r="U28" s="60" t="s">
        <v>22</v>
      </c>
      <c r="V28" s="14">
        <f t="shared" ref="V28:V44" si="10">ABS(B28-L28)</f>
        <v>0</v>
      </c>
      <c r="W28" s="14"/>
      <c r="X28" s="14">
        <f t="shared" ref="X28:X44" si="11">ABS(C28-M28)</f>
        <v>0</v>
      </c>
      <c r="Y28" s="14"/>
      <c r="Z28" s="14">
        <f t="shared" ref="Z28:Z44" si="12">ABS(D28-N28)</f>
        <v>0</v>
      </c>
      <c r="AA28" s="14"/>
    </row>
    <row r="29" spans="1:27">
      <c r="A29" s="57" t="s">
        <v>25</v>
      </c>
      <c r="B29" s="51">
        <v>7</v>
      </c>
      <c r="C29" s="51">
        <v>10</v>
      </c>
      <c r="D29" s="51">
        <v>14</v>
      </c>
      <c r="E29" s="51">
        <f t="shared" si="8"/>
        <v>3</v>
      </c>
      <c r="F29" s="51"/>
      <c r="G29" s="51">
        <f>ABS(C29-D29)</f>
        <v>4</v>
      </c>
      <c r="H29" s="51"/>
      <c r="K29" s="58" t="s">
        <v>25</v>
      </c>
      <c r="L29" s="11">
        <v>6</v>
      </c>
      <c r="M29" s="11">
        <v>10</v>
      </c>
      <c r="N29" s="11">
        <v>9</v>
      </c>
      <c r="O29" s="51">
        <f t="shared" si="9"/>
        <v>4</v>
      </c>
      <c r="P29" s="51"/>
      <c r="Q29" s="51">
        <f t="shared" ref="Q29:Q44" si="13">ABS(M29-N29)</f>
        <v>1</v>
      </c>
      <c r="R29" s="51"/>
      <c r="U29" s="60" t="s">
        <v>25</v>
      </c>
      <c r="V29" s="14">
        <f t="shared" si="10"/>
        <v>1</v>
      </c>
      <c r="W29" s="14"/>
      <c r="X29" s="14">
        <f t="shared" si="11"/>
        <v>0</v>
      </c>
      <c r="Y29" s="14"/>
      <c r="Z29" s="14">
        <f t="shared" si="12"/>
        <v>5</v>
      </c>
      <c r="AA29" s="14"/>
    </row>
    <row r="30" spans="1:27">
      <c r="A30" s="57" t="s">
        <v>24</v>
      </c>
      <c r="B30" s="51">
        <v>2</v>
      </c>
      <c r="C30" s="51">
        <v>1</v>
      </c>
      <c r="D30" s="51">
        <v>1</v>
      </c>
      <c r="E30" s="51">
        <f t="shared" si="8"/>
        <v>1</v>
      </c>
      <c r="F30" s="51"/>
      <c r="G30" s="51">
        <f t="shared" ref="G30:G44" si="14">ABS(C30-D30)</f>
        <v>0</v>
      </c>
      <c r="H30" s="51"/>
      <c r="K30" s="58" t="s">
        <v>24</v>
      </c>
      <c r="L30" s="11">
        <v>2</v>
      </c>
      <c r="M30" s="11">
        <v>1</v>
      </c>
      <c r="N30" s="11">
        <v>1</v>
      </c>
      <c r="O30" s="51">
        <f t="shared" si="9"/>
        <v>1</v>
      </c>
      <c r="P30" s="51"/>
      <c r="Q30" s="51">
        <f t="shared" si="13"/>
        <v>0</v>
      </c>
      <c r="R30" s="51"/>
      <c r="U30" s="60" t="s">
        <v>24</v>
      </c>
      <c r="V30" s="14">
        <f t="shared" si="10"/>
        <v>0</v>
      </c>
      <c r="W30" s="14"/>
      <c r="X30" s="14">
        <f t="shared" si="11"/>
        <v>0</v>
      </c>
      <c r="Y30" s="14"/>
      <c r="Z30" s="14">
        <f t="shared" si="12"/>
        <v>0</v>
      </c>
      <c r="AA30" s="14"/>
    </row>
    <row r="31" spans="1:27">
      <c r="A31" s="57" t="s">
        <v>29</v>
      </c>
      <c r="B31" s="51">
        <v>14</v>
      </c>
      <c r="C31" s="51">
        <v>11</v>
      </c>
      <c r="D31" s="51">
        <v>11</v>
      </c>
      <c r="E31" s="51">
        <f t="shared" si="8"/>
        <v>3</v>
      </c>
      <c r="F31" s="51"/>
      <c r="G31" s="51">
        <f t="shared" si="14"/>
        <v>0</v>
      </c>
      <c r="H31" s="51"/>
      <c r="K31" s="58" t="s">
        <v>29</v>
      </c>
      <c r="L31" s="11">
        <v>14</v>
      </c>
      <c r="M31" s="11">
        <v>13</v>
      </c>
      <c r="N31" s="11">
        <v>12</v>
      </c>
      <c r="O31" s="51">
        <f t="shared" si="9"/>
        <v>1</v>
      </c>
      <c r="P31" s="51"/>
      <c r="Q31" s="51">
        <f t="shared" si="13"/>
        <v>1</v>
      </c>
      <c r="R31" s="51"/>
      <c r="U31" s="60" t="s">
        <v>29</v>
      </c>
      <c r="V31" s="14">
        <f t="shared" si="10"/>
        <v>0</v>
      </c>
      <c r="W31" s="14"/>
      <c r="X31" s="14">
        <f t="shared" si="11"/>
        <v>2</v>
      </c>
      <c r="Y31" s="14"/>
      <c r="Z31" s="14">
        <f t="shared" si="12"/>
        <v>1</v>
      </c>
      <c r="AA31" s="14"/>
    </row>
    <row r="32" spans="1:27">
      <c r="A32" s="57" t="s">
        <v>33</v>
      </c>
      <c r="B32" s="51">
        <v>5</v>
      </c>
      <c r="C32" s="51">
        <v>2</v>
      </c>
      <c r="D32" s="51">
        <v>4</v>
      </c>
      <c r="E32" s="51">
        <f t="shared" si="8"/>
        <v>3</v>
      </c>
      <c r="F32" s="51"/>
      <c r="G32" s="51">
        <f t="shared" si="14"/>
        <v>2</v>
      </c>
      <c r="H32" s="51"/>
      <c r="K32" s="58" t="s">
        <v>33</v>
      </c>
      <c r="L32" s="11">
        <v>5</v>
      </c>
      <c r="M32" s="11">
        <v>2</v>
      </c>
      <c r="N32" s="11">
        <v>4</v>
      </c>
      <c r="O32" s="51">
        <f t="shared" si="9"/>
        <v>3</v>
      </c>
      <c r="P32" s="51"/>
      <c r="Q32" s="51">
        <f t="shared" si="13"/>
        <v>2</v>
      </c>
      <c r="R32" s="51"/>
      <c r="U32" s="60" t="s">
        <v>33</v>
      </c>
      <c r="V32" s="14">
        <f t="shared" si="10"/>
        <v>0</v>
      </c>
      <c r="W32" s="14"/>
      <c r="X32" s="14">
        <f t="shared" si="11"/>
        <v>0</v>
      </c>
      <c r="Y32" s="14"/>
      <c r="Z32" s="14">
        <f t="shared" si="12"/>
        <v>0</v>
      </c>
      <c r="AA32" s="14"/>
    </row>
    <row r="33" spans="1:27">
      <c r="A33" s="57" t="s">
        <v>35</v>
      </c>
      <c r="B33" s="51">
        <v>16</v>
      </c>
      <c r="C33" s="51">
        <v>18</v>
      </c>
      <c r="D33" s="51">
        <v>17</v>
      </c>
      <c r="E33" s="51">
        <f t="shared" si="8"/>
        <v>2</v>
      </c>
      <c r="F33" s="51"/>
      <c r="G33" s="51">
        <f t="shared" si="14"/>
        <v>1</v>
      </c>
      <c r="H33" s="51"/>
      <c r="K33" s="58" t="s">
        <v>35</v>
      </c>
      <c r="L33" s="11">
        <v>16</v>
      </c>
      <c r="M33" s="11">
        <v>16</v>
      </c>
      <c r="N33" s="11">
        <v>17</v>
      </c>
      <c r="O33" s="51">
        <f t="shared" si="9"/>
        <v>0</v>
      </c>
      <c r="P33" s="51"/>
      <c r="Q33" s="51">
        <f t="shared" si="13"/>
        <v>1</v>
      </c>
      <c r="R33" s="51"/>
      <c r="U33" s="60" t="s">
        <v>35</v>
      </c>
      <c r="V33" s="14">
        <f t="shared" si="10"/>
        <v>0</v>
      </c>
      <c r="W33" s="14"/>
      <c r="X33" s="14">
        <f t="shared" si="11"/>
        <v>2</v>
      </c>
      <c r="Y33" s="14"/>
      <c r="Z33" s="14">
        <f t="shared" si="12"/>
        <v>0</v>
      </c>
      <c r="AA33" s="14"/>
    </row>
    <row r="34" spans="1:27">
      <c r="A34" s="57" t="s">
        <v>36</v>
      </c>
      <c r="B34" s="51">
        <v>18</v>
      </c>
      <c r="C34" s="51">
        <v>12</v>
      </c>
      <c r="D34" s="51">
        <v>18</v>
      </c>
      <c r="E34" s="51">
        <f t="shared" si="8"/>
        <v>6</v>
      </c>
      <c r="F34" s="51"/>
      <c r="G34" s="51">
        <f t="shared" si="14"/>
        <v>6</v>
      </c>
      <c r="H34" s="51"/>
      <c r="K34" s="58" t="s">
        <v>36</v>
      </c>
      <c r="L34" s="11">
        <v>18</v>
      </c>
      <c r="M34" s="11">
        <v>18</v>
      </c>
      <c r="N34" s="11">
        <v>18</v>
      </c>
      <c r="O34" s="51">
        <f t="shared" si="9"/>
        <v>0</v>
      </c>
      <c r="P34" s="51"/>
      <c r="Q34" s="51">
        <f t="shared" si="13"/>
        <v>0</v>
      </c>
      <c r="R34" s="51"/>
      <c r="U34" s="60" t="s">
        <v>36</v>
      </c>
      <c r="V34" s="14">
        <f t="shared" si="10"/>
        <v>0</v>
      </c>
      <c r="W34" s="14"/>
      <c r="X34" s="14">
        <f t="shared" si="11"/>
        <v>6</v>
      </c>
      <c r="Y34" s="14"/>
      <c r="Z34" s="14">
        <f t="shared" si="12"/>
        <v>0</v>
      </c>
      <c r="AA34" s="14"/>
    </row>
    <row r="35" spans="1:27">
      <c r="A35" s="57" t="s">
        <v>12</v>
      </c>
      <c r="B35" s="51">
        <v>6</v>
      </c>
      <c r="C35" s="51">
        <v>6</v>
      </c>
      <c r="D35" s="51">
        <v>6</v>
      </c>
      <c r="E35" s="51">
        <f t="shared" si="8"/>
        <v>0</v>
      </c>
      <c r="F35" s="51"/>
      <c r="G35" s="51">
        <f t="shared" si="14"/>
        <v>0</v>
      </c>
      <c r="H35" s="51"/>
      <c r="K35" s="58" t="s">
        <v>12</v>
      </c>
      <c r="L35" s="11">
        <v>7</v>
      </c>
      <c r="M35" s="11">
        <v>5</v>
      </c>
      <c r="N35" s="11">
        <v>6</v>
      </c>
      <c r="O35" s="51">
        <f t="shared" si="9"/>
        <v>2</v>
      </c>
      <c r="P35" s="51"/>
      <c r="Q35" s="51">
        <f t="shared" si="13"/>
        <v>1</v>
      </c>
      <c r="R35" s="51"/>
      <c r="U35" s="60" t="s">
        <v>12</v>
      </c>
      <c r="V35" s="14">
        <f t="shared" si="10"/>
        <v>1</v>
      </c>
      <c r="W35" s="14"/>
      <c r="X35" s="14">
        <f t="shared" si="11"/>
        <v>1</v>
      </c>
      <c r="Y35" s="14"/>
      <c r="Z35" s="14">
        <f t="shared" si="12"/>
        <v>0</v>
      </c>
      <c r="AA35" s="14"/>
    </row>
    <row r="36" spans="1:27">
      <c r="A36" s="57" t="s">
        <v>27</v>
      </c>
      <c r="B36" s="51">
        <v>12</v>
      </c>
      <c r="C36" s="51">
        <v>9</v>
      </c>
      <c r="D36" s="51">
        <v>13</v>
      </c>
      <c r="E36" s="51">
        <f t="shared" si="8"/>
        <v>3</v>
      </c>
      <c r="F36" s="51"/>
      <c r="G36" s="51">
        <f t="shared" si="14"/>
        <v>4</v>
      </c>
      <c r="H36" s="51"/>
      <c r="K36" s="58" t="s">
        <v>27</v>
      </c>
      <c r="L36" s="11">
        <v>10</v>
      </c>
      <c r="M36" s="11">
        <v>9</v>
      </c>
      <c r="N36" s="11">
        <v>10</v>
      </c>
      <c r="O36" s="51">
        <f t="shared" si="9"/>
        <v>1</v>
      </c>
      <c r="P36" s="51"/>
      <c r="Q36" s="51">
        <f t="shared" si="13"/>
        <v>1</v>
      </c>
      <c r="R36" s="51"/>
      <c r="U36" s="60" t="s">
        <v>27</v>
      </c>
      <c r="V36" s="14">
        <f t="shared" si="10"/>
        <v>2</v>
      </c>
      <c r="W36" s="14"/>
      <c r="X36" s="14">
        <f t="shared" si="11"/>
        <v>0</v>
      </c>
      <c r="Y36" s="14"/>
      <c r="Z36" s="14">
        <f t="shared" si="12"/>
        <v>3</v>
      </c>
      <c r="AA36" s="14"/>
    </row>
    <row r="37" spans="1:27">
      <c r="A37" s="57" t="s">
        <v>32</v>
      </c>
      <c r="B37" s="51">
        <v>13</v>
      </c>
      <c r="C37" s="51">
        <v>13</v>
      </c>
      <c r="D37" s="51">
        <v>12</v>
      </c>
      <c r="E37" s="51">
        <f t="shared" si="8"/>
        <v>0</v>
      </c>
      <c r="F37" s="51"/>
      <c r="G37" s="51">
        <f t="shared" si="14"/>
        <v>1</v>
      </c>
      <c r="H37" s="51"/>
      <c r="K37" s="58" t="s">
        <v>32</v>
      </c>
      <c r="L37" s="11">
        <v>12</v>
      </c>
      <c r="M37" s="11">
        <v>11</v>
      </c>
      <c r="N37" s="11">
        <v>11</v>
      </c>
      <c r="O37" s="51">
        <f t="shared" si="9"/>
        <v>1</v>
      </c>
      <c r="P37" s="51"/>
      <c r="Q37" s="51">
        <f t="shared" si="13"/>
        <v>0</v>
      </c>
      <c r="R37" s="51"/>
      <c r="U37" s="60" t="s">
        <v>32</v>
      </c>
      <c r="V37" s="14">
        <f t="shared" si="10"/>
        <v>1</v>
      </c>
      <c r="W37" s="14"/>
      <c r="X37" s="14">
        <f t="shared" si="11"/>
        <v>2</v>
      </c>
      <c r="Y37" s="14"/>
      <c r="Z37" s="14">
        <f t="shared" si="12"/>
        <v>1</v>
      </c>
      <c r="AA37" s="14"/>
    </row>
    <row r="38" spans="1:27">
      <c r="A38" s="57" t="s">
        <v>30</v>
      </c>
      <c r="B38" s="51">
        <v>4</v>
      </c>
      <c r="C38" s="51">
        <v>5</v>
      </c>
      <c r="D38" s="51">
        <v>5</v>
      </c>
      <c r="E38" s="51">
        <f t="shared" si="8"/>
        <v>1</v>
      </c>
      <c r="F38" s="51"/>
      <c r="G38" s="51">
        <f t="shared" si="14"/>
        <v>0</v>
      </c>
      <c r="H38" s="51"/>
      <c r="K38" s="58" t="s">
        <v>30</v>
      </c>
      <c r="L38" s="11">
        <v>4</v>
      </c>
      <c r="M38" s="11">
        <v>4</v>
      </c>
      <c r="N38" s="11">
        <v>5</v>
      </c>
      <c r="O38" s="51">
        <f t="shared" si="9"/>
        <v>0</v>
      </c>
      <c r="P38" s="51"/>
      <c r="Q38" s="51">
        <f t="shared" si="13"/>
        <v>1</v>
      </c>
      <c r="R38" s="51"/>
      <c r="U38" s="60" t="s">
        <v>30</v>
      </c>
      <c r="V38" s="14">
        <f t="shared" si="10"/>
        <v>0</v>
      </c>
      <c r="W38" s="14"/>
      <c r="X38" s="14">
        <f t="shared" si="11"/>
        <v>1</v>
      </c>
      <c r="Y38" s="14"/>
      <c r="Z38" s="14">
        <f t="shared" si="12"/>
        <v>0</v>
      </c>
      <c r="AA38" s="14"/>
    </row>
    <row r="39" spans="1:27">
      <c r="A39" s="57" t="s">
        <v>37</v>
      </c>
      <c r="B39" s="51">
        <v>10</v>
      </c>
      <c r="C39" s="51">
        <v>14</v>
      </c>
      <c r="D39" s="51">
        <v>15</v>
      </c>
      <c r="E39" s="51">
        <f t="shared" si="8"/>
        <v>4</v>
      </c>
      <c r="F39" s="51"/>
      <c r="G39" s="51">
        <f t="shared" si="14"/>
        <v>1</v>
      </c>
      <c r="H39" s="51"/>
      <c r="K39" s="58" t="s">
        <v>37</v>
      </c>
      <c r="L39" s="11">
        <v>11</v>
      </c>
      <c r="M39" s="11">
        <v>14</v>
      </c>
      <c r="N39" s="11">
        <v>14</v>
      </c>
      <c r="O39" s="51">
        <f t="shared" si="9"/>
        <v>3</v>
      </c>
      <c r="P39" s="51"/>
      <c r="Q39" s="51">
        <f t="shared" si="13"/>
        <v>0</v>
      </c>
      <c r="R39" s="51"/>
      <c r="U39" s="60" t="s">
        <v>37</v>
      </c>
      <c r="V39" s="14">
        <f t="shared" si="10"/>
        <v>1</v>
      </c>
      <c r="W39" s="14"/>
      <c r="X39" s="14">
        <f t="shared" si="11"/>
        <v>0</v>
      </c>
      <c r="Y39" s="14"/>
      <c r="Z39" s="14">
        <f t="shared" si="12"/>
        <v>1</v>
      </c>
      <c r="AA39" s="14"/>
    </row>
    <row r="40" spans="1:27">
      <c r="A40" s="57" t="s">
        <v>21</v>
      </c>
      <c r="B40" s="51">
        <v>9</v>
      </c>
      <c r="C40" s="51">
        <v>17</v>
      </c>
      <c r="D40" s="51">
        <v>9</v>
      </c>
      <c r="E40" s="51">
        <f t="shared" si="8"/>
        <v>8</v>
      </c>
      <c r="F40" s="51"/>
      <c r="G40" s="51">
        <f t="shared" si="14"/>
        <v>8</v>
      </c>
      <c r="H40" s="51"/>
      <c r="K40" s="58" t="s">
        <v>21</v>
      </c>
      <c r="L40" s="11">
        <v>13</v>
      </c>
      <c r="M40" s="11">
        <v>17</v>
      </c>
      <c r="N40" s="11">
        <v>16</v>
      </c>
      <c r="O40" s="51">
        <f t="shared" si="9"/>
        <v>4</v>
      </c>
      <c r="P40" s="51"/>
      <c r="Q40" s="51">
        <f t="shared" si="13"/>
        <v>1</v>
      </c>
      <c r="R40" s="51"/>
      <c r="U40" s="60" t="s">
        <v>21</v>
      </c>
      <c r="V40" s="14">
        <f t="shared" si="10"/>
        <v>4</v>
      </c>
      <c r="W40" s="14"/>
      <c r="X40" s="14">
        <f t="shared" si="11"/>
        <v>0</v>
      </c>
      <c r="Y40" s="14"/>
      <c r="Z40" s="14">
        <f t="shared" si="12"/>
        <v>7</v>
      </c>
      <c r="AA40" s="14"/>
    </row>
    <row r="41" spans="1:27">
      <c r="A41" s="57" t="s">
        <v>18</v>
      </c>
      <c r="B41" s="51">
        <v>3</v>
      </c>
      <c r="C41" s="51">
        <v>4</v>
      </c>
      <c r="D41" s="51">
        <v>2</v>
      </c>
      <c r="E41" s="51">
        <f t="shared" si="8"/>
        <v>1</v>
      </c>
      <c r="F41" s="51"/>
      <c r="G41" s="51">
        <f t="shared" si="14"/>
        <v>2</v>
      </c>
      <c r="H41" s="51"/>
      <c r="K41" s="58" t="s">
        <v>18</v>
      </c>
      <c r="L41" s="11">
        <v>3</v>
      </c>
      <c r="M41" s="11">
        <v>6</v>
      </c>
      <c r="N41" s="11">
        <v>2</v>
      </c>
      <c r="O41" s="51">
        <f t="shared" si="9"/>
        <v>3</v>
      </c>
      <c r="P41" s="51"/>
      <c r="Q41" s="51">
        <f t="shared" si="13"/>
        <v>4</v>
      </c>
      <c r="R41" s="51"/>
      <c r="U41" s="60" t="s">
        <v>18</v>
      </c>
      <c r="V41" s="14">
        <f t="shared" si="10"/>
        <v>0</v>
      </c>
      <c r="W41" s="14"/>
      <c r="X41" s="14">
        <f t="shared" si="11"/>
        <v>2</v>
      </c>
      <c r="Y41" s="14"/>
      <c r="Z41" s="14">
        <f t="shared" si="12"/>
        <v>0</v>
      </c>
      <c r="AA41" s="14"/>
    </row>
    <row r="42" spans="1:27">
      <c r="A42" s="57" t="s">
        <v>34</v>
      </c>
      <c r="B42" s="51">
        <v>17</v>
      </c>
      <c r="C42" s="51">
        <v>15</v>
      </c>
      <c r="D42" s="51">
        <v>8</v>
      </c>
      <c r="E42" s="51">
        <f t="shared" si="8"/>
        <v>2</v>
      </c>
      <c r="F42" s="51"/>
      <c r="G42" s="51">
        <f t="shared" si="14"/>
        <v>7</v>
      </c>
      <c r="H42" s="51"/>
      <c r="K42" s="58" t="s">
        <v>34</v>
      </c>
      <c r="L42" s="11">
        <v>15</v>
      </c>
      <c r="M42" s="11">
        <v>12</v>
      </c>
      <c r="N42" s="11">
        <v>13</v>
      </c>
      <c r="O42" s="51">
        <f t="shared" si="9"/>
        <v>3</v>
      </c>
      <c r="P42" s="51"/>
      <c r="Q42" s="51">
        <f t="shared" si="13"/>
        <v>1</v>
      </c>
      <c r="R42" s="51"/>
      <c r="U42" s="60" t="s">
        <v>34</v>
      </c>
      <c r="V42" s="14">
        <f t="shared" si="10"/>
        <v>2</v>
      </c>
      <c r="W42" s="14"/>
      <c r="X42" s="14">
        <f t="shared" si="11"/>
        <v>3</v>
      </c>
      <c r="Y42" s="14"/>
      <c r="Z42" s="14">
        <f t="shared" si="12"/>
        <v>5</v>
      </c>
      <c r="AA42" s="14"/>
    </row>
    <row r="43" spans="1:27">
      <c r="A43" s="57" t="s">
        <v>26</v>
      </c>
      <c r="B43" s="51">
        <v>11</v>
      </c>
      <c r="C43" s="51">
        <v>8</v>
      </c>
      <c r="D43" s="51">
        <v>7</v>
      </c>
      <c r="E43" s="51">
        <f t="shared" si="8"/>
        <v>3</v>
      </c>
      <c r="F43" s="61"/>
      <c r="G43" s="51">
        <f t="shared" si="14"/>
        <v>1</v>
      </c>
      <c r="H43" s="61"/>
      <c r="K43" s="58" t="s">
        <v>26</v>
      </c>
      <c r="L43" s="11">
        <v>9</v>
      </c>
      <c r="M43" s="11">
        <v>8</v>
      </c>
      <c r="N43" s="11">
        <v>7</v>
      </c>
      <c r="O43" s="51">
        <f t="shared" si="9"/>
        <v>1</v>
      </c>
      <c r="P43" s="61"/>
      <c r="Q43" s="51">
        <f t="shared" si="13"/>
        <v>1</v>
      </c>
      <c r="R43" s="61"/>
      <c r="U43" s="60" t="s">
        <v>26</v>
      </c>
      <c r="V43" s="14">
        <f t="shared" si="10"/>
        <v>2</v>
      </c>
      <c r="W43" s="14"/>
      <c r="X43" s="14">
        <f t="shared" si="11"/>
        <v>0</v>
      </c>
      <c r="Y43" s="14"/>
      <c r="Z43" s="14">
        <f t="shared" si="12"/>
        <v>0</v>
      </c>
      <c r="AA43" s="14"/>
    </row>
    <row r="44" spans="1:27">
      <c r="A44" s="57" t="s">
        <v>23</v>
      </c>
      <c r="B44" s="51">
        <v>15</v>
      </c>
      <c r="C44" s="51">
        <v>16</v>
      </c>
      <c r="D44" s="51">
        <v>16</v>
      </c>
      <c r="E44" s="51">
        <f t="shared" si="8"/>
        <v>1</v>
      </c>
      <c r="F44" s="51"/>
      <c r="G44" s="51">
        <f t="shared" si="14"/>
        <v>0</v>
      </c>
      <c r="H44" s="51"/>
      <c r="K44" s="58" t="s">
        <v>23</v>
      </c>
      <c r="L44" s="11">
        <v>17</v>
      </c>
      <c r="M44" s="11">
        <v>15</v>
      </c>
      <c r="N44" s="11">
        <v>15</v>
      </c>
      <c r="O44" s="51">
        <f t="shared" si="9"/>
        <v>2</v>
      </c>
      <c r="P44" s="51"/>
      <c r="Q44" s="51">
        <f t="shared" si="13"/>
        <v>0</v>
      </c>
      <c r="R44" s="51"/>
      <c r="U44" s="60" t="s">
        <v>23</v>
      </c>
      <c r="V44" s="14">
        <f t="shared" si="10"/>
        <v>2</v>
      </c>
      <c r="W44" s="14"/>
      <c r="X44" s="14">
        <f t="shared" si="11"/>
        <v>1</v>
      </c>
      <c r="Y44" s="14"/>
      <c r="Z44" s="14">
        <f t="shared" si="12"/>
        <v>1</v>
      </c>
      <c r="AA44" s="14"/>
    </row>
    <row r="45" spans="1:27">
      <c r="D45" t="s">
        <v>68</v>
      </c>
      <c r="E45" s="62">
        <f>SUM(E27:E44)</f>
        <v>44</v>
      </c>
      <c r="F45" s="62"/>
      <c r="G45" s="62">
        <f>SUM(G27:G44)</f>
        <v>40</v>
      </c>
      <c r="N45" t="s">
        <v>68</v>
      </c>
      <c r="O45" s="62">
        <f>SUM(O27:O44)</f>
        <v>32</v>
      </c>
      <c r="P45" s="62"/>
      <c r="Q45" s="62">
        <f>SUM(Q27:Q44)</f>
        <v>16</v>
      </c>
      <c r="U45" s="61" t="s">
        <v>69</v>
      </c>
      <c r="V45" s="61">
        <f>SUM(V27:V44)</f>
        <v>16</v>
      </c>
      <c r="W45" s="61"/>
      <c r="X45" s="61">
        <f t="shared" ref="X45" si="15">SUM(X27:X44)</f>
        <v>20</v>
      </c>
      <c r="Y45" s="61"/>
      <c r="Z45" s="61">
        <f t="shared" ref="Z45" si="16">SUM(Z27:Z44)</f>
        <v>26</v>
      </c>
      <c r="AA45" s="61"/>
    </row>
    <row r="47" spans="1:27">
      <c r="A47" s="49" t="s">
        <v>71</v>
      </c>
      <c r="B47" s="49" t="s">
        <v>61</v>
      </c>
      <c r="C47" s="49"/>
      <c r="D47" s="49"/>
      <c r="E47" s="49"/>
      <c r="F47" s="49"/>
      <c r="G47" s="49"/>
      <c r="H47" s="49"/>
      <c r="K47" s="49" t="s">
        <v>71</v>
      </c>
      <c r="L47" s="49" t="s">
        <v>62</v>
      </c>
      <c r="M47" s="49"/>
      <c r="N47" s="49"/>
      <c r="O47" s="49"/>
      <c r="P47" s="49"/>
      <c r="Q47" s="49"/>
      <c r="R47" s="49"/>
      <c r="U47" s="49" t="s">
        <v>71</v>
      </c>
      <c r="V47" s="49" t="s">
        <v>63</v>
      </c>
      <c r="W47" s="49"/>
      <c r="X47" s="49"/>
      <c r="Y47" s="49"/>
      <c r="Z47" s="49"/>
      <c r="AA47" s="49"/>
    </row>
    <row r="48" spans="1:27">
      <c r="A48" s="50" t="s">
        <v>10</v>
      </c>
      <c r="B48" s="51">
        <v>2012</v>
      </c>
      <c r="C48" s="51">
        <v>2017</v>
      </c>
      <c r="D48" s="51">
        <v>2021</v>
      </c>
      <c r="E48" s="52" t="s">
        <v>64</v>
      </c>
      <c r="F48" s="53"/>
      <c r="G48" s="52" t="s">
        <v>65</v>
      </c>
      <c r="H48" s="53"/>
      <c r="K48" s="50" t="s">
        <v>10</v>
      </c>
      <c r="L48" s="51">
        <v>2012</v>
      </c>
      <c r="M48" s="51">
        <v>2017</v>
      </c>
      <c r="N48" s="51">
        <v>2021</v>
      </c>
      <c r="O48" s="52" t="s">
        <v>64</v>
      </c>
      <c r="P48" s="53"/>
      <c r="Q48" s="52" t="s">
        <v>65</v>
      </c>
      <c r="R48" s="53"/>
      <c r="U48" s="50" t="s">
        <v>10</v>
      </c>
      <c r="V48" s="54">
        <v>2019</v>
      </c>
      <c r="W48" s="54"/>
      <c r="X48" s="54">
        <v>2020</v>
      </c>
      <c r="Y48" s="54"/>
      <c r="Z48" s="54">
        <v>2021</v>
      </c>
      <c r="AA48" s="54"/>
    </row>
    <row r="49" spans="1:27">
      <c r="A49" s="55"/>
      <c r="B49" s="56" t="s">
        <v>71</v>
      </c>
      <c r="C49" s="56" t="s">
        <v>71</v>
      </c>
      <c r="D49" s="56" t="s">
        <v>71</v>
      </c>
      <c r="E49" s="56" t="s">
        <v>66</v>
      </c>
      <c r="F49" s="56" t="s">
        <v>67</v>
      </c>
      <c r="G49" s="56" t="s">
        <v>66</v>
      </c>
      <c r="H49" s="56" t="s">
        <v>67</v>
      </c>
      <c r="K49" s="55"/>
      <c r="L49" s="56" t="s">
        <v>60</v>
      </c>
      <c r="M49" s="56" t="s">
        <v>60</v>
      </c>
      <c r="N49" s="56" t="s">
        <v>60</v>
      </c>
      <c r="O49" s="56" t="s">
        <v>66</v>
      </c>
      <c r="P49" s="56" t="s">
        <v>67</v>
      </c>
      <c r="Q49" s="56" t="s">
        <v>66</v>
      </c>
      <c r="R49" s="56" t="s">
        <v>67</v>
      </c>
      <c r="U49" s="55"/>
      <c r="V49" s="56" t="s">
        <v>66</v>
      </c>
      <c r="W49" s="56" t="s">
        <v>67</v>
      </c>
      <c r="X49" s="56" t="s">
        <v>66</v>
      </c>
      <c r="Y49" s="56" t="s">
        <v>67</v>
      </c>
      <c r="Z49" s="56" t="s">
        <v>66</v>
      </c>
      <c r="AA49" s="56" t="s">
        <v>67</v>
      </c>
    </row>
    <row r="50" spans="1:27">
      <c r="A50" s="57" t="s">
        <v>17</v>
      </c>
      <c r="B50" s="51">
        <v>12</v>
      </c>
      <c r="C50" s="51">
        <v>13</v>
      </c>
      <c r="D50" s="51">
        <v>13</v>
      </c>
      <c r="E50" s="51">
        <f>ABS(B50-C50)</f>
        <v>1</v>
      </c>
      <c r="F50" s="51">
        <f>1-(2*E68/18^2)</f>
        <v>0.8271604938271605</v>
      </c>
      <c r="G50" s="51">
        <f>ABS(C50-D50)</f>
        <v>0</v>
      </c>
      <c r="H50" s="51">
        <f>1-(2*G68/18^2)</f>
        <v>0.81481481481481488</v>
      </c>
      <c r="K50" s="58" t="s">
        <v>17</v>
      </c>
      <c r="L50" s="59">
        <v>14</v>
      </c>
      <c r="M50" s="59">
        <v>12</v>
      </c>
      <c r="N50" s="11">
        <v>13</v>
      </c>
      <c r="O50" s="51">
        <f>ABS(L50-M50)</f>
        <v>2</v>
      </c>
      <c r="P50" s="51">
        <f>1-(2*O68/18^2)</f>
        <v>0.76543209876543217</v>
      </c>
      <c r="Q50" s="51">
        <f>ABS(M50-N50)</f>
        <v>1</v>
      </c>
      <c r="R50" s="51">
        <f>1-(2*Q68/18^2)</f>
        <v>0.84567901234567899</v>
      </c>
      <c r="U50" s="60" t="s">
        <v>17</v>
      </c>
      <c r="V50" s="14">
        <f>ABS(B50-L50)</f>
        <v>2</v>
      </c>
      <c r="W50" s="51">
        <f>1-(2*V68/18^2)</f>
        <v>0.86419753086419759</v>
      </c>
      <c r="X50" s="14">
        <f>ABS(C50-M50)</f>
        <v>1</v>
      </c>
      <c r="Y50" s="51">
        <f>1-(2*X68/18^2)</f>
        <v>0.87654320987654322</v>
      </c>
      <c r="Z50" s="14">
        <f>ABS(D50-N50)</f>
        <v>0</v>
      </c>
      <c r="AA50" s="51">
        <f>1-(2*Z68/18^2)</f>
        <v>0.95679012345679015</v>
      </c>
    </row>
    <row r="51" spans="1:27">
      <c r="A51" s="57" t="s">
        <v>22</v>
      </c>
      <c r="B51" s="51">
        <v>13</v>
      </c>
      <c r="C51" s="51">
        <v>12</v>
      </c>
      <c r="D51" s="51">
        <v>12</v>
      </c>
      <c r="E51" s="51">
        <f t="shared" ref="E51:E67" si="17">ABS(B51-C51)</f>
        <v>1</v>
      </c>
      <c r="F51" s="51"/>
      <c r="G51" s="51">
        <f>ABS(C51-D51)</f>
        <v>0</v>
      </c>
      <c r="H51" s="51"/>
      <c r="K51" s="58" t="s">
        <v>22</v>
      </c>
      <c r="L51" s="11">
        <v>12</v>
      </c>
      <c r="M51" s="11">
        <v>9</v>
      </c>
      <c r="N51" s="11">
        <v>12</v>
      </c>
      <c r="O51" s="51">
        <f t="shared" ref="O51:O67" si="18">ABS(L51-M51)</f>
        <v>3</v>
      </c>
      <c r="P51" s="51"/>
      <c r="Q51" s="51">
        <f>ABS(M51-N51)</f>
        <v>3</v>
      </c>
      <c r="R51" s="51"/>
      <c r="U51" s="60" t="s">
        <v>22</v>
      </c>
      <c r="V51" s="14">
        <f t="shared" ref="V51:V67" si="19">ABS(B51-L51)</f>
        <v>1</v>
      </c>
      <c r="W51" s="14"/>
      <c r="X51" s="14">
        <f t="shared" ref="X51:X67" si="20">ABS(C51-M51)</f>
        <v>3</v>
      </c>
      <c r="Y51" s="14"/>
      <c r="Z51" s="14">
        <f t="shared" ref="Z51:Z67" si="21">ABS(D51-N51)</f>
        <v>0</v>
      </c>
      <c r="AA51" s="14"/>
    </row>
    <row r="52" spans="1:27">
      <c r="A52" s="57" t="s">
        <v>25</v>
      </c>
      <c r="B52" s="51">
        <v>17</v>
      </c>
      <c r="C52" s="51">
        <v>16</v>
      </c>
      <c r="D52" s="51">
        <v>10</v>
      </c>
      <c r="E52" s="51">
        <f t="shared" si="17"/>
        <v>1</v>
      </c>
      <c r="F52" s="51"/>
      <c r="G52" s="51">
        <f>ABS(C52-D52)</f>
        <v>6</v>
      </c>
      <c r="H52" s="51"/>
      <c r="K52" s="58" t="s">
        <v>25</v>
      </c>
      <c r="L52" s="11">
        <v>18</v>
      </c>
      <c r="M52" s="11">
        <v>14</v>
      </c>
      <c r="N52" s="11">
        <v>10</v>
      </c>
      <c r="O52" s="51">
        <f t="shared" si="18"/>
        <v>4</v>
      </c>
      <c r="P52" s="51"/>
      <c r="Q52" s="51">
        <f t="shared" ref="Q52:Q67" si="22">ABS(M52-N52)</f>
        <v>4</v>
      </c>
      <c r="R52" s="51"/>
      <c r="U52" s="60" t="s">
        <v>25</v>
      </c>
      <c r="V52" s="14">
        <f t="shared" si="19"/>
        <v>1</v>
      </c>
      <c r="W52" s="14"/>
      <c r="X52" s="14">
        <f t="shared" si="20"/>
        <v>2</v>
      </c>
      <c r="Y52" s="14"/>
      <c r="Z52" s="14">
        <f t="shared" si="21"/>
        <v>0</v>
      </c>
      <c r="AA52" s="14"/>
    </row>
    <row r="53" spans="1:27">
      <c r="A53" s="57" t="s">
        <v>24</v>
      </c>
      <c r="B53" s="51">
        <v>2</v>
      </c>
      <c r="C53" s="51">
        <v>2</v>
      </c>
      <c r="D53" s="51">
        <v>2</v>
      </c>
      <c r="E53" s="51">
        <f t="shared" si="17"/>
        <v>0</v>
      </c>
      <c r="F53" s="51"/>
      <c r="G53" s="51">
        <f t="shared" ref="G53:G67" si="23">ABS(C53-D53)</f>
        <v>0</v>
      </c>
      <c r="H53" s="51"/>
      <c r="K53" s="58" t="s">
        <v>24</v>
      </c>
      <c r="L53" s="11">
        <v>2</v>
      </c>
      <c r="M53" s="11">
        <v>2</v>
      </c>
      <c r="N53" s="11">
        <v>2</v>
      </c>
      <c r="O53" s="51">
        <f t="shared" si="18"/>
        <v>0</v>
      </c>
      <c r="P53" s="51"/>
      <c r="Q53" s="51">
        <f t="shared" si="22"/>
        <v>0</v>
      </c>
      <c r="R53" s="51"/>
      <c r="U53" s="60" t="s">
        <v>24</v>
      </c>
      <c r="V53" s="14">
        <f t="shared" si="19"/>
        <v>0</v>
      </c>
      <c r="W53" s="14"/>
      <c r="X53" s="14">
        <f t="shared" si="20"/>
        <v>0</v>
      </c>
      <c r="Y53" s="14"/>
      <c r="Z53" s="14">
        <f t="shared" si="21"/>
        <v>0</v>
      </c>
      <c r="AA53" s="14"/>
    </row>
    <row r="54" spans="1:27">
      <c r="A54" s="57" t="s">
        <v>29</v>
      </c>
      <c r="B54" s="51">
        <v>5</v>
      </c>
      <c r="C54" s="51">
        <v>4</v>
      </c>
      <c r="D54" s="51">
        <v>3</v>
      </c>
      <c r="E54" s="51">
        <f t="shared" si="17"/>
        <v>1</v>
      </c>
      <c r="F54" s="51"/>
      <c r="G54" s="51">
        <f t="shared" si="23"/>
        <v>1</v>
      </c>
      <c r="H54" s="51"/>
      <c r="K54" s="58" t="s">
        <v>29</v>
      </c>
      <c r="L54" s="11">
        <v>5</v>
      </c>
      <c r="M54" s="11">
        <v>5</v>
      </c>
      <c r="N54" s="11">
        <v>3</v>
      </c>
      <c r="O54" s="51">
        <f t="shared" si="18"/>
        <v>0</v>
      </c>
      <c r="P54" s="51"/>
      <c r="Q54" s="51">
        <f t="shared" si="22"/>
        <v>2</v>
      </c>
      <c r="R54" s="51"/>
      <c r="U54" s="60" t="s">
        <v>29</v>
      </c>
      <c r="V54" s="14">
        <f t="shared" si="19"/>
        <v>0</v>
      </c>
      <c r="W54" s="14"/>
      <c r="X54" s="14">
        <f t="shared" si="20"/>
        <v>1</v>
      </c>
      <c r="Y54" s="14"/>
      <c r="Z54" s="14">
        <f t="shared" si="21"/>
        <v>0</v>
      </c>
      <c r="AA54" s="14"/>
    </row>
    <row r="55" spans="1:27">
      <c r="A55" s="57" t="s">
        <v>33</v>
      </c>
      <c r="B55" s="51">
        <v>3</v>
      </c>
      <c r="C55" s="51">
        <v>3</v>
      </c>
      <c r="D55" s="51">
        <v>4</v>
      </c>
      <c r="E55" s="51">
        <f t="shared" si="17"/>
        <v>0</v>
      </c>
      <c r="F55" s="51"/>
      <c r="G55" s="51">
        <f t="shared" si="23"/>
        <v>1</v>
      </c>
      <c r="H55" s="51"/>
      <c r="K55" s="58" t="s">
        <v>33</v>
      </c>
      <c r="L55" s="11">
        <v>3</v>
      </c>
      <c r="M55" s="11">
        <v>3</v>
      </c>
      <c r="N55" s="11">
        <v>4</v>
      </c>
      <c r="O55" s="51">
        <f t="shared" si="18"/>
        <v>0</v>
      </c>
      <c r="P55" s="51"/>
      <c r="Q55" s="51">
        <f t="shared" si="22"/>
        <v>1</v>
      </c>
      <c r="R55" s="51"/>
      <c r="U55" s="60" t="s">
        <v>33</v>
      </c>
      <c r="V55" s="14">
        <f t="shared" si="19"/>
        <v>0</v>
      </c>
      <c r="W55" s="14"/>
      <c r="X55" s="14">
        <f t="shared" si="20"/>
        <v>0</v>
      </c>
      <c r="Y55" s="14"/>
      <c r="Z55" s="14">
        <f t="shared" si="21"/>
        <v>0</v>
      </c>
      <c r="AA55" s="14"/>
    </row>
    <row r="56" spans="1:27">
      <c r="A56" s="57" t="s">
        <v>35</v>
      </c>
      <c r="B56" s="51">
        <v>9</v>
      </c>
      <c r="C56" s="51">
        <v>8</v>
      </c>
      <c r="D56" s="51">
        <v>7</v>
      </c>
      <c r="E56" s="51">
        <f t="shared" si="17"/>
        <v>1</v>
      </c>
      <c r="F56" s="51"/>
      <c r="G56" s="51">
        <f t="shared" si="23"/>
        <v>1</v>
      </c>
      <c r="H56" s="51"/>
      <c r="K56" s="58" t="s">
        <v>35</v>
      </c>
      <c r="L56" s="11">
        <v>8</v>
      </c>
      <c r="M56" s="11">
        <v>7</v>
      </c>
      <c r="N56" s="11">
        <v>7</v>
      </c>
      <c r="O56" s="51">
        <f t="shared" si="18"/>
        <v>1</v>
      </c>
      <c r="P56" s="51"/>
      <c r="Q56" s="51">
        <f t="shared" si="22"/>
        <v>0</v>
      </c>
      <c r="R56" s="51"/>
      <c r="U56" s="60" t="s">
        <v>35</v>
      </c>
      <c r="V56" s="14">
        <f t="shared" si="19"/>
        <v>1</v>
      </c>
      <c r="W56" s="14"/>
      <c r="X56" s="14">
        <f t="shared" si="20"/>
        <v>1</v>
      </c>
      <c r="Y56" s="14"/>
      <c r="Z56" s="14">
        <f t="shared" si="21"/>
        <v>0</v>
      </c>
      <c r="AA56" s="14"/>
    </row>
    <row r="57" spans="1:27">
      <c r="A57" s="57" t="s">
        <v>36</v>
      </c>
      <c r="B57" s="51">
        <v>18</v>
      </c>
      <c r="C57" s="51">
        <v>18</v>
      </c>
      <c r="D57" s="51">
        <v>18</v>
      </c>
      <c r="E57" s="51">
        <f t="shared" si="17"/>
        <v>0</v>
      </c>
      <c r="F57" s="51"/>
      <c r="G57" s="51">
        <f t="shared" si="23"/>
        <v>0</v>
      </c>
      <c r="H57" s="51"/>
      <c r="K57" s="58" t="s">
        <v>36</v>
      </c>
      <c r="L57" s="11">
        <v>16</v>
      </c>
      <c r="M57" s="11">
        <v>18</v>
      </c>
      <c r="N57" s="11">
        <v>17</v>
      </c>
      <c r="O57" s="51">
        <f t="shared" si="18"/>
        <v>2</v>
      </c>
      <c r="P57" s="51"/>
      <c r="Q57" s="51">
        <f t="shared" si="22"/>
        <v>1</v>
      </c>
      <c r="R57" s="51"/>
      <c r="U57" s="60" t="s">
        <v>36</v>
      </c>
      <c r="V57" s="14">
        <f t="shared" si="19"/>
        <v>2</v>
      </c>
      <c r="W57" s="14"/>
      <c r="X57" s="14">
        <f t="shared" si="20"/>
        <v>0</v>
      </c>
      <c r="Y57" s="14"/>
      <c r="Z57" s="14">
        <f t="shared" si="21"/>
        <v>1</v>
      </c>
      <c r="AA57" s="14"/>
    </row>
    <row r="58" spans="1:27">
      <c r="A58" s="57" t="s">
        <v>12</v>
      </c>
      <c r="B58" s="51">
        <v>1</v>
      </c>
      <c r="C58" s="51">
        <v>1</v>
      </c>
      <c r="D58" s="51">
        <v>1</v>
      </c>
      <c r="E58" s="51">
        <f t="shared" si="17"/>
        <v>0</v>
      </c>
      <c r="F58" s="51"/>
      <c r="G58" s="51">
        <f t="shared" si="23"/>
        <v>0</v>
      </c>
      <c r="H58" s="51"/>
      <c r="K58" s="58" t="s">
        <v>12</v>
      </c>
      <c r="L58" s="11">
        <v>1</v>
      </c>
      <c r="M58" s="11">
        <v>1</v>
      </c>
      <c r="N58" s="11">
        <v>1</v>
      </c>
      <c r="O58" s="51">
        <f t="shared" si="18"/>
        <v>0</v>
      </c>
      <c r="P58" s="51"/>
      <c r="Q58" s="51">
        <f t="shared" si="22"/>
        <v>0</v>
      </c>
      <c r="R58" s="51"/>
      <c r="U58" s="60" t="s">
        <v>12</v>
      </c>
      <c r="V58" s="14">
        <f t="shared" si="19"/>
        <v>0</v>
      </c>
      <c r="W58" s="14"/>
      <c r="X58" s="14">
        <f t="shared" si="20"/>
        <v>0</v>
      </c>
      <c r="Y58" s="14"/>
      <c r="Z58" s="14">
        <f t="shared" si="21"/>
        <v>0</v>
      </c>
      <c r="AA58" s="14"/>
    </row>
    <row r="59" spans="1:27">
      <c r="A59" s="57" t="s">
        <v>27</v>
      </c>
      <c r="B59" s="51">
        <v>10</v>
      </c>
      <c r="C59" s="51">
        <v>11</v>
      </c>
      <c r="D59" s="51">
        <v>9</v>
      </c>
      <c r="E59" s="51">
        <f t="shared" si="17"/>
        <v>1</v>
      </c>
      <c r="F59" s="51"/>
      <c r="G59" s="51">
        <f t="shared" si="23"/>
        <v>2</v>
      </c>
      <c r="H59" s="51"/>
      <c r="K59" s="58" t="s">
        <v>27</v>
      </c>
      <c r="L59" s="11">
        <v>10</v>
      </c>
      <c r="M59" s="11">
        <v>10</v>
      </c>
      <c r="N59" s="11">
        <v>9</v>
      </c>
      <c r="O59" s="51">
        <f t="shared" si="18"/>
        <v>0</v>
      </c>
      <c r="P59" s="51"/>
      <c r="Q59" s="51">
        <f t="shared" si="22"/>
        <v>1</v>
      </c>
      <c r="R59" s="51"/>
      <c r="U59" s="60" t="s">
        <v>27</v>
      </c>
      <c r="V59" s="14">
        <f t="shared" si="19"/>
        <v>0</v>
      </c>
      <c r="W59" s="14"/>
      <c r="X59" s="14">
        <f t="shared" si="20"/>
        <v>1</v>
      </c>
      <c r="Y59" s="14"/>
      <c r="Z59" s="14">
        <f t="shared" si="21"/>
        <v>0</v>
      </c>
      <c r="AA59" s="14"/>
    </row>
    <row r="60" spans="1:27">
      <c r="A60" s="57" t="s">
        <v>32</v>
      </c>
      <c r="B60" s="51">
        <v>16</v>
      </c>
      <c r="C60" s="51">
        <v>17</v>
      </c>
      <c r="D60" s="51">
        <v>14</v>
      </c>
      <c r="E60" s="51">
        <f t="shared" si="17"/>
        <v>1</v>
      </c>
      <c r="F60" s="51"/>
      <c r="G60" s="51">
        <f t="shared" si="23"/>
        <v>3</v>
      </c>
      <c r="H60" s="51"/>
      <c r="K60" s="58" t="s">
        <v>32</v>
      </c>
      <c r="L60" s="11">
        <v>15</v>
      </c>
      <c r="M60" s="11">
        <v>16</v>
      </c>
      <c r="N60" s="11">
        <v>15</v>
      </c>
      <c r="O60" s="51">
        <f t="shared" si="18"/>
        <v>1</v>
      </c>
      <c r="P60" s="51"/>
      <c r="Q60" s="51">
        <f t="shared" si="22"/>
        <v>1</v>
      </c>
      <c r="R60" s="51"/>
      <c r="U60" s="60" t="s">
        <v>32</v>
      </c>
      <c r="V60" s="14">
        <f t="shared" si="19"/>
        <v>1</v>
      </c>
      <c r="W60" s="14"/>
      <c r="X60" s="14">
        <f t="shared" si="20"/>
        <v>1</v>
      </c>
      <c r="Y60" s="14"/>
      <c r="Z60" s="14">
        <f t="shared" si="21"/>
        <v>1</v>
      </c>
      <c r="AA60" s="14"/>
    </row>
    <row r="61" spans="1:27">
      <c r="A61" s="57" t="s">
        <v>30</v>
      </c>
      <c r="B61" s="51">
        <v>8</v>
      </c>
      <c r="C61" s="51">
        <v>6</v>
      </c>
      <c r="D61" s="51">
        <v>8</v>
      </c>
      <c r="E61" s="51">
        <f t="shared" si="17"/>
        <v>2</v>
      </c>
      <c r="F61" s="51"/>
      <c r="G61" s="51">
        <f t="shared" si="23"/>
        <v>2</v>
      </c>
      <c r="H61" s="51"/>
      <c r="K61" s="58" t="s">
        <v>30</v>
      </c>
      <c r="L61" s="11">
        <v>6</v>
      </c>
      <c r="M61" s="11">
        <v>6</v>
      </c>
      <c r="N61" s="11">
        <v>8</v>
      </c>
      <c r="O61" s="51">
        <f t="shared" si="18"/>
        <v>0</v>
      </c>
      <c r="P61" s="51"/>
      <c r="Q61" s="51">
        <f t="shared" si="22"/>
        <v>2</v>
      </c>
      <c r="R61" s="51"/>
      <c r="U61" s="60" t="s">
        <v>30</v>
      </c>
      <c r="V61" s="14">
        <f t="shared" si="19"/>
        <v>2</v>
      </c>
      <c r="W61" s="14"/>
      <c r="X61" s="14">
        <f t="shared" si="20"/>
        <v>0</v>
      </c>
      <c r="Y61" s="14"/>
      <c r="Z61" s="14">
        <f t="shared" si="21"/>
        <v>0</v>
      </c>
      <c r="AA61" s="14"/>
    </row>
    <row r="62" spans="1:27">
      <c r="A62" s="57" t="s">
        <v>37</v>
      </c>
      <c r="B62" s="51">
        <v>15</v>
      </c>
      <c r="C62" s="51">
        <v>15</v>
      </c>
      <c r="D62" s="51">
        <v>17</v>
      </c>
      <c r="E62" s="51">
        <f t="shared" si="17"/>
        <v>0</v>
      </c>
      <c r="F62" s="51"/>
      <c r="G62" s="51">
        <f t="shared" si="23"/>
        <v>2</v>
      </c>
      <c r="H62" s="51"/>
      <c r="K62" s="58" t="s">
        <v>37</v>
      </c>
      <c r="L62" s="11">
        <v>11</v>
      </c>
      <c r="M62" s="11">
        <v>17</v>
      </c>
      <c r="N62" s="11">
        <v>16</v>
      </c>
      <c r="O62" s="51">
        <f t="shared" si="18"/>
        <v>6</v>
      </c>
      <c r="P62" s="51"/>
      <c r="Q62" s="51">
        <f t="shared" si="22"/>
        <v>1</v>
      </c>
      <c r="R62" s="51"/>
      <c r="U62" s="60" t="s">
        <v>37</v>
      </c>
      <c r="V62" s="14">
        <f t="shared" si="19"/>
        <v>4</v>
      </c>
      <c r="W62" s="14"/>
      <c r="X62" s="14">
        <f t="shared" si="20"/>
        <v>2</v>
      </c>
      <c r="Y62" s="14"/>
      <c r="Z62" s="14">
        <f t="shared" si="21"/>
        <v>1</v>
      </c>
      <c r="AA62" s="14"/>
    </row>
    <row r="63" spans="1:27">
      <c r="A63" s="57" t="s">
        <v>21</v>
      </c>
      <c r="B63" s="51">
        <v>6</v>
      </c>
      <c r="C63" s="51">
        <v>14</v>
      </c>
      <c r="D63" s="51">
        <v>15</v>
      </c>
      <c r="E63" s="51">
        <f t="shared" si="17"/>
        <v>8</v>
      </c>
      <c r="F63" s="51"/>
      <c r="G63" s="51">
        <f t="shared" si="23"/>
        <v>1</v>
      </c>
      <c r="H63" s="51"/>
      <c r="K63" s="58" t="s">
        <v>21</v>
      </c>
      <c r="L63" s="11">
        <v>7</v>
      </c>
      <c r="M63" s="11">
        <v>15</v>
      </c>
      <c r="N63" s="11">
        <v>14</v>
      </c>
      <c r="O63" s="51">
        <f t="shared" si="18"/>
        <v>8</v>
      </c>
      <c r="P63" s="51"/>
      <c r="Q63" s="51">
        <f t="shared" si="22"/>
        <v>1</v>
      </c>
      <c r="R63" s="51"/>
      <c r="U63" s="60" t="s">
        <v>21</v>
      </c>
      <c r="V63" s="14">
        <f t="shared" si="19"/>
        <v>1</v>
      </c>
      <c r="W63" s="14"/>
      <c r="X63" s="14">
        <f t="shared" si="20"/>
        <v>1</v>
      </c>
      <c r="Y63" s="14"/>
      <c r="Z63" s="14">
        <f t="shared" si="21"/>
        <v>1</v>
      </c>
      <c r="AA63" s="14"/>
    </row>
    <row r="64" spans="1:27">
      <c r="A64" s="57" t="s">
        <v>18</v>
      </c>
      <c r="B64" s="51">
        <v>14</v>
      </c>
      <c r="C64" s="51">
        <v>10</v>
      </c>
      <c r="D64" s="51">
        <v>16</v>
      </c>
      <c r="E64" s="51">
        <f t="shared" si="17"/>
        <v>4</v>
      </c>
      <c r="F64" s="51"/>
      <c r="G64" s="51">
        <f t="shared" si="23"/>
        <v>6</v>
      </c>
      <c r="H64" s="51"/>
      <c r="K64" s="58" t="s">
        <v>18</v>
      </c>
      <c r="L64" s="11">
        <v>17</v>
      </c>
      <c r="M64" s="11">
        <v>13</v>
      </c>
      <c r="N64" s="11">
        <v>17</v>
      </c>
      <c r="O64" s="51">
        <f t="shared" si="18"/>
        <v>4</v>
      </c>
      <c r="P64" s="51"/>
      <c r="Q64" s="51">
        <f t="shared" si="22"/>
        <v>4</v>
      </c>
      <c r="R64" s="51"/>
      <c r="U64" s="60" t="s">
        <v>18</v>
      </c>
      <c r="V64" s="14">
        <f t="shared" si="19"/>
        <v>3</v>
      </c>
      <c r="W64" s="14"/>
      <c r="X64" s="14">
        <f t="shared" si="20"/>
        <v>3</v>
      </c>
      <c r="Y64" s="14"/>
      <c r="Z64" s="14">
        <f t="shared" si="21"/>
        <v>1</v>
      </c>
      <c r="AA64" s="14"/>
    </row>
    <row r="65" spans="1:27">
      <c r="A65" s="57" t="s">
        <v>34</v>
      </c>
      <c r="B65" s="51">
        <v>11</v>
      </c>
      <c r="C65" s="51">
        <v>7</v>
      </c>
      <c r="D65" s="51">
        <v>5</v>
      </c>
      <c r="E65" s="51">
        <f t="shared" si="17"/>
        <v>4</v>
      </c>
      <c r="F65" s="51"/>
      <c r="G65" s="51">
        <f t="shared" si="23"/>
        <v>2</v>
      </c>
      <c r="H65" s="51"/>
      <c r="K65" s="58" t="s">
        <v>34</v>
      </c>
      <c r="L65" s="11">
        <v>13</v>
      </c>
      <c r="M65" s="11">
        <v>8</v>
      </c>
      <c r="N65" s="11">
        <v>6</v>
      </c>
      <c r="O65" s="51">
        <f t="shared" si="18"/>
        <v>5</v>
      </c>
      <c r="P65" s="51"/>
      <c r="Q65" s="51">
        <f t="shared" si="22"/>
        <v>2</v>
      </c>
      <c r="R65" s="51"/>
      <c r="U65" s="60" t="s">
        <v>34</v>
      </c>
      <c r="V65" s="14">
        <f t="shared" si="19"/>
        <v>2</v>
      </c>
      <c r="W65" s="14"/>
      <c r="X65" s="14">
        <f t="shared" si="20"/>
        <v>1</v>
      </c>
      <c r="Y65" s="14"/>
      <c r="Z65" s="14">
        <f t="shared" si="21"/>
        <v>1</v>
      </c>
      <c r="AA65" s="14"/>
    </row>
    <row r="66" spans="1:27">
      <c r="A66" s="57" t="s">
        <v>26</v>
      </c>
      <c r="B66" s="51">
        <v>4</v>
      </c>
      <c r="C66" s="51">
        <v>5</v>
      </c>
      <c r="D66" s="51">
        <v>6</v>
      </c>
      <c r="E66" s="51">
        <f t="shared" si="17"/>
        <v>1</v>
      </c>
      <c r="F66" s="61"/>
      <c r="G66" s="51">
        <f t="shared" si="23"/>
        <v>1</v>
      </c>
      <c r="H66" s="61"/>
      <c r="K66" s="58" t="s">
        <v>26</v>
      </c>
      <c r="L66" s="11">
        <v>4</v>
      </c>
      <c r="M66" s="11">
        <v>4</v>
      </c>
      <c r="N66" s="11">
        <v>5</v>
      </c>
      <c r="O66" s="51">
        <f t="shared" si="18"/>
        <v>0</v>
      </c>
      <c r="P66" s="61"/>
      <c r="Q66" s="51">
        <f t="shared" si="22"/>
        <v>1</v>
      </c>
      <c r="R66" s="61"/>
      <c r="U66" s="60" t="s">
        <v>26</v>
      </c>
      <c r="V66" s="14">
        <f t="shared" si="19"/>
        <v>0</v>
      </c>
      <c r="W66" s="14"/>
      <c r="X66" s="14">
        <f t="shared" si="20"/>
        <v>1</v>
      </c>
      <c r="Y66" s="14"/>
      <c r="Z66" s="14">
        <f t="shared" si="21"/>
        <v>1</v>
      </c>
      <c r="AA66" s="14"/>
    </row>
    <row r="67" spans="1:27">
      <c r="A67" s="57" t="s">
        <v>23</v>
      </c>
      <c r="B67" s="51">
        <v>7</v>
      </c>
      <c r="C67" s="51">
        <v>9</v>
      </c>
      <c r="D67" s="51">
        <v>11</v>
      </c>
      <c r="E67" s="51">
        <f t="shared" si="17"/>
        <v>2</v>
      </c>
      <c r="F67" s="51"/>
      <c r="G67" s="51">
        <f t="shared" si="23"/>
        <v>2</v>
      </c>
      <c r="H67" s="51"/>
      <c r="K67" s="58" t="s">
        <v>23</v>
      </c>
      <c r="L67" s="11">
        <v>9</v>
      </c>
      <c r="M67" s="11">
        <v>11</v>
      </c>
      <c r="N67" s="11">
        <v>11</v>
      </c>
      <c r="O67" s="51">
        <f t="shared" si="18"/>
        <v>2</v>
      </c>
      <c r="P67" s="51"/>
      <c r="Q67" s="51">
        <f t="shared" si="22"/>
        <v>0</v>
      </c>
      <c r="R67" s="51"/>
      <c r="U67" s="60" t="s">
        <v>23</v>
      </c>
      <c r="V67" s="14">
        <f t="shared" si="19"/>
        <v>2</v>
      </c>
      <c r="W67" s="14"/>
      <c r="X67" s="14">
        <f t="shared" si="20"/>
        <v>2</v>
      </c>
      <c r="Y67" s="14"/>
      <c r="Z67" s="14">
        <f t="shared" si="21"/>
        <v>0</v>
      </c>
      <c r="AA67" s="14"/>
    </row>
    <row r="68" spans="1:27">
      <c r="D68" t="s">
        <v>68</v>
      </c>
      <c r="E68" s="62">
        <f>SUM(E50:E67)</f>
        <v>28</v>
      </c>
      <c r="F68" s="62"/>
      <c r="G68" s="62">
        <f>SUM(G50:G67)</f>
        <v>30</v>
      </c>
      <c r="N68" t="s">
        <v>68</v>
      </c>
      <c r="O68" s="62">
        <f>SUM(O50:O67)</f>
        <v>38</v>
      </c>
      <c r="P68" s="62"/>
      <c r="Q68" s="62">
        <f>SUM(Q50:Q67)</f>
        <v>25</v>
      </c>
      <c r="U68" s="61" t="s">
        <v>69</v>
      </c>
      <c r="V68" s="61">
        <f>SUM(V50:V67)</f>
        <v>22</v>
      </c>
      <c r="W68" s="61"/>
      <c r="X68" s="61">
        <f t="shared" ref="X68" si="24">SUM(X50:X67)</f>
        <v>20</v>
      </c>
      <c r="Y68" s="61"/>
      <c r="Z68" s="61">
        <f t="shared" ref="Z68" si="25">SUM(Z50:Z67)</f>
        <v>7</v>
      </c>
      <c r="AA68" s="61"/>
    </row>
    <row r="70" spans="1:27">
      <c r="A70" s="49" t="s">
        <v>72</v>
      </c>
      <c r="B70" s="49" t="s">
        <v>61</v>
      </c>
      <c r="C70" s="49"/>
      <c r="D70" s="49"/>
      <c r="E70" s="49"/>
      <c r="F70" s="49"/>
      <c r="G70" s="49"/>
      <c r="H70" s="49"/>
      <c r="K70" s="49" t="s">
        <v>72</v>
      </c>
      <c r="L70" s="49" t="s">
        <v>62</v>
      </c>
      <c r="M70" s="49"/>
      <c r="N70" s="49"/>
      <c r="O70" s="49"/>
      <c r="P70" s="49"/>
      <c r="Q70" s="49"/>
      <c r="R70" s="49"/>
      <c r="U70" s="49" t="s">
        <v>72</v>
      </c>
      <c r="V70" s="49" t="s">
        <v>63</v>
      </c>
      <c r="W70" s="49"/>
      <c r="X70" s="49"/>
      <c r="Y70" s="49"/>
      <c r="Z70" s="49"/>
      <c r="AA70" s="49"/>
    </row>
    <row r="71" spans="1:27">
      <c r="A71" s="50" t="s">
        <v>10</v>
      </c>
      <c r="B71" s="51">
        <v>2012</v>
      </c>
      <c r="C71" s="51">
        <v>2017</v>
      </c>
      <c r="D71" s="51">
        <v>2021</v>
      </c>
      <c r="E71" s="52" t="s">
        <v>64</v>
      </c>
      <c r="F71" s="53"/>
      <c r="G71" s="52" t="s">
        <v>65</v>
      </c>
      <c r="H71" s="53"/>
      <c r="K71" s="50" t="s">
        <v>10</v>
      </c>
      <c r="L71" s="51">
        <v>2012</v>
      </c>
      <c r="M71" s="51">
        <v>2017</v>
      </c>
      <c r="N71" s="51">
        <v>2021</v>
      </c>
      <c r="O71" s="52" t="s">
        <v>64</v>
      </c>
      <c r="P71" s="53"/>
      <c r="Q71" s="52" t="s">
        <v>65</v>
      </c>
      <c r="R71" s="53"/>
      <c r="U71" s="50" t="s">
        <v>10</v>
      </c>
      <c r="V71" s="54">
        <v>2019</v>
      </c>
      <c r="W71" s="54"/>
      <c r="X71" s="54">
        <v>2020</v>
      </c>
      <c r="Y71" s="54"/>
      <c r="Z71" s="54">
        <v>2021</v>
      </c>
      <c r="AA71" s="54"/>
    </row>
    <row r="72" spans="1:27">
      <c r="A72" s="55"/>
      <c r="B72" s="56" t="s">
        <v>72</v>
      </c>
      <c r="C72" s="56" t="s">
        <v>72</v>
      </c>
      <c r="D72" s="56" t="s">
        <v>72</v>
      </c>
      <c r="E72" s="56" t="s">
        <v>66</v>
      </c>
      <c r="F72" s="56" t="s">
        <v>67</v>
      </c>
      <c r="G72" s="56" t="s">
        <v>66</v>
      </c>
      <c r="H72" s="56" t="s">
        <v>67</v>
      </c>
      <c r="K72" s="55"/>
      <c r="L72" s="56" t="s">
        <v>72</v>
      </c>
      <c r="M72" s="56" t="s">
        <v>72</v>
      </c>
      <c r="N72" s="56" t="s">
        <v>72</v>
      </c>
      <c r="O72" s="56" t="s">
        <v>66</v>
      </c>
      <c r="P72" s="56" t="s">
        <v>67</v>
      </c>
      <c r="Q72" s="56" t="s">
        <v>66</v>
      </c>
      <c r="R72" s="56" t="s">
        <v>67</v>
      </c>
      <c r="U72" s="55"/>
      <c r="V72" s="56" t="s">
        <v>66</v>
      </c>
      <c r="W72" s="56" t="s">
        <v>67</v>
      </c>
      <c r="X72" s="56" t="s">
        <v>66</v>
      </c>
      <c r="Y72" s="56" t="s">
        <v>67</v>
      </c>
      <c r="Z72" s="56" t="s">
        <v>66</v>
      </c>
      <c r="AA72" s="56" t="s">
        <v>67</v>
      </c>
    </row>
    <row r="73" spans="1:27">
      <c r="A73" s="57" t="s">
        <v>17</v>
      </c>
      <c r="B73" s="51">
        <v>8</v>
      </c>
      <c r="C73" s="51">
        <v>10</v>
      </c>
      <c r="D73" s="51">
        <v>13</v>
      </c>
      <c r="E73" s="51">
        <f>ABS(B73-C73)</f>
        <v>2</v>
      </c>
      <c r="F73" s="51">
        <f>1-(2*E91/18^2)</f>
        <v>0.66666666666666674</v>
      </c>
      <c r="G73" s="51">
        <f>ABS(C73-D73)</f>
        <v>3</v>
      </c>
      <c r="H73" s="51">
        <f>1-(2*G91/18^2)</f>
        <v>0.72839506172839508</v>
      </c>
      <c r="K73" s="58" t="s">
        <v>17</v>
      </c>
      <c r="L73" s="59">
        <v>14</v>
      </c>
      <c r="M73" s="59">
        <v>11</v>
      </c>
      <c r="N73" s="11">
        <v>13</v>
      </c>
      <c r="O73" s="51">
        <f>ABS(L73-M73)</f>
        <v>3</v>
      </c>
      <c r="P73" s="51">
        <f>1-(2*O91/18^2)</f>
        <v>0.71604938271604945</v>
      </c>
      <c r="Q73" s="51">
        <f>ABS(M73-N73)</f>
        <v>2</v>
      </c>
      <c r="R73" s="51">
        <f>1-(2*Q91/18^2)</f>
        <v>0.59259259259259256</v>
      </c>
      <c r="U73" s="60" t="s">
        <v>17</v>
      </c>
      <c r="V73" s="14">
        <f>ABS(B73-L73)</f>
        <v>6</v>
      </c>
      <c r="W73" s="51">
        <f>1-(2*V91/18^2)</f>
        <v>0.75308641975308643</v>
      </c>
      <c r="X73" s="14">
        <f>ABS(C73-M73)</f>
        <v>1</v>
      </c>
      <c r="Y73" s="51">
        <f>1-(2*X91/18^2)</f>
        <v>0.87654320987654322</v>
      </c>
      <c r="Z73" s="14">
        <f>ABS(D73-N73)</f>
        <v>0</v>
      </c>
      <c r="AA73" s="51">
        <f>1-(2*Z91/18^2)</f>
        <v>0.79012345679012341</v>
      </c>
    </row>
    <row r="74" spans="1:27">
      <c r="A74" s="57" t="s">
        <v>22</v>
      </c>
      <c r="B74" s="51">
        <v>4</v>
      </c>
      <c r="C74" s="51">
        <v>9</v>
      </c>
      <c r="D74" s="51">
        <v>4</v>
      </c>
      <c r="E74" s="51">
        <f t="shared" ref="E74:E90" si="26">ABS(B74-C74)</f>
        <v>5</v>
      </c>
      <c r="F74" s="51"/>
      <c r="G74" s="51">
        <f>ABS(C74-D74)</f>
        <v>5</v>
      </c>
      <c r="H74" s="51"/>
      <c r="K74" s="58" t="s">
        <v>22</v>
      </c>
      <c r="L74" s="11">
        <v>13</v>
      </c>
      <c r="M74" s="11">
        <v>9</v>
      </c>
      <c r="N74" s="11">
        <v>3</v>
      </c>
      <c r="O74" s="51">
        <f t="shared" ref="O74:O90" si="27">ABS(L74-M74)</f>
        <v>4</v>
      </c>
      <c r="P74" s="51"/>
      <c r="Q74" s="51">
        <f>ABS(M74-N74)</f>
        <v>6</v>
      </c>
      <c r="R74" s="51"/>
      <c r="U74" s="60" t="s">
        <v>22</v>
      </c>
      <c r="V74" s="14">
        <f t="shared" ref="V74:V90" si="28">ABS(B74-L74)</f>
        <v>9</v>
      </c>
      <c r="W74" s="14"/>
      <c r="X74" s="14">
        <f t="shared" ref="X74:X90" si="29">ABS(C74-M74)</f>
        <v>0</v>
      </c>
      <c r="Y74" s="14"/>
      <c r="Z74" s="14">
        <f t="shared" ref="Z74:Z90" si="30">ABS(D74-N74)</f>
        <v>1</v>
      </c>
      <c r="AA74" s="14"/>
    </row>
    <row r="75" spans="1:27">
      <c r="A75" s="57" t="s">
        <v>25</v>
      </c>
      <c r="B75" s="51">
        <v>5</v>
      </c>
      <c r="C75" s="51">
        <v>8</v>
      </c>
      <c r="D75" s="51">
        <v>12</v>
      </c>
      <c r="E75" s="51">
        <f t="shared" si="26"/>
        <v>3</v>
      </c>
      <c r="F75" s="51"/>
      <c r="G75" s="51">
        <f>ABS(C75-D75)</f>
        <v>4</v>
      </c>
      <c r="H75" s="51"/>
      <c r="K75" s="58" t="s">
        <v>25</v>
      </c>
      <c r="L75" s="11">
        <v>4</v>
      </c>
      <c r="M75" s="11">
        <v>8</v>
      </c>
      <c r="N75" s="11">
        <v>11</v>
      </c>
      <c r="O75" s="51">
        <f t="shared" si="27"/>
        <v>4</v>
      </c>
      <c r="P75" s="51"/>
      <c r="Q75" s="51">
        <f t="shared" ref="Q75:Q90" si="31">ABS(M75-N75)</f>
        <v>3</v>
      </c>
      <c r="R75" s="51"/>
      <c r="U75" s="60" t="s">
        <v>25</v>
      </c>
      <c r="V75" s="14">
        <f t="shared" si="28"/>
        <v>1</v>
      </c>
      <c r="W75" s="14"/>
      <c r="X75" s="14">
        <f t="shared" si="29"/>
        <v>0</v>
      </c>
      <c r="Y75" s="14"/>
      <c r="Z75" s="14">
        <f t="shared" si="30"/>
        <v>1</v>
      </c>
      <c r="AA75" s="14"/>
    </row>
    <row r="76" spans="1:27">
      <c r="A76" s="57" t="s">
        <v>24</v>
      </c>
      <c r="B76" s="51">
        <v>11</v>
      </c>
      <c r="C76" s="51">
        <v>15</v>
      </c>
      <c r="D76" s="51">
        <v>16</v>
      </c>
      <c r="E76" s="51">
        <f t="shared" si="26"/>
        <v>4</v>
      </c>
      <c r="F76" s="51"/>
      <c r="G76" s="51">
        <f t="shared" ref="G76:G90" si="32">ABS(C76-D76)</f>
        <v>1</v>
      </c>
      <c r="H76" s="51"/>
      <c r="K76" s="58" t="s">
        <v>24</v>
      </c>
      <c r="L76" s="11">
        <v>9</v>
      </c>
      <c r="M76" s="11">
        <v>13</v>
      </c>
      <c r="N76" s="11">
        <v>15</v>
      </c>
      <c r="O76" s="51">
        <f t="shared" si="27"/>
        <v>4</v>
      </c>
      <c r="P76" s="51"/>
      <c r="Q76" s="51">
        <f t="shared" si="31"/>
        <v>2</v>
      </c>
      <c r="R76" s="51"/>
      <c r="U76" s="60" t="s">
        <v>24</v>
      </c>
      <c r="V76" s="14">
        <f t="shared" si="28"/>
        <v>2</v>
      </c>
      <c r="W76" s="14"/>
      <c r="X76" s="14">
        <f t="shared" si="29"/>
        <v>2</v>
      </c>
      <c r="Y76" s="14"/>
      <c r="Z76" s="14">
        <f t="shared" si="30"/>
        <v>1</v>
      </c>
      <c r="AA76" s="14"/>
    </row>
    <row r="77" spans="1:27">
      <c r="A77" s="57" t="s">
        <v>29</v>
      </c>
      <c r="B77" s="51">
        <v>13</v>
      </c>
      <c r="C77" s="51">
        <v>7</v>
      </c>
      <c r="D77" s="51">
        <v>8</v>
      </c>
      <c r="E77" s="51">
        <f t="shared" si="26"/>
        <v>6</v>
      </c>
      <c r="F77" s="51"/>
      <c r="G77" s="51">
        <f t="shared" si="32"/>
        <v>1</v>
      </c>
      <c r="H77" s="51"/>
      <c r="K77" s="58" t="s">
        <v>29</v>
      </c>
      <c r="L77" s="11">
        <v>6</v>
      </c>
      <c r="M77" s="11">
        <v>6</v>
      </c>
      <c r="N77" s="11">
        <v>16</v>
      </c>
      <c r="O77" s="51">
        <f t="shared" si="27"/>
        <v>0</v>
      </c>
      <c r="P77" s="51"/>
      <c r="Q77" s="51">
        <f t="shared" si="31"/>
        <v>10</v>
      </c>
      <c r="R77" s="51"/>
      <c r="U77" s="60" t="s">
        <v>29</v>
      </c>
      <c r="V77" s="14">
        <f t="shared" si="28"/>
        <v>7</v>
      </c>
      <c r="W77" s="14"/>
      <c r="X77" s="14">
        <f t="shared" si="29"/>
        <v>1</v>
      </c>
      <c r="Y77" s="14"/>
      <c r="Z77" s="14">
        <f t="shared" si="30"/>
        <v>8</v>
      </c>
      <c r="AA77" s="14"/>
    </row>
    <row r="78" spans="1:27">
      <c r="A78" s="57" t="s">
        <v>33</v>
      </c>
      <c r="B78" s="51">
        <v>15</v>
      </c>
      <c r="C78" s="51">
        <v>12</v>
      </c>
      <c r="D78" s="51">
        <v>6</v>
      </c>
      <c r="E78" s="51">
        <f t="shared" si="26"/>
        <v>3</v>
      </c>
      <c r="F78" s="51"/>
      <c r="G78" s="51">
        <f t="shared" si="32"/>
        <v>6</v>
      </c>
      <c r="H78" s="51"/>
      <c r="K78" s="58" t="s">
        <v>33</v>
      </c>
      <c r="L78" s="11">
        <v>12</v>
      </c>
      <c r="M78" s="11">
        <v>10</v>
      </c>
      <c r="N78" s="11">
        <v>6</v>
      </c>
      <c r="O78" s="51">
        <f t="shared" si="27"/>
        <v>2</v>
      </c>
      <c r="P78" s="51"/>
      <c r="Q78" s="51">
        <f t="shared" si="31"/>
        <v>4</v>
      </c>
      <c r="R78" s="51"/>
      <c r="U78" s="60" t="s">
        <v>33</v>
      </c>
      <c r="V78" s="14">
        <f t="shared" si="28"/>
        <v>3</v>
      </c>
      <c r="W78" s="14"/>
      <c r="X78" s="14">
        <f t="shared" si="29"/>
        <v>2</v>
      </c>
      <c r="Y78" s="14"/>
      <c r="Z78" s="14">
        <f t="shared" si="30"/>
        <v>0</v>
      </c>
      <c r="AA78" s="14"/>
    </row>
    <row r="79" spans="1:27">
      <c r="A79" s="57" t="s">
        <v>35</v>
      </c>
      <c r="B79" s="51">
        <v>10</v>
      </c>
      <c r="C79" s="51">
        <v>13</v>
      </c>
      <c r="D79" s="51">
        <v>15</v>
      </c>
      <c r="E79" s="51">
        <f t="shared" si="26"/>
        <v>3</v>
      </c>
      <c r="F79" s="51"/>
      <c r="G79" s="51">
        <f t="shared" si="32"/>
        <v>2</v>
      </c>
      <c r="H79" s="51"/>
      <c r="K79" s="58" t="s">
        <v>35</v>
      </c>
      <c r="L79" s="11">
        <v>11</v>
      </c>
      <c r="M79" s="11">
        <v>14</v>
      </c>
      <c r="N79" s="11">
        <v>14</v>
      </c>
      <c r="O79" s="51">
        <f t="shared" si="27"/>
        <v>3</v>
      </c>
      <c r="P79" s="51"/>
      <c r="Q79" s="51">
        <f t="shared" si="31"/>
        <v>0</v>
      </c>
      <c r="R79" s="51"/>
      <c r="U79" s="60" t="s">
        <v>35</v>
      </c>
      <c r="V79" s="14">
        <f t="shared" si="28"/>
        <v>1</v>
      </c>
      <c r="W79" s="14"/>
      <c r="X79" s="14">
        <f t="shared" si="29"/>
        <v>1</v>
      </c>
      <c r="Y79" s="14"/>
      <c r="Z79" s="14">
        <f t="shared" si="30"/>
        <v>1</v>
      </c>
      <c r="AA79" s="14"/>
    </row>
    <row r="80" spans="1:27">
      <c r="A80" s="57" t="s">
        <v>36</v>
      </c>
      <c r="B80" s="51">
        <v>17</v>
      </c>
      <c r="C80" s="51">
        <v>18</v>
      </c>
      <c r="D80" s="51">
        <v>18</v>
      </c>
      <c r="E80" s="51">
        <f t="shared" si="26"/>
        <v>1</v>
      </c>
      <c r="F80" s="51"/>
      <c r="G80" s="51">
        <f t="shared" si="32"/>
        <v>0</v>
      </c>
      <c r="H80" s="51"/>
      <c r="K80" s="58" t="s">
        <v>36</v>
      </c>
      <c r="L80" s="11">
        <v>18</v>
      </c>
      <c r="M80" s="11">
        <v>18</v>
      </c>
      <c r="N80" s="11">
        <v>18</v>
      </c>
      <c r="O80" s="51">
        <f t="shared" si="27"/>
        <v>0</v>
      </c>
      <c r="P80" s="51"/>
      <c r="Q80" s="51">
        <f t="shared" si="31"/>
        <v>0</v>
      </c>
      <c r="R80" s="51"/>
      <c r="U80" s="60" t="s">
        <v>36</v>
      </c>
      <c r="V80" s="14">
        <f t="shared" si="28"/>
        <v>1</v>
      </c>
      <c r="W80" s="14"/>
      <c r="X80" s="14">
        <f t="shared" si="29"/>
        <v>0</v>
      </c>
      <c r="Y80" s="14"/>
      <c r="Z80" s="14">
        <f t="shared" si="30"/>
        <v>0</v>
      </c>
      <c r="AA80" s="14"/>
    </row>
    <row r="81" spans="1:27">
      <c r="A81" s="57" t="s">
        <v>12</v>
      </c>
      <c r="B81" s="51">
        <v>3</v>
      </c>
      <c r="C81" s="51">
        <v>2</v>
      </c>
      <c r="D81" s="51">
        <v>2</v>
      </c>
      <c r="E81" s="51">
        <f t="shared" si="26"/>
        <v>1</v>
      </c>
      <c r="F81" s="51"/>
      <c r="G81" s="51">
        <f t="shared" si="32"/>
        <v>0</v>
      </c>
      <c r="H81" s="51"/>
      <c r="K81" s="58" t="s">
        <v>12</v>
      </c>
      <c r="L81" s="11">
        <v>3</v>
      </c>
      <c r="M81" s="11">
        <v>3</v>
      </c>
      <c r="N81" s="11">
        <v>2</v>
      </c>
      <c r="O81" s="51">
        <f t="shared" si="27"/>
        <v>0</v>
      </c>
      <c r="P81" s="51"/>
      <c r="Q81" s="51">
        <f t="shared" si="31"/>
        <v>1</v>
      </c>
      <c r="R81" s="51"/>
      <c r="U81" s="60" t="s">
        <v>12</v>
      </c>
      <c r="V81" s="14">
        <f t="shared" si="28"/>
        <v>0</v>
      </c>
      <c r="W81" s="14"/>
      <c r="X81" s="14">
        <f t="shared" si="29"/>
        <v>1</v>
      </c>
      <c r="Y81" s="14"/>
      <c r="Z81" s="14">
        <f t="shared" si="30"/>
        <v>0</v>
      </c>
      <c r="AA81" s="14"/>
    </row>
    <row r="82" spans="1:27">
      <c r="A82" s="57" t="s">
        <v>27</v>
      </c>
      <c r="B82" s="51">
        <v>14</v>
      </c>
      <c r="C82" s="51">
        <v>11</v>
      </c>
      <c r="D82" s="51">
        <v>10</v>
      </c>
      <c r="E82" s="51">
        <f t="shared" si="26"/>
        <v>3</v>
      </c>
      <c r="F82" s="51"/>
      <c r="G82" s="51">
        <f t="shared" si="32"/>
        <v>1</v>
      </c>
      <c r="H82" s="51"/>
      <c r="K82" s="58" t="s">
        <v>27</v>
      </c>
      <c r="L82" s="11">
        <v>17</v>
      </c>
      <c r="M82" s="11">
        <v>12</v>
      </c>
      <c r="N82" s="11">
        <v>9</v>
      </c>
      <c r="O82" s="51">
        <f t="shared" si="27"/>
        <v>5</v>
      </c>
      <c r="P82" s="51"/>
      <c r="Q82" s="51">
        <f t="shared" si="31"/>
        <v>3</v>
      </c>
      <c r="R82" s="51"/>
      <c r="U82" s="60" t="s">
        <v>27</v>
      </c>
      <c r="V82" s="14">
        <f t="shared" si="28"/>
        <v>3</v>
      </c>
      <c r="W82" s="14"/>
      <c r="X82" s="14">
        <f t="shared" si="29"/>
        <v>1</v>
      </c>
      <c r="Y82" s="14"/>
      <c r="Z82" s="14">
        <f t="shared" si="30"/>
        <v>1</v>
      </c>
      <c r="AA82" s="14"/>
    </row>
    <row r="83" spans="1:27">
      <c r="A83" s="57" t="s">
        <v>32</v>
      </c>
      <c r="B83" s="51">
        <v>9</v>
      </c>
      <c r="C83" s="51">
        <v>5</v>
      </c>
      <c r="D83" s="51">
        <v>1</v>
      </c>
      <c r="E83" s="51">
        <f t="shared" si="26"/>
        <v>4</v>
      </c>
      <c r="F83" s="51"/>
      <c r="G83" s="51">
        <f t="shared" si="32"/>
        <v>4</v>
      </c>
      <c r="H83" s="51"/>
      <c r="K83" s="58" t="s">
        <v>32</v>
      </c>
      <c r="L83" s="11">
        <v>8</v>
      </c>
      <c r="M83" s="11">
        <v>7</v>
      </c>
      <c r="N83" s="11">
        <v>1</v>
      </c>
      <c r="O83" s="51">
        <f t="shared" si="27"/>
        <v>1</v>
      </c>
      <c r="P83" s="51"/>
      <c r="Q83" s="51">
        <f t="shared" si="31"/>
        <v>6</v>
      </c>
      <c r="R83" s="51"/>
      <c r="U83" s="60" t="s">
        <v>32</v>
      </c>
      <c r="V83" s="14">
        <f t="shared" si="28"/>
        <v>1</v>
      </c>
      <c r="W83" s="14"/>
      <c r="X83" s="14">
        <f t="shared" si="29"/>
        <v>2</v>
      </c>
      <c r="Y83" s="14"/>
      <c r="Z83" s="14">
        <f t="shared" si="30"/>
        <v>0</v>
      </c>
      <c r="AA83" s="14"/>
    </row>
    <row r="84" spans="1:27">
      <c r="A84" s="57" t="s">
        <v>30</v>
      </c>
      <c r="B84" s="51">
        <v>7</v>
      </c>
      <c r="C84" s="51">
        <v>4</v>
      </c>
      <c r="D84" s="51">
        <v>9</v>
      </c>
      <c r="E84" s="51">
        <f t="shared" si="26"/>
        <v>3</v>
      </c>
      <c r="F84" s="51"/>
      <c r="G84" s="51">
        <f t="shared" si="32"/>
        <v>5</v>
      </c>
      <c r="H84" s="51"/>
      <c r="K84" s="58" t="s">
        <v>30</v>
      </c>
      <c r="L84" s="11">
        <v>7</v>
      </c>
      <c r="M84" s="11">
        <v>5</v>
      </c>
      <c r="N84" s="11">
        <v>10</v>
      </c>
      <c r="O84" s="51">
        <f t="shared" si="27"/>
        <v>2</v>
      </c>
      <c r="P84" s="51"/>
      <c r="Q84" s="51">
        <f t="shared" si="31"/>
        <v>5</v>
      </c>
      <c r="R84" s="51"/>
      <c r="U84" s="60" t="s">
        <v>30</v>
      </c>
      <c r="V84" s="14">
        <f t="shared" si="28"/>
        <v>0</v>
      </c>
      <c r="W84" s="14"/>
      <c r="X84" s="14">
        <f t="shared" si="29"/>
        <v>1</v>
      </c>
      <c r="Y84" s="14"/>
      <c r="Z84" s="14">
        <f t="shared" si="30"/>
        <v>1</v>
      </c>
      <c r="AA84" s="14"/>
    </row>
    <row r="85" spans="1:27">
      <c r="A85" s="57" t="s">
        <v>37</v>
      </c>
      <c r="B85" s="51">
        <v>16</v>
      </c>
      <c r="C85" s="51">
        <v>16</v>
      </c>
      <c r="D85" s="51">
        <v>17</v>
      </c>
      <c r="E85" s="51">
        <f t="shared" si="26"/>
        <v>0</v>
      </c>
      <c r="F85" s="51"/>
      <c r="G85" s="51">
        <f t="shared" si="32"/>
        <v>1</v>
      </c>
      <c r="H85" s="51"/>
      <c r="K85" s="58" t="s">
        <v>37</v>
      </c>
      <c r="L85" s="11">
        <v>16</v>
      </c>
      <c r="M85" s="11">
        <v>17</v>
      </c>
      <c r="N85" s="11">
        <v>12</v>
      </c>
      <c r="O85" s="51">
        <f t="shared" si="27"/>
        <v>1</v>
      </c>
      <c r="P85" s="51"/>
      <c r="Q85" s="51">
        <f t="shared" si="31"/>
        <v>5</v>
      </c>
      <c r="R85" s="51"/>
      <c r="U85" s="60" t="s">
        <v>37</v>
      </c>
      <c r="V85" s="14">
        <f t="shared" si="28"/>
        <v>0</v>
      </c>
      <c r="W85" s="14"/>
      <c r="X85" s="14">
        <f t="shared" si="29"/>
        <v>1</v>
      </c>
      <c r="Y85" s="14"/>
      <c r="Z85" s="14">
        <f t="shared" si="30"/>
        <v>5</v>
      </c>
      <c r="AA85" s="14"/>
    </row>
    <row r="86" spans="1:27">
      <c r="A86" s="57" t="s">
        <v>21</v>
      </c>
      <c r="B86" s="51">
        <v>6</v>
      </c>
      <c r="C86" s="51">
        <v>14</v>
      </c>
      <c r="D86" s="51">
        <v>14</v>
      </c>
      <c r="E86" s="51">
        <f t="shared" si="26"/>
        <v>8</v>
      </c>
      <c r="F86" s="51"/>
      <c r="G86" s="51">
        <f t="shared" si="32"/>
        <v>0</v>
      </c>
      <c r="H86" s="51"/>
      <c r="K86" s="58" t="s">
        <v>21</v>
      </c>
      <c r="L86" s="11">
        <v>5</v>
      </c>
      <c r="M86" s="11">
        <v>16</v>
      </c>
      <c r="N86" s="11">
        <v>8</v>
      </c>
      <c r="O86" s="51">
        <f t="shared" si="27"/>
        <v>11</v>
      </c>
      <c r="P86" s="51"/>
      <c r="Q86" s="51">
        <f t="shared" si="31"/>
        <v>8</v>
      </c>
      <c r="R86" s="51"/>
      <c r="T86" t="s">
        <v>73</v>
      </c>
      <c r="U86" s="60" t="s">
        <v>21</v>
      </c>
      <c r="V86" s="14">
        <f t="shared" si="28"/>
        <v>1</v>
      </c>
      <c r="W86" s="14"/>
      <c r="X86" s="14">
        <f t="shared" si="29"/>
        <v>2</v>
      </c>
      <c r="Y86" s="14"/>
      <c r="Z86" s="14">
        <f t="shared" si="30"/>
        <v>6</v>
      </c>
      <c r="AA86" s="14"/>
    </row>
    <row r="87" spans="1:27">
      <c r="A87" s="57" t="s">
        <v>18</v>
      </c>
      <c r="B87" s="51">
        <v>1</v>
      </c>
      <c r="C87" s="51">
        <v>1</v>
      </c>
      <c r="D87" s="51">
        <v>5</v>
      </c>
      <c r="E87" s="51">
        <f t="shared" si="26"/>
        <v>0</v>
      </c>
      <c r="F87" s="51"/>
      <c r="G87" s="51">
        <f t="shared" si="32"/>
        <v>4</v>
      </c>
      <c r="H87" s="51"/>
      <c r="K87" s="58" t="s">
        <v>18</v>
      </c>
      <c r="L87" s="11">
        <v>1</v>
      </c>
      <c r="M87" s="11">
        <v>1</v>
      </c>
      <c r="N87" s="11">
        <v>4</v>
      </c>
      <c r="O87" s="51">
        <f t="shared" si="27"/>
        <v>0</v>
      </c>
      <c r="P87" s="51"/>
      <c r="Q87" s="51">
        <f t="shared" si="31"/>
        <v>3</v>
      </c>
      <c r="R87" s="51"/>
      <c r="U87" s="60" t="s">
        <v>18</v>
      </c>
      <c r="V87" s="14">
        <f t="shared" si="28"/>
        <v>0</v>
      </c>
      <c r="W87" s="14"/>
      <c r="X87" s="14">
        <f t="shared" si="29"/>
        <v>0</v>
      </c>
      <c r="Y87" s="14"/>
      <c r="Z87" s="14">
        <f t="shared" si="30"/>
        <v>1</v>
      </c>
      <c r="AA87" s="14"/>
    </row>
    <row r="88" spans="1:27">
      <c r="A88" s="57" t="s">
        <v>34</v>
      </c>
      <c r="B88" s="51">
        <v>18</v>
      </c>
      <c r="C88" s="51">
        <v>17</v>
      </c>
      <c r="D88" s="51">
        <v>11</v>
      </c>
      <c r="E88" s="51">
        <f t="shared" si="26"/>
        <v>1</v>
      </c>
      <c r="F88" s="51"/>
      <c r="G88" s="51">
        <f t="shared" si="32"/>
        <v>6</v>
      </c>
      <c r="H88" s="51"/>
      <c r="K88" s="58" t="s">
        <v>34</v>
      </c>
      <c r="L88" s="11">
        <v>15</v>
      </c>
      <c r="M88" s="11">
        <v>15</v>
      </c>
      <c r="N88" s="11">
        <v>17</v>
      </c>
      <c r="O88" s="51">
        <f t="shared" si="27"/>
        <v>0</v>
      </c>
      <c r="P88" s="51"/>
      <c r="Q88" s="51">
        <f t="shared" si="31"/>
        <v>2</v>
      </c>
      <c r="R88" s="51"/>
      <c r="U88" s="60" t="s">
        <v>34</v>
      </c>
      <c r="V88" s="14">
        <f t="shared" si="28"/>
        <v>3</v>
      </c>
      <c r="W88" s="14"/>
      <c r="X88" s="14">
        <f t="shared" si="29"/>
        <v>2</v>
      </c>
      <c r="Y88" s="14"/>
      <c r="Z88" s="14">
        <f t="shared" si="30"/>
        <v>6</v>
      </c>
      <c r="AA88" s="14"/>
    </row>
    <row r="89" spans="1:27">
      <c r="A89" s="57" t="s">
        <v>26</v>
      </c>
      <c r="B89" s="51">
        <v>12</v>
      </c>
      <c r="C89" s="51">
        <v>6</v>
      </c>
      <c r="D89" s="51">
        <v>7</v>
      </c>
      <c r="E89" s="51">
        <f t="shared" si="26"/>
        <v>6</v>
      </c>
      <c r="F89" s="61"/>
      <c r="G89" s="51">
        <f t="shared" si="32"/>
        <v>1</v>
      </c>
      <c r="H89" s="61"/>
      <c r="K89" s="58" t="s">
        <v>26</v>
      </c>
      <c r="L89" s="11">
        <v>10</v>
      </c>
      <c r="M89" s="11">
        <v>4</v>
      </c>
      <c r="N89" s="11">
        <v>7</v>
      </c>
      <c r="O89" s="51">
        <f t="shared" si="27"/>
        <v>6</v>
      </c>
      <c r="P89" s="61"/>
      <c r="Q89" s="51">
        <f t="shared" si="31"/>
        <v>3</v>
      </c>
      <c r="R89" s="61"/>
      <c r="U89" s="60" t="s">
        <v>26</v>
      </c>
      <c r="V89" s="14">
        <f t="shared" si="28"/>
        <v>2</v>
      </c>
      <c r="W89" s="14"/>
      <c r="X89" s="14">
        <f t="shared" si="29"/>
        <v>2</v>
      </c>
      <c r="Y89" s="14"/>
      <c r="Z89" s="14">
        <f t="shared" si="30"/>
        <v>0</v>
      </c>
      <c r="AA89" s="14"/>
    </row>
    <row r="90" spans="1:27">
      <c r="A90" s="57" t="s">
        <v>23</v>
      </c>
      <c r="B90" s="51">
        <v>2</v>
      </c>
      <c r="C90" s="51">
        <v>3</v>
      </c>
      <c r="D90" s="51">
        <v>3</v>
      </c>
      <c r="E90" s="51">
        <f t="shared" si="26"/>
        <v>1</v>
      </c>
      <c r="F90" s="51"/>
      <c r="G90" s="51">
        <f t="shared" si="32"/>
        <v>0</v>
      </c>
      <c r="H90" s="51"/>
      <c r="K90" s="58" t="s">
        <v>23</v>
      </c>
      <c r="L90" s="11">
        <v>2</v>
      </c>
      <c r="M90" s="11">
        <v>2</v>
      </c>
      <c r="N90" s="11">
        <v>5</v>
      </c>
      <c r="O90" s="51">
        <f t="shared" si="27"/>
        <v>0</v>
      </c>
      <c r="P90" s="51"/>
      <c r="Q90" s="51">
        <f t="shared" si="31"/>
        <v>3</v>
      </c>
      <c r="R90" s="51"/>
      <c r="U90" s="60" t="s">
        <v>23</v>
      </c>
      <c r="V90" s="14">
        <f t="shared" si="28"/>
        <v>0</v>
      </c>
      <c r="W90" s="14"/>
      <c r="X90" s="14">
        <f t="shared" si="29"/>
        <v>1</v>
      </c>
      <c r="Y90" s="14"/>
      <c r="Z90" s="14">
        <f t="shared" si="30"/>
        <v>2</v>
      </c>
      <c r="AA90" s="14"/>
    </row>
    <row r="91" spans="1:27">
      <c r="D91" t="s">
        <v>68</v>
      </c>
      <c r="E91" s="62">
        <f>SUM(E73:E90)</f>
        <v>54</v>
      </c>
      <c r="F91" s="62"/>
      <c r="G91" s="62">
        <f>SUM(G73:G90)</f>
        <v>44</v>
      </c>
      <c r="N91" t="s">
        <v>68</v>
      </c>
      <c r="O91" s="62">
        <f>SUM(O73:O90)</f>
        <v>46</v>
      </c>
      <c r="P91" s="62"/>
      <c r="Q91" s="62">
        <f>SUM(Q73:Q90)</f>
        <v>66</v>
      </c>
      <c r="U91" s="61" t="s">
        <v>69</v>
      </c>
      <c r="V91" s="61">
        <f>SUM(V73:V90)</f>
        <v>40</v>
      </c>
      <c r="W91" s="61"/>
      <c r="X91" s="61">
        <f t="shared" ref="X91" si="33">SUM(X73:X90)</f>
        <v>20</v>
      </c>
      <c r="Y91" s="61"/>
      <c r="Z91" s="61">
        <f t="shared" ref="Z91" si="34">SUM(Z73:Z90)</f>
        <v>34</v>
      </c>
      <c r="AA91" s="61"/>
    </row>
  </sheetData>
  <mergeCells count="40">
    <mergeCell ref="U71:U72"/>
    <mergeCell ref="V71:W71"/>
    <mergeCell ref="X71:Y71"/>
    <mergeCell ref="Z71:AA71"/>
    <mergeCell ref="U48:U49"/>
    <mergeCell ref="V48:W48"/>
    <mergeCell ref="X48:Y48"/>
    <mergeCell ref="Z48:AA48"/>
    <mergeCell ref="A71:A72"/>
    <mergeCell ref="E71:F71"/>
    <mergeCell ref="G71:H71"/>
    <mergeCell ref="K71:K72"/>
    <mergeCell ref="O71:P71"/>
    <mergeCell ref="Q71:R71"/>
    <mergeCell ref="U25:U26"/>
    <mergeCell ref="V25:W25"/>
    <mergeCell ref="X25:Y25"/>
    <mergeCell ref="Z25:AA25"/>
    <mergeCell ref="A48:A49"/>
    <mergeCell ref="E48:F48"/>
    <mergeCell ref="G48:H48"/>
    <mergeCell ref="K48:K49"/>
    <mergeCell ref="O48:P48"/>
    <mergeCell ref="Q48:R48"/>
    <mergeCell ref="U2:U3"/>
    <mergeCell ref="V2:W2"/>
    <mergeCell ref="X2:Y2"/>
    <mergeCell ref="Z2:AA2"/>
    <mergeCell ref="A25:A26"/>
    <mergeCell ref="E25:F25"/>
    <mergeCell ref="G25:H25"/>
    <mergeCell ref="K25:K26"/>
    <mergeCell ref="O25:P25"/>
    <mergeCell ref="Q25:R25"/>
    <mergeCell ref="A2:A3"/>
    <mergeCell ref="E2:F2"/>
    <mergeCell ref="G2:H2"/>
    <mergeCell ref="K2:K3"/>
    <mergeCell ref="O2:P2"/>
    <mergeCell ref="Q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Groups</vt:lpstr>
      <vt:lpstr>Measures of propability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</dc:creator>
  <cp:lastModifiedBy>Dawid</cp:lastModifiedBy>
  <dcterms:created xsi:type="dcterms:W3CDTF">2015-06-05T18:19:34Z</dcterms:created>
  <dcterms:modified xsi:type="dcterms:W3CDTF">2023-08-24T10:08:11Z</dcterms:modified>
</cp:coreProperties>
</file>