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Dawid\Python\Econometrics_projects\Classification\"/>
    </mc:Choice>
  </mc:AlternateContent>
  <xr:revisionPtr revIDLastSave="0" documentId="13_ncr:1_{701D0D88-204C-4068-9B06-2A6BBF5D2A38}" xr6:coauthVersionLast="47" xr6:coauthVersionMax="47" xr10:uidLastSave="{00000000-0000-0000-0000-000000000000}"/>
  <bookViews>
    <workbookView xWindow="57480" yWindow="-120" windowWidth="29040" windowHeight="15840" activeTab="5" xr2:uid="{00000000-000D-0000-FFFF-FFFF00000000}"/>
  </bookViews>
  <sheets>
    <sheet name="Selection 2012" sheetId="2" r:id="rId1"/>
    <sheet name="Correlation 2012" sheetId="3" r:id="rId2"/>
    <sheet name="Selection 2017" sheetId="4" r:id="rId3"/>
    <sheet name="Correlation 2017" sheetId="5" r:id="rId4"/>
    <sheet name="Selection 2021" sheetId="6" r:id="rId5"/>
    <sheet name="Correlation 2021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6" l="1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B31" i="6"/>
  <c r="B29" i="6" s="1"/>
  <c r="C31" i="6"/>
  <c r="C29" i="6" s="1"/>
  <c r="D31" i="6"/>
  <c r="D29" i="6" s="1"/>
  <c r="E31" i="6"/>
  <c r="E29" i="6" s="1"/>
  <c r="F31" i="6"/>
  <c r="F29" i="6" s="1"/>
  <c r="G31" i="6"/>
  <c r="G29" i="6" s="1"/>
  <c r="H31" i="6"/>
  <c r="H29" i="6" s="1"/>
  <c r="I31" i="6"/>
  <c r="I29" i="6" s="1"/>
  <c r="J31" i="6"/>
  <c r="J29" i="6" s="1"/>
  <c r="K31" i="6"/>
  <c r="K29" i="6" s="1"/>
  <c r="L31" i="6"/>
  <c r="L29" i="6" s="1"/>
  <c r="M31" i="6"/>
  <c r="M29" i="6" s="1"/>
  <c r="N31" i="6"/>
  <c r="N29" i="6" s="1"/>
  <c r="O31" i="6"/>
  <c r="O29" i="6" s="1"/>
  <c r="P31" i="6"/>
  <c r="P29" i="6" s="1"/>
  <c r="Q31" i="6"/>
  <c r="Q29" i="6" s="1"/>
  <c r="R31" i="6"/>
  <c r="R29" i="6" s="1"/>
  <c r="S31" i="6"/>
  <c r="S29" i="6" s="1"/>
  <c r="T31" i="6"/>
  <c r="T29" i="6" s="1"/>
  <c r="U31" i="6"/>
  <c r="U29" i="6" s="1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B31" i="4"/>
  <c r="B29" i="4" s="1"/>
  <c r="C31" i="4"/>
  <c r="C29" i="4" s="1"/>
  <c r="D31" i="4"/>
  <c r="D29" i="4" s="1"/>
  <c r="E31" i="4"/>
  <c r="E29" i="4" s="1"/>
  <c r="F31" i="4"/>
  <c r="F29" i="4" s="1"/>
  <c r="G31" i="4"/>
  <c r="G29" i="4" s="1"/>
  <c r="H31" i="4"/>
  <c r="H29" i="4" s="1"/>
  <c r="I31" i="4"/>
  <c r="I29" i="4" s="1"/>
  <c r="J31" i="4"/>
  <c r="J29" i="4" s="1"/>
  <c r="K31" i="4"/>
  <c r="K29" i="4" s="1"/>
  <c r="L31" i="4"/>
  <c r="L29" i="4" s="1"/>
  <c r="M31" i="4"/>
  <c r="M29" i="4" s="1"/>
  <c r="N31" i="4"/>
  <c r="N29" i="4" s="1"/>
  <c r="O31" i="4"/>
  <c r="O29" i="4" s="1"/>
  <c r="P31" i="4"/>
  <c r="P29" i="4" s="1"/>
  <c r="Q31" i="4"/>
  <c r="Q29" i="4" s="1"/>
  <c r="R31" i="4"/>
  <c r="R29" i="4" s="1"/>
  <c r="S31" i="4"/>
  <c r="S29" i="4" s="1"/>
  <c r="T31" i="4"/>
  <c r="T29" i="4" s="1"/>
  <c r="U31" i="4"/>
  <c r="U29" i="4" s="1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B31" i="2"/>
  <c r="B29" i="2" s="1"/>
  <c r="C31" i="2"/>
  <c r="C29" i="2" s="1"/>
  <c r="D31" i="2"/>
  <c r="D29" i="2" s="1"/>
  <c r="E31" i="2"/>
  <c r="E29" i="2" s="1"/>
  <c r="F31" i="2"/>
  <c r="F29" i="2" s="1"/>
  <c r="G31" i="2"/>
  <c r="G29" i="2" s="1"/>
  <c r="H31" i="2"/>
  <c r="H29" i="2" s="1"/>
  <c r="I31" i="2"/>
  <c r="I29" i="2" s="1"/>
  <c r="J31" i="2"/>
  <c r="J29" i="2" s="1"/>
  <c r="K31" i="2"/>
  <c r="K29" i="2" s="1"/>
  <c r="L31" i="2"/>
  <c r="L29" i="2" s="1"/>
  <c r="M31" i="2"/>
  <c r="M29" i="2" s="1"/>
  <c r="N31" i="2"/>
  <c r="N29" i="2" s="1"/>
  <c r="O31" i="2"/>
  <c r="O29" i="2" s="1"/>
  <c r="P31" i="2"/>
  <c r="P29" i="2" s="1"/>
  <c r="Q31" i="2"/>
  <c r="Q29" i="2" s="1"/>
  <c r="R31" i="2"/>
  <c r="R29" i="2" s="1"/>
  <c r="S31" i="2"/>
  <c r="S29" i="2" s="1"/>
  <c r="T31" i="2"/>
  <c r="T29" i="2" s="1"/>
  <c r="U31" i="2"/>
  <c r="U29" i="2" s="1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</calcChain>
</file>

<file path=xl/sharedStrings.xml><?xml version="1.0" encoding="utf-8"?>
<sst xmlns="http://schemas.openxmlformats.org/spreadsheetml/2006/main" count="641" uniqueCount="107">
  <si>
    <t>X1, X2, X4, X15</t>
  </si>
  <si>
    <t xml:space="preserve">Zmienne z dużą korelacją: </t>
  </si>
  <si>
    <t>X20</t>
  </si>
  <si>
    <t>X19</t>
  </si>
  <si>
    <t>X18</t>
  </si>
  <si>
    <t>X17</t>
  </si>
  <si>
    <t>X16</t>
  </si>
  <si>
    <t>X15</t>
  </si>
  <si>
    <t>X14</t>
  </si>
  <si>
    <t>X13</t>
  </si>
  <si>
    <t>X12</t>
  </si>
  <si>
    <t>X11</t>
  </si>
  <si>
    <t>X10</t>
  </si>
  <si>
    <t>X9</t>
  </si>
  <si>
    <t>X8</t>
  </si>
  <si>
    <t>X7</t>
  </si>
  <si>
    <t>X6</t>
  </si>
  <si>
    <t>X5</t>
  </si>
  <si>
    <t>X4</t>
  </si>
  <si>
    <t>X3</t>
  </si>
  <si>
    <t>X2</t>
  </si>
  <si>
    <t>X1</t>
  </si>
  <si>
    <t>Ocena stopnia współzależności między zmiennymi</t>
  </si>
  <si>
    <r>
      <rPr>
        <b/>
        <u/>
        <sz val="12"/>
        <color rgb="FFFF0000"/>
        <rFont val="Czcionka tekstu podstawowego"/>
        <charset val="238"/>
      </rPr>
      <t>Wniosek:</t>
    </r>
    <r>
      <rPr>
        <sz val="12"/>
        <color theme="1"/>
        <rFont val="Czcionka tekstu podstawowego"/>
        <charset val="238"/>
      </rPr>
      <t xml:space="preserve"> Na podstawie przeprowadzonej analizy współczynnika zmienności wnioskujemy że nie mamy do czynienia ze zmiennymi quasi stałymi</t>
    </r>
  </si>
  <si>
    <t>V</t>
  </si>
  <si>
    <r>
      <t xml:space="preserve">Uznaje się że jeżeli </t>
    </r>
    <r>
      <rPr>
        <b/>
        <sz val="16"/>
        <color rgb="FFFF0000"/>
        <rFont val="Calibri"/>
        <family val="2"/>
        <charset val="238"/>
        <scheme val="minor"/>
      </rPr>
      <t xml:space="preserve">V </t>
    </r>
    <r>
      <rPr>
        <b/>
        <sz val="16"/>
        <color rgb="FFFF0000"/>
        <rFont val="Calibri"/>
        <family val="2"/>
        <charset val="238"/>
      </rPr>
      <t>≤ 0,1</t>
    </r>
    <r>
      <rPr>
        <sz val="12"/>
        <color theme="1"/>
        <rFont val="Calibri"/>
        <family val="2"/>
        <charset val="238"/>
      </rPr>
      <t xml:space="preserve"> to zbiorowość nie wykazuje dużego zróżnicowania i przyjmuje się za jednorodną</t>
    </r>
  </si>
  <si>
    <t>V* = 0,1</t>
  </si>
  <si>
    <t xml:space="preserve">współczynnik zmienności </t>
  </si>
  <si>
    <t>porównujemy z wartością krytyczną:</t>
  </si>
  <si>
    <t xml:space="preserve">W tym celu liczymy dla każdej zmiennej </t>
  </si>
  <si>
    <t xml:space="preserve">Wartości współczynnika zmienności </t>
  </si>
  <si>
    <t>Eliminacja zmiennych quasi-stałych</t>
  </si>
  <si>
    <t>DOBÓR ZMIENNYCH DO MODELU</t>
  </si>
  <si>
    <t>Współczynnik zmienności</t>
  </si>
  <si>
    <t>Licznik</t>
  </si>
  <si>
    <t>Suma</t>
  </si>
  <si>
    <t>Maksimum</t>
  </si>
  <si>
    <t>Minimum</t>
  </si>
  <si>
    <t>Zakres</t>
  </si>
  <si>
    <t>Skośność</t>
  </si>
  <si>
    <t>Kurtoza</t>
  </si>
  <si>
    <t>Wariancja próbki</t>
  </si>
  <si>
    <t>Odchylenie standardowe</t>
  </si>
  <si>
    <t>Mediana</t>
  </si>
  <si>
    <t>Średnia</t>
  </si>
  <si>
    <t>Żoliborz</t>
  </si>
  <si>
    <t>Wola</t>
  </si>
  <si>
    <t>Włochy</t>
  </si>
  <si>
    <t>Wilanów</t>
  </si>
  <si>
    <t>Wesoła</t>
  </si>
  <si>
    <t>Wawer</t>
  </si>
  <si>
    <t>Ursynów</t>
  </si>
  <si>
    <t>Ursus</t>
  </si>
  <si>
    <t>Targówek</t>
  </si>
  <si>
    <t>Śródmieście</t>
  </si>
  <si>
    <t>Rembertów</t>
  </si>
  <si>
    <t>Praga-Północ</t>
  </si>
  <si>
    <t>Praga-Południe</t>
  </si>
  <si>
    <t>Ochota</t>
  </si>
  <si>
    <t>Mokotów</t>
  </si>
  <si>
    <t>Bielany</t>
  </si>
  <si>
    <t>Białołęka</t>
  </si>
  <si>
    <t>Bemowo</t>
  </si>
  <si>
    <t>Gęstość tras rowerowych [km/tys mieszkańców]</t>
  </si>
  <si>
    <t>Gęstość tras rowerowych [km/km2]</t>
  </si>
  <si>
    <t>Samochody osobowe zarejestrowane na 1000 ludności</t>
  </si>
  <si>
    <t>Ludność przypadająca na 1 sklep</t>
  </si>
  <si>
    <t>Powierzchnia parków, zieleńców i terenów zieleni osiedlowej na 1 mieszkańca [m2]</t>
  </si>
  <si>
    <t>Powierzchnia parków, zieleńców i terenów zieleni osiedlowej [%]</t>
  </si>
  <si>
    <t xml:space="preserve">Ćwiczący w klubach sportowach na 1000 mieszkańców </t>
  </si>
  <si>
    <t>Liczba ludności na 1 placówkę biblioteczną</t>
  </si>
  <si>
    <t>Porady udzielone przez lekarzy podstawowej opieki zdrowotnej</t>
  </si>
  <si>
    <t>Ludność na 1 aptekę ogólnodostępną</t>
  </si>
  <si>
    <t xml:space="preserve"> Liczba miejsc w przedszkolach</t>
  </si>
  <si>
    <t>Przeciętna powierzchnia użytkowa 1 mieszkania w m2</t>
  </si>
  <si>
    <t>Mieszkania oddane do użytkowania na 1000 ludności</t>
  </si>
  <si>
    <t>Wskaźnik wykrywalności sprawców przestępstw w %</t>
  </si>
  <si>
    <t>Liczba przestępstw stwierdzonych</t>
  </si>
  <si>
    <t>Urodzenia żywe na 1 tys. mieszkańców</t>
  </si>
  <si>
    <t>Pracujący na 1 tys ludności</t>
  </si>
  <si>
    <t>Bezrobotni na 1 tys ludności</t>
  </si>
  <si>
    <t>Gęstość zaludnienia [osób/km2]</t>
  </si>
  <si>
    <t>Średnia cena za m2 mieszkania [zł]</t>
  </si>
  <si>
    <t>Dzielnica</t>
  </si>
  <si>
    <t>Kolumna 20</t>
  </si>
  <si>
    <t>Kolumna 19</t>
  </si>
  <si>
    <t>Kolumna 18</t>
  </si>
  <si>
    <t>Kolumna 17</t>
  </si>
  <si>
    <t>Kolumna 16</t>
  </si>
  <si>
    <t>Kolumna 15</t>
  </si>
  <si>
    <t>Kolumna 14</t>
  </si>
  <si>
    <t>Kolumna 13</t>
  </si>
  <si>
    <t>Kolumna 12</t>
  </si>
  <si>
    <t>Kolumna 11</t>
  </si>
  <si>
    <t>Kolumna 10</t>
  </si>
  <si>
    <t>Kolumna 9</t>
  </si>
  <si>
    <t>Kolumna 8</t>
  </si>
  <si>
    <t>Kolumna 7</t>
  </si>
  <si>
    <t>Kolumna 6</t>
  </si>
  <si>
    <t>Kolumna 5</t>
  </si>
  <si>
    <t>Kolumna 4</t>
  </si>
  <si>
    <t>Kolumna 3</t>
  </si>
  <si>
    <t>Kolumna 2</t>
  </si>
  <si>
    <t>Kolumna 1</t>
  </si>
  <si>
    <t>Liczba miejsc w przedszkolach</t>
  </si>
  <si>
    <t>Śrenia cena za m2 mieszkania [zł]</t>
  </si>
  <si>
    <t>Gęstość zaludnienia [osób/km2] (1.01.2022)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</si>
</sst>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  <font>
      <sz val="12"/>
      <color theme="1"/>
      <name val="Czcionka tekstu podstawowego"/>
      <charset val="238"/>
    </font>
    <font>
      <i/>
      <sz val="11"/>
      <color theme="1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  <font>
      <b/>
      <u/>
      <sz val="12"/>
      <color rgb="FFFF0000"/>
      <name val="Czcionka tekstu podstawowego"/>
      <charset val="238"/>
    </font>
    <font>
      <sz val="12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</font>
    <font>
      <sz val="12"/>
      <color theme="1"/>
      <name val="Calibri"/>
      <family val="2"/>
      <charset val="238"/>
    </font>
    <font>
      <b/>
      <sz val="16"/>
      <color theme="8" tint="-0.249977111117893"/>
      <name val="Czcionka tekstu podstawowego"/>
      <charset val="238"/>
    </font>
    <font>
      <sz val="12"/>
      <name val="Calibri"/>
      <family val="2"/>
      <charset val="238"/>
    </font>
    <font>
      <b/>
      <u/>
      <sz val="12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EEE9A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0" borderId="0" xfId="1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5" fillId="0" borderId="2" xfId="0" applyFont="1" applyBorder="1" applyAlignment="1">
      <alignment horizontal="center"/>
    </xf>
    <xf numFmtId="0" fontId="6" fillId="0" borderId="0" xfId="0" applyFont="1"/>
    <xf numFmtId="2" fontId="8" fillId="0" borderId="3" xfId="0" applyNumberFormat="1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8" fillId="0" borderId="0" xfId="0" applyFont="1"/>
    <xf numFmtId="0" fontId="13" fillId="0" borderId="0" xfId="1" applyFont="1" applyAlignment="1">
      <alignment horizontal="center"/>
    </xf>
    <xf numFmtId="0" fontId="14" fillId="0" borderId="0" xfId="1" applyFont="1"/>
    <xf numFmtId="0" fontId="15" fillId="0" borderId="0" xfId="0" applyFont="1"/>
    <xf numFmtId="0" fontId="16" fillId="3" borderId="0" xfId="0" applyFont="1" applyFill="1" applyAlignment="1">
      <alignment horizontal="center"/>
    </xf>
    <xf numFmtId="2" fontId="0" fillId="0" borderId="5" xfId="0" applyNumberFormat="1" applyBorder="1"/>
    <xf numFmtId="0" fontId="2" fillId="4" borderId="0" xfId="0" applyFont="1" applyFill="1"/>
    <xf numFmtId="0" fontId="2" fillId="5" borderId="0" xfId="0" applyFont="1" applyFill="1"/>
    <xf numFmtId="4" fontId="0" fillId="0" borderId="0" xfId="0" applyNumberFormat="1"/>
    <xf numFmtId="0" fontId="17" fillId="6" borderId="5" xfId="0" applyFont="1" applyFill="1" applyBorder="1" applyAlignment="1">
      <alignment horizontal="center"/>
    </xf>
    <xf numFmtId="2" fontId="0" fillId="7" borderId="6" xfId="0" applyNumberFormat="1" applyFill="1" applyBorder="1"/>
    <xf numFmtId="164" fontId="0" fillId="7" borderId="6" xfId="0" applyNumberFormat="1" applyFill="1" applyBorder="1"/>
    <xf numFmtId="1" fontId="0" fillId="7" borderId="6" xfId="0" applyNumberFormat="1" applyFill="1" applyBorder="1"/>
    <xf numFmtId="0" fontId="18" fillId="8" borderId="6" xfId="0" applyFont="1" applyFill="1" applyBorder="1"/>
    <xf numFmtId="0" fontId="18" fillId="9" borderId="6" xfId="0" applyFont="1" applyFill="1" applyBorder="1" applyAlignment="1">
      <alignment horizontal="center" vertical="center" wrapText="1"/>
    </xf>
    <xf numFmtId="0" fontId="18" fillId="9" borderId="6" xfId="1" applyFont="1" applyFill="1" applyBorder="1" applyAlignment="1">
      <alignment horizontal="center" vertical="center" wrapText="1"/>
    </xf>
    <xf numFmtId="0" fontId="18" fillId="9" borderId="6" xfId="0" applyFont="1" applyFill="1" applyBorder="1" applyAlignment="1">
      <alignment horizontal="center" vertical="center"/>
    </xf>
    <xf numFmtId="0" fontId="0" fillId="0" borderId="6" xfId="0" applyBorder="1"/>
    <xf numFmtId="0" fontId="5" fillId="0" borderId="7" xfId="0" applyFont="1" applyBorder="1" applyAlignment="1">
      <alignment horizontal="center"/>
    </xf>
    <xf numFmtId="0" fontId="0" fillId="7" borderId="6" xfId="0" applyFill="1" applyBorder="1"/>
    <xf numFmtId="0" fontId="1" fillId="7" borderId="6" xfId="0" applyFont="1" applyFill="1" applyBorder="1"/>
    <xf numFmtId="164" fontId="1" fillId="7" borderId="6" xfId="1" applyNumberFormat="1" applyFont="1" applyFill="1" applyBorder="1"/>
    <xf numFmtId="1" fontId="1" fillId="7" borderId="6" xfId="0" applyNumberFormat="1" applyFont="1" applyFill="1" applyBorder="1"/>
    <xf numFmtId="164" fontId="1" fillId="7" borderId="6" xfId="0" applyNumberFormat="1" applyFont="1" applyFill="1" applyBorder="1"/>
    <xf numFmtId="2" fontId="1" fillId="7" borderId="6" xfId="1" applyNumberFormat="1" applyFont="1" applyFill="1" applyBorder="1"/>
  </cellXfs>
  <cellStyles count="2">
    <cellStyle name="Normalny" xfId="0" builtinId="0"/>
    <cellStyle name="Normalny 2" xfId="1" xr:uid="{DE86CB40-BF7B-4A6B-9E54-B0D41C974319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350520</xdr:colOff>
      <xdr:row>44</xdr:row>
      <xdr:rowOff>80010</xdr:rowOff>
    </xdr:from>
    <xdr:ext cx="730521" cy="5761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3C44E0AE-7DAE-4F6A-A6AF-E7E87C5A82F5}"/>
                </a:ext>
              </a:extLst>
            </xdr:cNvPr>
            <xdr:cNvSpPr txBox="1"/>
          </xdr:nvSpPr>
          <xdr:spPr>
            <a:xfrm>
              <a:off x="350520" y="8182610"/>
              <a:ext cx="730521" cy="5761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l-PL" sz="2000" b="0" i="0">
                        <a:latin typeface="Cambria Math" panose="02040503050406030204" pitchFamily="18" charset="0"/>
                      </a:rPr>
                      <m:t>V</m:t>
                    </m:r>
                    <m:r>
                      <a:rPr lang="pl-PL" sz="2000" b="0" i="0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l-PL" sz="2000" b="0" i="0">
                            <a:latin typeface="Cambria Math" panose="02040503050406030204" pitchFamily="18" charset="0"/>
                          </a:rPr>
                          <m:t>S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pl-PL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pl-PL" sz="20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den>
                    </m:f>
                  </m:oMath>
                </m:oMathPara>
              </a14:m>
              <a:endParaRPr lang="pl-PL" sz="1100" i="0"/>
            </a:p>
          </xdr:txBody>
        </xdr:sp>
      </mc:Choice>
      <mc:Fallback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3C44E0AE-7DAE-4F6A-A6AF-E7E87C5A82F5}"/>
                </a:ext>
              </a:extLst>
            </xdr:cNvPr>
            <xdr:cNvSpPr txBox="1"/>
          </xdr:nvSpPr>
          <xdr:spPr>
            <a:xfrm>
              <a:off x="350520" y="8182610"/>
              <a:ext cx="730521" cy="5761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2000" b="0" i="0">
                  <a:latin typeface="Cambria Math" panose="02040503050406030204" pitchFamily="18" charset="0"/>
                </a:rPr>
                <a:t>V=  S/x ̅ </a:t>
              </a:r>
              <a:endParaRPr lang="pl-PL" sz="1100" i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350520</xdr:colOff>
      <xdr:row>44</xdr:row>
      <xdr:rowOff>80010</xdr:rowOff>
    </xdr:from>
    <xdr:ext cx="730521" cy="5761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2498D56D-396A-4AA4-AC47-D901AEF28DE8}"/>
                </a:ext>
              </a:extLst>
            </xdr:cNvPr>
            <xdr:cNvSpPr txBox="1"/>
          </xdr:nvSpPr>
          <xdr:spPr>
            <a:xfrm>
              <a:off x="350520" y="8182610"/>
              <a:ext cx="730521" cy="5761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l-PL" sz="2000" b="0" i="0">
                        <a:latin typeface="Cambria Math" panose="02040503050406030204" pitchFamily="18" charset="0"/>
                      </a:rPr>
                      <m:t>V</m:t>
                    </m:r>
                    <m:r>
                      <a:rPr lang="pl-PL" sz="2000" b="0" i="0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l-PL" sz="2000" b="0" i="0">
                            <a:latin typeface="Cambria Math" panose="02040503050406030204" pitchFamily="18" charset="0"/>
                          </a:rPr>
                          <m:t>S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pl-PL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pl-PL" sz="20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den>
                    </m:f>
                  </m:oMath>
                </m:oMathPara>
              </a14:m>
              <a:endParaRPr lang="pl-PL" sz="1100" i="0"/>
            </a:p>
          </xdr:txBody>
        </xdr:sp>
      </mc:Choice>
      <mc:Fallback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2498D56D-396A-4AA4-AC47-D901AEF28DE8}"/>
                </a:ext>
              </a:extLst>
            </xdr:cNvPr>
            <xdr:cNvSpPr txBox="1"/>
          </xdr:nvSpPr>
          <xdr:spPr>
            <a:xfrm>
              <a:off x="350520" y="8182610"/>
              <a:ext cx="730521" cy="5761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2000" b="0" i="0">
                  <a:latin typeface="Cambria Math" panose="02040503050406030204" pitchFamily="18" charset="0"/>
                </a:rPr>
                <a:t>V=  S/x ̅ </a:t>
              </a:r>
              <a:endParaRPr lang="pl-PL" sz="1100" i="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350520</xdr:colOff>
      <xdr:row>44</xdr:row>
      <xdr:rowOff>80010</xdr:rowOff>
    </xdr:from>
    <xdr:ext cx="730521" cy="5761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5A634F8A-78EB-41F6-ABA8-7368A30ED030}"/>
                </a:ext>
              </a:extLst>
            </xdr:cNvPr>
            <xdr:cNvSpPr txBox="1"/>
          </xdr:nvSpPr>
          <xdr:spPr>
            <a:xfrm>
              <a:off x="350520" y="8182610"/>
              <a:ext cx="730521" cy="5761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l-PL" sz="2000" b="0" i="0">
                        <a:latin typeface="Cambria Math" panose="02040503050406030204" pitchFamily="18" charset="0"/>
                      </a:rPr>
                      <m:t>V</m:t>
                    </m:r>
                    <m:r>
                      <a:rPr lang="pl-PL" sz="2000" b="0" i="0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l-PL" sz="2000" b="0" i="0">
                            <a:latin typeface="Cambria Math" panose="02040503050406030204" pitchFamily="18" charset="0"/>
                          </a:rPr>
                          <m:t>S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pl-PL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pl-PL" sz="2000" b="0" i="0"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den>
                    </m:f>
                  </m:oMath>
                </m:oMathPara>
              </a14:m>
              <a:endParaRPr lang="pl-PL" sz="1100" i="0"/>
            </a:p>
          </xdr:txBody>
        </xdr:sp>
      </mc:Choice>
      <mc:Fallback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5A634F8A-78EB-41F6-ABA8-7368A30ED030}"/>
                </a:ext>
              </a:extLst>
            </xdr:cNvPr>
            <xdr:cNvSpPr txBox="1"/>
          </xdr:nvSpPr>
          <xdr:spPr>
            <a:xfrm>
              <a:off x="350520" y="8182610"/>
              <a:ext cx="730521" cy="5761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2000" b="0" i="0">
                  <a:latin typeface="Cambria Math" panose="02040503050406030204" pitchFamily="18" charset="0"/>
                </a:rPr>
                <a:t>V=  S/x ̅ </a:t>
              </a:r>
              <a:endParaRPr lang="pl-PL" sz="1100" i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436B-FBF1-4303-9592-7C903583383F}">
  <dimension ref="A1:X85"/>
  <sheetViews>
    <sheetView topLeftCell="G41" workbookViewId="0">
      <selection activeCell="S84" sqref="S84:AD87"/>
    </sheetView>
  </sheetViews>
  <sheetFormatPr defaultRowHeight="14.5"/>
  <cols>
    <col min="1" max="1" width="15" customWidth="1"/>
    <col min="2" max="2" width="11.36328125" customWidth="1"/>
    <col min="3" max="3" width="8.453125" customWidth="1"/>
    <col min="4" max="5" width="9.54296875" customWidth="1"/>
    <col min="6" max="6" width="8.54296875" customWidth="1"/>
    <col min="7" max="7" width="9.6328125" customWidth="1"/>
    <col min="8" max="8" width="12.1796875" customWidth="1"/>
    <col min="9" max="9" width="9" customWidth="1"/>
    <col min="10" max="10" width="10.6328125" customWidth="1"/>
    <col min="11" max="11" width="12.36328125" customWidth="1"/>
    <col min="12" max="12" width="12.08984375" customWidth="1"/>
    <col min="13" max="13" width="10.08984375" customWidth="1"/>
    <col min="14" max="14" width="11.90625" customWidth="1"/>
    <col min="15" max="15" width="12.08984375" customWidth="1"/>
    <col min="16" max="16" width="10.36328125" customWidth="1"/>
    <col min="17" max="17" width="14.54296875" customWidth="1"/>
    <col min="18" max="18" width="11.453125" customWidth="1"/>
    <col min="19" max="19" width="11" customWidth="1"/>
    <col min="20" max="20" width="10.54296875" customWidth="1"/>
    <col min="21" max="21" width="12.54296875" customWidth="1"/>
    <col min="23" max="23" width="23.90625" bestFit="1" customWidth="1"/>
    <col min="24" max="24" width="11.6328125" customWidth="1"/>
  </cols>
  <sheetData>
    <row r="1" spans="1:21" ht="116">
      <c r="A1" s="25" t="s">
        <v>83</v>
      </c>
      <c r="B1" s="23" t="s">
        <v>82</v>
      </c>
      <c r="C1" s="23" t="s">
        <v>81</v>
      </c>
      <c r="D1" s="23" t="s">
        <v>80</v>
      </c>
      <c r="E1" s="23" t="s">
        <v>79</v>
      </c>
      <c r="F1" s="24" t="s">
        <v>78</v>
      </c>
      <c r="G1" s="23" t="s">
        <v>77</v>
      </c>
      <c r="H1" s="23" t="s">
        <v>76</v>
      </c>
      <c r="I1" s="24" t="s">
        <v>75</v>
      </c>
      <c r="J1" s="24" t="s">
        <v>74</v>
      </c>
      <c r="K1" s="23" t="s">
        <v>73</v>
      </c>
      <c r="L1" s="23" t="s">
        <v>72</v>
      </c>
      <c r="M1" s="23" t="s">
        <v>71</v>
      </c>
      <c r="N1" s="23" t="s">
        <v>70</v>
      </c>
      <c r="O1" s="23" t="s">
        <v>69</v>
      </c>
      <c r="P1" s="23" t="s">
        <v>68</v>
      </c>
      <c r="Q1" s="23" t="s">
        <v>67</v>
      </c>
      <c r="R1" s="23" t="s">
        <v>66</v>
      </c>
      <c r="S1" s="23" t="s">
        <v>65</v>
      </c>
      <c r="T1" s="23" t="s">
        <v>64</v>
      </c>
      <c r="U1" s="23" t="s">
        <v>63</v>
      </c>
    </row>
    <row r="2" spans="1:21">
      <c r="A2" s="22" t="s">
        <v>62</v>
      </c>
      <c r="B2" s="21">
        <v>6000</v>
      </c>
      <c r="C2" s="20">
        <v>4676</v>
      </c>
      <c r="D2" s="20">
        <v>25.23226713291508</v>
      </c>
      <c r="E2" s="20">
        <v>168</v>
      </c>
      <c r="F2" s="20">
        <v>12.39</v>
      </c>
      <c r="G2" s="20">
        <v>2406</v>
      </c>
      <c r="H2" s="20">
        <v>45.3</v>
      </c>
      <c r="I2" s="20">
        <v>12.5</v>
      </c>
      <c r="J2" s="20">
        <v>59.2</v>
      </c>
      <c r="K2" s="20">
        <v>4088</v>
      </c>
      <c r="L2" s="20">
        <v>3889</v>
      </c>
      <c r="M2" s="20">
        <v>312005</v>
      </c>
      <c r="N2" s="20">
        <v>16668</v>
      </c>
      <c r="O2" s="20">
        <v>8.5107477116116428</v>
      </c>
      <c r="P2" s="20">
        <v>7.7</v>
      </c>
      <c r="Q2" s="20">
        <v>16.399999999999999</v>
      </c>
      <c r="R2" s="20">
        <v>738.45569620253161</v>
      </c>
      <c r="S2" s="20">
        <v>508.60502588364358</v>
      </c>
      <c r="T2" s="19">
        <v>0.57999999999999996</v>
      </c>
      <c r="U2" s="19">
        <v>0.13</v>
      </c>
    </row>
    <row r="3" spans="1:21">
      <c r="A3" s="22" t="s">
        <v>61</v>
      </c>
      <c r="B3" s="21">
        <v>6000</v>
      </c>
      <c r="C3" s="20">
        <v>1372</v>
      </c>
      <c r="D3" s="20">
        <v>21.730888192684532</v>
      </c>
      <c r="E3" s="20">
        <v>241</v>
      </c>
      <c r="F3" s="20">
        <v>17.62</v>
      </c>
      <c r="G3" s="20">
        <v>2209</v>
      </c>
      <c r="H3" s="20">
        <v>39.1</v>
      </c>
      <c r="I3" s="20">
        <v>18.399999999999999</v>
      </c>
      <c r="J3" s="20">
        <v>71.2</v>
      </c>
      <c r="K3" s="20">
        <v>5738</v>
      </c>
      <c r="L3" s="20">
        <v>3341</v>
      </c>
      <c r="M3" s="20">
        <v>280157</v>
      </c>
      <c r="N3" s="20">
        <v>14318</v>
      </c>
      <c r="O3" s="20">
        <v>10.037315666593498</v>
      </c>
      <c r="P3" s="20">
        <v>1.6</v>
      </c>
      <c r="Q3" s="20">
        <v>11.7</v>
      </c>
      <c r="R3" s="20">
        <v>776.94573643410854</v>
      </c>
      <c r="S3" s="20">
        <v>377.36715024045657</v>
      </c>
      <c r="T3" s="19">
        <v>0.38</v>
      </c>
      <c r="U3" s="19">
        <v>0.33</v>
      </c>
    </row>
    <row r="4" spans="1:21">
      <c r="A4" s="22" t="s">
        <v>60</v>
      </c>
      <c r="B4" s="21">
        <v>6000</v>
      </c>
      <c r="C4" s="20">
        <v>4093</v>
      </c>
      <c r="D4" s="20">
        <v>31.284468821298521</v>
      </c>
      <c r="E4" s="20">
        <v>166</v>
      </c>
      <c r="F4" s="20">
        <v>9.5</v>
      </c>
      <c r="G4" s="20">
        <v>3635</v>
      </c>
      <c r="H4" s="20">
        <v>52.1</v>
      </c>
      <c r="I4" s="20">
        <v>7.2</v>
      </c>
      <c r="J4" s="20">
        <v>66.7</v>
      </c>
      <c r="K4" s="20">
        <v>4405</v>
      </c>
      <c r="L4" s="20">
        <v>4270</v>
      </c>
      <c r="M4" s="20">
        <v>355791</v>
      </c>
      <c r="N4" s="20">
        <v>5295</v>
      </c>
      <c r="O4" s="20">
        <v>32.02484021576538</v>
      </c>
      <c r="P4" s="20">
        <v>10.8</v>
      </c>
      <c r="Q4" s="20">
        <v>26.3</v>
      </c>
      <c r="R4" s="20">
        <v>1393.3263157894737</v>
      </c>
      <c r="S4" s="20">
        <v>567.91774322711274</v>
      </c>
      <c r="T4" s="19">
        <v>1.26</v>
      </c>
      <c r="U4" s="19">
        <v>0.3</v>
      </c>
    </row>
    <row r="5" spans="1:21">
      <c r="A5" s="22" t="s">
        <v>59</v>
      </c>
      <c r="B5" s="21">
        <v>12000</v>
      </c>
      <c r="C5" s="20">
        <v>6206</v>
      </c>
      <c r="D5" s="20">
        <v>27.164122067948973</v>
      </c>
      <c r="E5" s="20">
        <v>636</v>
      </c>
      <c r="F5" s="20">
        <v>9.85</v>
      </c>
      <c r="G5" s="20">
        <v>5846</v>
      </c>
      <c r="H5" s="20">
        <v>48.8</v>
      </c>
      <c r="I5" s="20">
        <v>7.1</v>
      </c>
      <c r="J5" s="20">
        <v>69.5</v>
      </c>
      <c r="K5" s="20">
        <v>6162</v>
      </c>
      <c r="L5" s="20">
        <v>2648</v>
      </c>
      <c r="M5" s="20">
        <v>444582</v>
      </c>
      <c r="N5" s="20">
        <v>4071</v>
      </c>
      <c r="O5" s="20">
        <v>13.543391625570942</v>
      </c>
      <c r="P5" s="20">
        <v>15.1</v>
      </c>
      <c r="Q5" s="20">
        <v>24.3</v>
      </c>
      <c r="R5" s="20">
        <v>440.50501002004006</v>
      </c>
      <c r="S5" s="20">
        <v>729.90100631448695</v>
      </c>
      <c r="T5" s="19">
        <v>1.27</v>
      </c>
      <c r="U5" s="19">
        <v>0.2</v>
      </c>
    </row>
    <row r="6" spans="1:21">
      <c r="A6" s="22" t="s">
        <v>58</v>
      </c>
      <c r="B6" s="21">
        <v>9000</v>
      </c>
      <c r="C6" s="20">
        <v>8705</v>
      </c>
      <c r="D6" s="20">
        <v>26.957713853499421</v>
      </c>
      <c r="E6" s="20">
        <v>730</v>
      </c>
      <c r="F6" s="20">
        <v>9.01</v>
      </c>
      <c r="G6" s="20">
        <v>3622</v>
      </c>
      <c r="H6" s="20">
        <v>42.5</v>
      </c>
      <c r="I6" s="20">
        <v>4.5</v>
      </c>
      <c r="J6" s="20">
        <v>66.7</v>
      </c>
      <c r="K6" s="20">
        <v>2410</v>
      </c>
      <c r="L6" s="20">
        <v>2918</v>
      </c>
      <c r="M6" s="20">
        <v>286929</v>
      </c>
      <c r="N6" s="20">
        <v>7051</v>
      </c>
      <c r="O6" s="20">
        <v>33.564185595764293</v>
      </c>
      <c r="P6" s="20">
        <v>18.600000000000001</v>
      </c>
      <c r="Q6" s="20">
        <v>21.4</v>
      </c>
      <c r="R6" s="20">
        <v>454.91397849462368</v>
      </c>
      <c r="S6" s="20">
        <v>701.69239133003998</v>
      </c>
      <c r="T6" s="19">
        <v>1</v>
      </c>
      <c r="U6" s="19">
        <v>0.11</v>
      </c>
    </row>
    <row r="7" spans="1:21">
      <c r="A7" s="22" t="s">
        <v>57</v>
      </c>
      <c r="B7" s="21">
        <v>5000</v>
      </c>
      <c r="C7" s="20">
        <v>7983</v>
      </c>
      <c r="D7" s="20">
        <v>32.206065083789504</v>
      </c>
      <c r="E7" s="20">
        <v>267</v>
      </c>
      <c r="F7" s="20">
        <v>10.36</v>
      </c>
      <c r="G7" s="20">
        <v>6191</v>
      </c>
      <c r="H7" s="20">
        <v>46.4</v>
      </c>
      <c r="I7" s="20">
        <v>7</v>
      </c>
      <c r="J7" s="20">
        <v>60.7</v>
      </c>
      <c r="K7" s="20">
        <v>5364</v>
      </c>
      <c r="L7" s="20">
        <v>2552</v>
      </c>
      <c r="M7" s="20">
        <v>494603</v>
      </c>
      <c r="N7" s="20">
        <v>7768</v>
      </c>
      <c r="O7" s="20">
        <v>12.341740269335393</v>
      </c>
      <c r="P7" s="20">
        <v>13.3</v>
      </c>
      <c r="Q7" s="20">
        <v>16.7</v>
      </c>
      <c r="R7" s="20">
        <v>493.54143646408841</v>
      </c>
      <c r="S7" s="20">
        <v>637.15843324265927</v>
      </c>
      <c r="T7" s="19">
        <v>0.84</v>
      </c>
      <c r="U7" s="19">
        <v>0.1</v>
      </c>
    </row>
    <row r="8" spans="1:21">
      <c r="A8" s="22" t="s">
        <v>56</v>
      </c>
      <c r="B8" s="21">
        <v>8000</v>
      </c>
      <c r="C8" s="20">
        <v>6016</v>
      </c>
      <c r="D8" s="20">
        <v>46.041427095008657</v>
      </c>
      <c r="E8" s="20">
        <v>401</v>
      </c>
      <c r="F8" s="20">
        <v>9.58</v>
      </c>
      <c r="G8" s="20">
        <v>2601</v>
      </c>
      <c r="H8" s="20">
        <v>54</v>
      </c>
      <c r="I8" s="20">
        <v>3.3</v>
      </c>
      <c r="J8" s="20">
        <v>50.2</v>
      </c>
      <c r="K8" s="20">
        <v>1556</v>
      </c>
      <c r="L8" s="20">
        <v>2748</v>
      </c>
      <c r="M8" s="20">
        <v>290475</v>
      </c>
      <c r="N8" s="20">
        <v>4294</v>
      </c>
      <c r="O8" s="20">
        <v>12.503821016317559</v>
      </c>
      <c r="P8" s="20">
        <v>9.1999999999999993</v>
      </c>
      <c r="Q8" s="20">
        <v>15.3</v>
      </c>
      <c r="R8" s="20">
        <v>587.17094017094018</v>
      </c>
      <c r="S8" s="20">
        <v>420.54469497372594</v>
      </c>
      <c r="T8" s="19">
        <v>0.79</v>
      </c>
      <c r="U8" s="19">
        <v>0.13</v>
      </c>
    </row>
    <row r="9" spans="1:21">
      <c r="A9" s="22" t="s">
        <v>55</v>
      </c>
      <c r="B9" s="21">
        <v>4000</v>
      </c>
      <c r="C9" s="20">
        <v>1215</v>
      </c>
      <c r="D9" s="20">
        <v>28.92368073034427</v>
      </c>
      <c r="E9" s="20">
        <v>181</v>
      </c>
      <c r="F9" s="20">
        <v>10.53</v>
      </c>
      <c r="G9" s="20">
        <v>489</v>
      </c>
      <c r="H9" s="20">
        <v>58.5</v>
      </c>
      <c r="I9" s="20">
        <v>4.8</v>
      </c>
      <c r="J9" s="20">
        <v>114.8</v>
      </c>
      <c r="K9" s="20">
        <v>1107</v>
      </c>
      <c r="L9" s="20">
        <v>2344</v>
      </c>
      <c r="M9" s="20">
        <v>64421</v>
      </c>
      <c r="N9" s="20">
        <v>7814</v>
      </c>
      <c r="O9" s="20">
        <v>11.603600528987672</v>
      </c>
      <c r="P9" s="20">
        <v>0.4</v>
      </c>
      <c r="Q9" s="20">
        <v>3.5</v>
      </c>
      <c r="R9" s="20">
        <v>868.18518518518522</v>
      </c>
      <c r="S9" s="20">
        <v>417.90026022780597</v>
      </c>
      <c r="T9" s="19">
        <v>0.06</v>
      </c>
      <c r="U9" s="19">
        <v>0.05</v>
      </c>
    </row>
    <row r="10" spans="1:21">
      <c r="A10" s="22" t="s">
        <v>54</v>
      </c>
      <c r="B10" s="21">
        <v>14000</v>
      </c>
      <c r="C10" s="20">
        <v>7808</v>
      </c>
      <c r="D10" s="20">
        <v>30.196594554577608</v>
      </c>
      <c r="E10" s="20">
        <v>1837</v>
      </c>
      <c r="F10" s="20">
        <v>8.57</v>
      </c>
      <c r="G10" s="20">
        <v>9873</v>
      </c>
      <c r="H10" s="20">
        <v>49.4</v>
      </c>
      <c r="I10" s="20">
        <v>2.6</v>
      </c>
      <c r="J10" s="20">
        <v>80.099999999999994</v>
      </c>
      <c r="K10" s="20">
        <v>3498</v>
      </c>
      <c r="L10" s="20">
        <v>1520</v>
      </c>
      <c r="M10" s="20">
        <v>518229</v>
      </c>
      <c r="N10" s="20">
        <v>2587</v>
      </c>
      <c r="O10" s="20">
        <v>100.41951139261332</v>
      </c>
      <c r="P10" s="20">
        <v>17.2</v>
      </c>
      <c r="Q10" s="20">
        <v>22</v>
      </c>
      <c r="R10" s="20">
        <v>168.61303744798892</v>
      </c>
      <c r="S10" s="20">
        <v>814.95434728962732</v>
      </c>
      <c r="T10" s="19">
        <v>2.0299999999999998</v>
      </c>
      <c r="U10" s="19">
        <v>0.24</v>
      </c>
    </row>
    <row r="11" spans="1:21">
      <c r="A11" s="22" t="s">
        <v>53</v>
      </c>
      <c r="B11" s="21">
        <v>6000</v>
      </c>
      <c r="C11" s="20">
        <v>5098</v>
      </c>
      <c r="D11" s="20">
        <v>30.389425257564959</v>
      </c>
      <c r="E11" s="20">
        <v>193</v>
      </c>
      <c r="F11" s="20">
        <v>11.15</v>
      </c>
      <c r="G11" s="20">
        <v>2756</v>
      </c>
      <c r="H11" s="20">
        <v>38.799999999999997</v>
      </c>
      <c r="I11" s="20">
        <v>5</v>
      </c>
      <c r="J11" s="20">
        <v>69.400000000000006</v>
      </c>
      <c r="K11" s="20">
        <v>3909</v>
      </c>
      <c r="L11" s="20">
        <v>3166</v>
      </c>
      <c r="M11" s="20">
        <v>257074</v>
      </c>
      <c r="N11" s="20">
        <v>7263</v>
      </c>
      <c r="O11" s="20">
        <v>8.9904749562625543</v>
      </c>
      <c r="P11" s="20">
        <v>6.9</v>
      </c>
      <c r="Q11" s="20">
        <v>13.6</v>
      </c>
      <c r="R11" s="20">
        <v>574.25116279069766</v>
      </c>
      <c r="S11" s="20">
        <v>475.09395451305642</v>
      </c>
      <c r="T11" s="19">
        <v>0.62</v>
      </c>
      <c r="U11" s="19">
        <v>0.12</v>
      </c>
    </row>
    <row r="12" spans="1:21">
      <c r="A12" s="22" t="s">
        <v>52</v>
      </c>
      <c r="B12" s="21">
        <v>5000</v>
      </c>
      <c r="C12" s="20">
        <v>5849</v>
      </c>
      <c r="D12" s="20">
        <v>26.395104575760342</v>
      </c>
      <c r="E12" s="20">
        <v>145</v>
      </c>
      <c r="F12" s="20">
        <v>15.16</v>
      </c>
      <c r="G12" s="20">
        <v>974</v>
      </c>
      <c r="H12" s="20">
        <v>53.3</v>
      </c>
      <c r="I12" s="20">
        <v>4.0999999999999996</v>
      </c>
      <c r="J12" s="20">
        <v>70.2</v>
      </c>
      <c r="K12" s="20">
        <v>2262</v>
      </c>
      <c r="L12" s="20">
        <v>3650</v>
      </c>
      <c r="M12" s="20">
        <v>153508</v>
      </c>
      <c r="N12" s="20">
        <v>18248</v>
      </c>
      <c r="O12" s="20">
        <v>18.138642798429082</v>
      </c>
      <c r="P12" s="20">
        <v>6.3</v>
      </c>
      <c r="Q12" s="20">
        <v>10.8</v>
      </c>
      <c r="R12" s="20">
        <v>502.24770642201833</v>
      </c>
      <c r="S12" s="20">
        <v>383.90720613754678</v>
      </c>
      <c r="T12" s="19">
        <v>0.73</v>
      </c>
      <c r="U12" s="19">
        <v>0.22</v>
      </c>
    </row>
    <row r="13" spans="1:21">
      <c r="A13" s="22" t="s">
        <v>51</v>
      </c>
      <c r="B13" s="21">
        <v>7000</v>
      </c>
      <c r="C13" s="20">
        <v>3355</v>
      </c>
      <c r="D13" s="20">
        <v>20.885666632628748</v>
      </c>
      <c r="E13" s="20">
        <v>314</v>
      </c>
      <c r="F13" s="20">
        <v>11.95</v>
      </c>
      <c r="G13" s="20">
        <v>3228</v>
      </c>
      <c r="H13" s="20">
        <v>39.5</v>
      </c>
      <c r="I13" s="20">
        <v>5.8</v>
      </c>
      <c r="J13" s="20">
        <v>74.3</v>
      </c>
      <c r="K13" s="20">
        <v>5592</v>
      </c>
      <c r="L13" s="20">
        <v>2720</v>
      </c>
      <c r="M13" s="20">
        <v>359056</v>
      </c>
      <c r="N13" s="20">
        <v>12241</v>
      </c>
      <c r="O13" s="20">
        <v>15.902515402158004</v>
      </c>
      <c r="P13" s="20">
        <v>6</v>
      </c>
      <c r="Q13" s="20">
        <v>17.899999999999999</v>
      </c>
      <c r="R13" s="20">
        <v>753.30769230769226</v>
      </c>
      <c r="S13" s="20">
        <v>444.26971646414103</v>
      </c>
      <c r="T13" s="19">
        <v>0.81</v>
      </c>
      <c r="U13" s="19">
        <v>0.15</v>
      </c>
    </row>
    <row r="14" spans="1:21">
      <c r="A14" s="22" t="s">
        <v>50</v>
      </c>
      <c r="B14" s="21">
        <v>5000</v>
      </c>
      <c r="C14" s="20">
        <v>889</v>
      </c>
      <c r="D14" s="20">
        <v>26.536431132315162</v>
      </c>
      <c r="E14" s="20">
        <v>251</v>
      </c>
      <c r="F14" s="20">
        <v>10.01</v>
      </c>
      <c r="G14" s="20">
        <v>1558</v>
      </c>
      <c r="H14" s="20">
        <v>39.5</v>
      </c>
      <c r="I14" s="20">
        <v>7.8</v>
      </c>
      <c r="J14" s="20">
        <v>157.1</v>
      </c>
      <c r="K14" s="20">
        <v>2638</v>
      </c>
      <c r="L14" s="20">
        <v>2362</v>
      </c>
      <c r="M14" s="20">
        <v>249349</v>
      </c>
      <c r="N14" s="20">
        <v>10121</v>
      </c>
      <c r="O14" s="20">
        <v>11.602631058916524</v>
      </c>
      <c r="P14" s="20">
        <v>0.2</v>
      </c>
      <c r="Q14" s="20">
        <v>2.7</v>
      </c>
      <c r="R14" s="20">
        <v>957.37837837837833</v>
      </c>
      <c r="S14" s="20">
        <v>449.93365892216923</v>
      </c>
      <c r="T14" s="19">
        <v>0.28000000000000003</v>
      </c>
      <c r="U14" s="19">
        <v>0.32</v>
      </c>
    </row>
    <row r="15" spans="1:21">
      <c r="A15" s="22" t="s">
        <v>49</v>
      </c>
      <c r="B15" s="21">
        <v>4000</v>
      </c>
      <c r="C15" s="20">
        <v>1014</v>
      </c>
      <c r="D15" s="20">
        <v>23.855577047066408</v>
      </c>
      <c r="E15" s="20">
        <v>131</v>
      </c>
      <c r="F15" s="20">
        <v>10.46</v>
      </c>
      <c r="G15" s="20">
        <v>412</v>
      </c>
      <c r="H15" s="20">
        <v>42.9</v>
      </c>
      <c r="I15" s="20">
        <v>4.4000000000000004</v>
      </c>
      <c r="J15" s="20">
        <v>160.5</v>
      </c>
      <c r="K15" s="20">
        <v>849</v>
      </c>
      <c r="L15" s="20">
        <v>2115</v>
      </c>
      <c r="M15" s="20">
        <v>90979</v>
      </c>
      <c r="N15" s="20">
        <v>5816</v>
      </c>
      <c r="O15" s="20">
        <v>37.782076079948418</v>
      </c>
      <c r="P15" s="20">
        <v>3</v>
      </c>
      <c r="Q15" s="20">
        <v>30</v>
      </c>
      <c r="R15" s="20">
        <v>528.75</v>
      </c>
      <c r="S15" s="20">
        <v>414.01246507629486</v>
      </c>
      <c r="T15" s="19">
        <v>0.39</v>
      </c>
      <c r="U15" s="19">
        <v>0.4</v>
      </c>
    </row>
    <row r="16" spans="1:21">
      <c r="A16" s="22" t="s">
        <v>48</v>
      </c>
      <c r="B16" s="21">
        <v>11000</v>
      </c>
      <c r="C16" s="20">
        <v>708</v>
      </c>
      <c r="D16" s="20">
        <v>13.878743608473338</v>
      </c>
      <c r="E16" s="20">
        <v>379</v>
      </c>
      <c r="F16" s="20">
        <v>17.79</v>
      </c>
      <c r="G16" s="20">
        <v>1331</v>
      </c>
      <c r="H16" s="20">
        <v>41.5</v>
      </c>
      <c r="I16" s="20">
        <v>21.5</v>
      </c>
      <c r="J16" s="20">
        <v>105</v>
      </c>
      <c r="K16" s="20">
        <v>1482</v>
      </c>
      <c r="L16" s="20">
        <v>3251</v>
      </c>
      <c r="M16" s="20">
        <v>69109</v>
      </c>
      <c r="N16" s="20">
        <v>13006</v>
      </c>
      <c r="O16" s="20">
        <v>19.184191303679214</v>
      </c>
      <c r="P16" s="20">
        <v>3.2</v>
      </c>
      <c r="Q16" s="20">
        <v>45.8</v>
      </c>
      <c r="R16" s="20">
        <v>1238.6190476190477</v>
      </c>
      <c r="S16" s="20">
        <v>442.5435392718465</v>
      </c>
      <c r="T16" s="19">
        <v>0.39</v>
      </c>
      <c r="U16" s="19">
        <v>0.82</v>
      </c>
    </row>
    <row r="17" spans="1:24">
      <c r="A17" s="22" t="s">
        <v>47</v>
      </c>
      <c r="B17" s="21">
        <v>6000</v>
      </c>
      <c r="C17" s="20">
        <v>1337</v>
      </c>
      <c r="D17" s="20">
        <v>28.084016928784159</v>
      </c>
      <c r="E17" s="20">
        <v>1120</v>
      </c>
      <c r="F17" s="20">
        <v>10.62</v>
      </c>
      <c r="G17" s="20">
        <v>1646</v>
      </c>
      <c r="H17" s="20">
        <v>41.6</v>
      </c>
      <c r="I17" s="20">
        <v>12.8</v>
      </c>
      <c r="J17" s="20">
        <v>61.8</v>
      </c>
      <c r="K17" s="20">
        <v>1911</v>
      </c>
      <c r="L17" s="20">
        <v>3190</v>
      </c>
      <c r="M17" s="20">
        <v>102796</v>
      </c>
      <c r="N17" s="20">
        <v>12759</v>
      </c>
      <c r="O17" s="20">
        <v>11.547102774439626</v>
      </c>
      <c r="P17" s="20">
        <v>2.2999999999999998</v>
      </c>
      <c r="Q17" s="20">
        <v>17</v>
      </c>
      <c r="R17" s="20">
        <v>364.55238095238093</v>
      </c>
      <c r="S17" s="20">
        <v>805.50185485135069</v>
      </c>
      <c r="T17" s="19">
        <v>0.28999999999999998</v>
      </c>
      <c r="U17" s="19">
        <v>0.21</v>
      </c>
    </row>
    <row r="18" spans="1:24">
      <c r="A18" s="22" t="s">
        <v>46</v>
      </c>
      <c r="B18" s="21">
        <v>8000</v>
      </c>
      <c r="C18" s="20">
        <v>7147</v>
      </c>
      <c r="D18" s="20">
        <v>36.381864279954378</v>
      </c>
      <c r="E18" s="20">
        <v>519</v>
      </c>
      <c r="F18" s="20">
        <v>10.57</v>
      </c>
      <c r="G18" s="20">
        <v>5926</v>
      </c>
      <c r="H18" s="20">
        <v>49.6</v>
      </c>
      <c r="I18" s="20">
        <v>10</v>
      </c>
      <c r="J18" s="20">
        <v>55.8</v>
      </c>
      <c r="K18" s="20">
        <v>3495</v>
      </c>
      <c r="L18" s="20">
        <v>2294</v>
      </c>
      <c r="M18" s="20">
        <v>424135</v>
      </c>
      <c r="N18" s="20">
        <v>9177</v>
      </c>
      <c r="O18" s="20">
        <v>14.536763263615956</v>
      </c>
      <c r="P18" s="20">
        <v>10.1</v>
      </c>
      <c r="Q18" s="20">
        <v>14.1</v>
      </c>
      <c r="R18" s="20">
        <v>419.66768292682929</v>
      </c>
      <c r="S18" s="20">
        <v>624.03469644245229</v>
      </c>
      <c r="T18" s="19">
        <v>0.93</v>
      </c>
      <c r="U18" s="19">
        <v>0.13</v>
      </c>
    </row>
    <row r="19" spans="1:24">
      <c r="A19" s="22" t="s">
        <v>45</v>
      </c>
      <c r="B19" s="21">
        <v>11000</v>
      </c>
      <c r="C19" s="20">
        <v>5702</v>
      </c>
      <c r="D19" s="20">
        <v>26.958754348186186</v>
      </c>
      <c r="E19" s="20">
        <v>420</v>
      </c>
      <c r="F19" s="20">
        <v>8.94</v>
      </c>
      <c r="G19" s="20">
        <v>1158</v>
      </c>
      <c r="H19" s="20">
        <v>42.3</v>
      </c>
      <c r="I19" s="20">
        <v>14.6</v>
      </c>
      <c r="J19" s="20">
        <v>65.5</v>
      </c>
      <c r="K19" s="20">
        <v>1315</v>
      </c>
      <c r="L19" s="20">
        <v>2683</v>
      </c>
      <c r="M19" s="20">
        <v>133176</v>
      </c>
      <c r="N19" s="20">
        <v>9659</v>
      </c>
      <c r="O19" s="20">
        <v>7.5989729998343547</v>
      </c>
      <c r="P19" s="20">
        <v>24.3</v>
      </c>
      <c r="Q19" s="20">
        <v>42.6</v>
      </c>
      <c r="R19" s="20">
        <v>766.60317460317458</v>
      </c>
      <c r="S19" s="20">
        <v>589.15852244492294</v>
      </c>
      <c r="T19" s="19">
        <v>1.78</v>
      </c>
      <c r="U19" s="19">
        <v>0.31</v>
      </c>
    </row>
    <row r="22" spans="1:24">
      <c r="B22" s="18" t="s">
        <v>21</v>
      </c>
      <c r="C22" s="18" t="s">
        <v>20</v>
      </c>
      <c r="D22" s="18" t="s">
        <v>19</v>
      </c>
      <c r="E22" s="18" t="s">
        <v>18</v>
      </c>
      <c r="F22" s="18" t="s">
        <v>17</v>
      </c>
      <c r="G22" s="18" t="s">
        <v>16</v>
      </c>
      <c r="H22" s="18" t="s">
        <v>15</v>
      </c>
      <c r="I22" s="18" t="s">
        <v>14</v>
      </c>
      <c r="J22" s="18" t="s">
        <v>13</v>
      </c>
      <c r="K22" s="18" t="s">
        <v>12</v>
      </c>
      <c r="L22" s="18" t="s">
        <v>11</v>
      </c>
      <c r="M22" s="18" t="s">
        <v>10</v>
      </c>
      <c r="N22" s="18" t="s">
        <v>9</v>
      </c>
      <c r="O22" s="18" t="s">
        <v>8</v>
      </c>
      <c r="P22" s="18" t="s">
        <v>7</v>
      </c>
      <c r="Q22" s="18" t="s">
        <v>6</v>
      </c>
      <c r="R22" s="18" t="s">
        <v>5</v>
      </c>
      <c r="S22" s="18" t="s">
        <v>4</v>
      </c>
      <c r="T22" s="18" t="s">
        <v>3</v>
      </c>
      <c r="U22" s="18" t="s">
        <v>2</v>
      </c>
      <c r="X22" s="18" t="s">
        <v>2</v>
      </c>
    </row>
    <row r="23" spans="1:24">
      <c r="A23" s="16" t="s">
        <v>44</v>
      </c>
      <c r="B23" s="17">
        <f>AVERAGE(B2:B19)</f>
        <v>7388.8888888888887</v>
      </c>
      <c r="C23" s="17">
        <f>AVERAGE(C2:C19)</f>
        <v>4398.5</v>
      </c>
      <c r="D23" s="17">
        <f>AVERAGE(D2:D19)</f>
        <v>27.950156185711119</v>
      </c>
      <c r="E23" s="17">
        <f>AVERAGE(E2:E19)</f>
        <v>449.94444444444446</v>
      </c>
      <c r="F23" s="17">
        <f>AVERAGE(F2:F19)</f>
        <v>11.336666666666666</v>
      </c>
      <c r="G23" s="17">
        <f>AVERAGE(G2:G19)</f>
        <v>3103.3888888888887</v>
      </c>
      <c r="H23" s="17">
        <f>AVERAGE(H2:H19)</f>
        <v>45.838888888888881</v>
      </c>
      <c r="I23" s="17">
        <f>AVERAGE(I2:I19)</f>
        <v>8.5222222222222204</v>
      </c>
      <c r="J23" s="17">
        <f>AVERAGE(J2:J19)</f>
        <v>81.038888888888877</v>
      </c>
      <c r="K23" s="17">
        <f>AVERAGE(K2:K19)</f>
        <v>3210.0555555555557</v>
      </c>
      <c r="L23" s="17">
        <f>AVERAGE(L2:L19)</f>
        <v>2870.0555555555557</v>
      </c>
      <c r="M23" s="17">
        <f>AVERAGE(M2:M19)</f>
        <v>271465.22222222225</v>
      </c>
      <c r="N23" s="17">
        <f>AVERAGE(N2:N19)</f>
        <v>9342</v>
      </c>
      <c r="O23" s="17">
        <f>AVERAGE(O2:O19)</f>
        <v>21.101806925546857</v>
      </c>
      <c r="P23" s="17">
        <f>AVERAGE(P2:P19)</f>
        <v>8.6777777777777807</v>
      </c>
      <c r="Q23" s="17">
        <f>AVERAGE(Q2:Q19)</f>
        <v>19.561111111111114</v>
      </c>
      <c r="R23" s="17">
        <f>AVERAGE(R2:R19)</f>
        <v>668.16858678939991</v>
      </c>
      <c r="S23" s="17">
        <f>AVERAGE(S2:S19)</f>
        <v>544.69425926962992</v>
      </c>
      <c r="T23" s="17">
        <f>AVERAGE(T2:T19)</f>
        <v>0.80166666666666653</v>
      </c>
      <c r="U23" s="17">
        <f>AVERAGE(U2:U19)</f>
        <v>0.2372222222222222</v>
      </c>
      <c r="W23" s="16" t="s">
        <v>44</v>
      </c>
      <c r="X23" s="17">
        <v>0.2372222222222222</v>
      </c>
    </row>
    <row r="24" spans="1:24">
      <c r="A24" s="16" t="s">
        <v>43</v>
      </c>
      <c r="B24" s="17">
        <f>MEDIAN(B2:B19)</f>
        <v>6000</v>
      </c>
      <c r="C24" s="17">
        <f>MEDIAN(C2:C19)</f>
        <v>4887</v>
      </c>
      <c r="D24" s="17">
        <f>MEDIAN(D2:D19)</f>
        <v>27.061438208067578</v>
      </c>
      <c r="E24" s="17">
        <f>MEDIAN(E2:E19)</f>
        <v>290.5</v>
      </c>
      <c r="F24" s="17">
        <f>MEDIAN(F2:F19)</f>
        <v>10.495000000000001</v>
      </c>
      <c r="G24" s="17">
        <f>MEDIAN(G2:G19)</f>
        <v>2503.5</v>
      </c>
      <c r="H24" s="17">
        <f>MEDIAN(H2:H19)</f>
        <v>44.099999999999994</v>
      </c>
      <c r="I24" s="17">
        <f>MEDIAN(I2:I19)</f>
        <v>7.05</v>
      </c>
      <c r="J24" s="17">
        <f>MEDIAN(J2:J19)</f>
        <v>69.45</v>
      </c>
      <c r="K24" s="17">
        <f>MEDIAN(K2:K19)</f>
        <v>3066.5</v>
      </c>
      <c r="L24" s="17">
        <f>MEDIAN(L2:L19)</f>
        <v>2734</v>
      </c>
      <c r="M24" s="17">
        <f>MEDIAN(M2:M19)</f>
        <v>283543</v>
      </c>
      <c r="N24" s="17">
        <f>MEDIAN(N2:N19)</f>
        <v>8495.5</v>
      </c>
      <c r="O24" s="17">
        <f>MEDIAN(O2:O19)</f>
        <v>13.02360632094425</v>
      </c>
      <c r="P24" s="17">
        <f>MEDIAN(P2:P19)</f>
        <v>7.3000000000000007</v>
      </c>
      <c r="Q24" s="17">
        <f>MEDIAN(Q2:Q19)</f>
        <v>16.850000000000001</v>
      </c>
      <c r="R24" s="17">
        <f>MEDIAN(R2:R19)</f>
        <v>580.71105148081892</v>
      </c>
      <c r="S24" s="17">
        <f>MEDIAN(S2:S19)</f>
        <v>491.84949019835</v>
      </c>
      <c r="T24" s="17">
        <f>MEDIAN(T2:T19)</f>
        <v>0.76</v>
      </c>
      <c r="U24" s="17">
        <f>MEDIAN(U2:U19)</f>
        <v>0.20500000000000002</v>
      </c>
      <c r="W24" s="16" t="s">
        <v>43</v>
      </c>
      <c r="X24" s="17">
        <v>0.20500000000000002</v>
      </c>
    </row>
    <row r="25" spans="1:24">
      <c r="A25" s="16" t="s">
        <v>42</v>
      </c>
      <c r="B25" s="17">
        <f>_xlfn.STDEV.P(B2:B19)</f>
        <v>2831.1538458313125</v>
      </c>
      <c r="C25" s="17">
        <f>_xlfn.STDEV.P(C2:C19)</f>
        <v>2667.3629976272655</v>
      </c>
      <c r="D25" s="17">
        <f>_xlfn.STDEV.P(D2:D19)</f>
        <v>6.4864230200235635</v>
      </c>
      <c r="E25" s="17">
        <f>_xlfn.STDEV.P(E2:E19)</f>
        <v>416.82736530743256</v>
      </c>
      <c r="F25" s="17">
        <f>_xlfn.STDEV.P(F2:F19)</f>
        <v>2.6872125169236529</v>
      </c>
      <c r="G25" s="17">
        <f>_xlfn.STDEV.P(G2:G19)</f>
        <v>2393.5966461208513</v>
      </c>
      <c r="H25" s="17">
        <f>_xlfn.STDEV.P(H2:H19)</f>
        <v>5.7850515112360652</v>
      </c>
      <c r="I25" s="17">
        <f>_xlfn.STDEV.P(I2:I19)</f>
        <v>5.2418779030627274</v>
      </c>
      <c r="J25" s="17">
        <f>_xlfn.STDEV.P(J2:J19)</f>
        <v>31.485395889538868</v>
      </c>
      <c r="K25" s="17">
        <f>_xlfn.STDEV.P(K2:K19)</f>
        <v>1685.4500049351218</v>
      </c>
      <c r="L25" s="17">
        <f>_xlfn.STDEV.P(L2:L19)</f>
        <v>651.83011353694008</v>
      </c>
      <c r="M25" s="17">
        <f>_xlfn.STDEV.P(M2:M19)</f>
        <v>141349.99801145916</v>
      </c>
      <c r="N25" s="17">
        <f>_xlfn.STDEV.P(N2:N19)</f>
        <v>4308.1129279534907</v>
      </c>
      <c r="O25" s="17">
        <f>_xlfn.STDEV.P(O2:O19)</f>
        <v>21.103249112705541</v>
      </c>
      <c r="P25" s="17">
        <f>_xlfn.STDEV.P(P2:P19)</f>
        <v>6.6453455353315203</v>
      </c>
      <c r="Q25" s="17">
        <f>_xlfn.STDEV.P(Q2:Q19)</f>
        <v>11.048536297672536</v>
      </c>
      <c r="R25" s="17">
        <f>_xlfn.STDEV.P(R2:R19)</f>
        <v>298.35378768519882</v>
      </c>
      <c r="S25" s="17">
        <f>_xlfn.STDEV.P(S2:S19)</f>
        <v>140.52213462065527</v>
      </c>
      <c r="T25" s="17">
        <f>_xlfn.STDEV.P(T2:T19)</f>
        <v>0.50776470928964745</v>
      </c>
      <c r="U25" s="17">
        <f>_xlfn.STDEV.P(U2:U19)</f>
        <v>0.16983016207557861</v>
      </c>
      <c r="W25" s="16" t="s">
        <v>42</v>
      </c>
      <c r="X25" s="17">
        <v>0.16983016207557861</v>
      </c>
    </row>
    <row r="26" spans="1:24">
      <c r="A26" s="16" t="s">
        <v>41</v>
      </c>
      <c r="B26" s="17">
        <f>_xlfn.VAR.P(B2:B19)</f>
        <v>8015432.0987654319</v>
      </c>
      <c r="C26" s="17">
        <f>_xlfn.VAR.P(C2:C19)</f>
        <v>7114825.361111111</v>
      </c>
      <c r="D26" s="17">
        <f>_xlfn.VAR.P(D2:D19)</f>
        <v>42.073683594691602</v>
      </c>
      <c r="E26" s="17">
        <f>_xlfn.VAR.P(E2:E19)</f>
        <v>173745.05246913582</v>
      </c>
      <c r="F26" s="17">
        <f>_xlfn.VAR.P(F2:F19)</f>
        <v>7.2211111111111546</v>
      </c>
      <c r="G26" s="17">
        <f>_xlfn.VAR.P(G2:G19)</f>
        <v>5729304.9043209879</v>
      </c>
      <c r="H26" s="17">
        <f>_xlfn.VAR.P(H2:H19)</f>
        <v>33.466820987654678</v>
      </c>
      <c r="I26" s="17">
        <f>_xlfn.VAR.P(I2:I19)</f>
        <v>27.477283950617295</v>
      </c>
      <c r="J26" s="17">
        <f>_xlfn.VAR.P(J2:J19)</f>
        <v>991.33015432099114</v>
      </c>
      <c r="K26" s="17">
        <f>_xlfn.VAR.P(K2:K19)</f>
        <v>2840741.7191358022</v>
      </c>
      <c r="L26" s="17">
        <f>_xlfn.VAR.P(L2:L19)</f>
        <v>424882.49691358022</v>
      </c>
      <c r="M26" s="17">
        <f>_xlfn.VAR.P(M2:M19)</f>
        <v>19979821937.839508</v>
      </c>
      <c r="N26" s="17">
        <f>_xlfn.VAR.P(N2:N19)</f>
        <v>18559837</v>
      </c>
      <c r="O26" s="17">
        <f>_xlfn.VAR.P(O2:O19)</f>
        <v>445.34712311290724</v>
      </c>
      <c r="P26" s="17">
        <f>_xlfn.VAR.P(P2:P19)</f>
        <v>44.160617283950565</v>
      </c>
      <c r="Q26" s="17">
        <f>_xlfn.VAR.P(Q2:Q19)</f>
        <v>122.07015432098756</v>
      </c>
      <c r="R26" s="17">
        <f>_xlfn.VAR.P(R2:R19)</f>
        <v>89014.982626104698</v>
      </c>
      <c r="S26" s="17">
        <f>_xlfn.VAR.P(S2:S19)</f>
        <v>19746.47031834556</v>
      </c>
      <c r="T26" s="17">
        <f>_xlfn.VAR.P(T2:T19)</f>
        <v>0.25782500000000019</v>
      </c>
      <c r="U26" s="17">
        <f>_xlfn.VAR.P(U2:U19)</f>
        <v>2.8842283950617293E-2</v>
      </c>
      <c r="W26" s="16" t="s">
        <v>41</v>
      </c>
      <c r="X26" s="17">
        <v>2.8842283950617293E-2</v>
      </c>
    </row>
    <row r="27" spans="1:24">
      <c r="A27" s="16" t="s">
        <v>40</v>
      </c>
      <c r="B27" s="17">
        <f>KURT(B2:B19)</f>
        <v>-1.693696215635887E-2</v>
      </c>
      <c r="C27" s="17">
        <f>KURT(C2:C19)</f>
        <v>-1.4406954234617646</v>
      </c>
      <c r="D27" s="17">
        <f>KURT(D2:D19)</f>
        <v>2.9862411437771854</v>
      </c>
      <c r="E27" s="17">
        <f>KURT(E2:E19)</f>
        <v>6.1877737889922253</v>
      </c>
      <c r="F27" s="17">
        <f>KURT(F2:F19)</f>
        <v>1.6360546467949977</v>
      </c>
      <c r="G27" s="17">
        <f>KURT(G2:G19)</f>
        <v>2.0053908782875061</v>
      </c>
      <c r="H27" s="17">
        <f>KURT(H2:H19)</f>
        <v>-0.67615656861333528</v>
      </c>
      <c r="I27" s="17">
        <f>KURT(I2:I19)</f>
        <v>0.66178331465916962</v>
      </c>
      <c r="J27" s="17">
        <f>KURT(J2:J19)</f>
        <v>2.2470242015755675</v>
      </c>
      <c r="K27" s="17">
        <f>KURT(K2:K19)</f>
        <v>-1.2268795186280319</v>
      </c>
      <c r="L27" s="17">
        <f>KURT(L2:L19)</f>
        <v>0.23616290468826318</v>
      </c>
      <c r="M27" s="17">
        <f>KURT(M2:M19)</f>
        <v>-1.0492779489630708</v>
      </c>
      <c r="N27" s="17">
        <f>KURT(N2:N19)</f>
        <v>-0.53979692379882627</v>
      </c>
      <c r="O27" s="17">
        <f>KURT(O2:O19)</f>
        <v>11.403851891046557</v>
      </c>
      <c r="P27" s="17">
        <f>KURT(P2:P19)</f>
        <v>-5.5707955984929836E-2</v>
      </c>
      <c r="Q27" s="17">
        <f>KURT(Q2:Q19)</f>
        <v>1.0539478302960532</v>
      </c>
      <c r="R27" s="17">
        <f>KURT(R2:R19)</f>
        <v>0.84939669990902456</v>
      </c>
      <c r="S27" s="17">
        <f>KURT(S2:S19)</f>
        <v>-0.84760886432314386</v>
      </c>
      <c r="T27" s="17">
        <f>KURT(T2:T19)</f>
        <v>0.68913372855278254</v>
      </c>
      <c r="U27" s="17">
        <f>KURT(U2:U19)</f>
        <v>7.0567209621418678</v>
      </c>
      <c r="W27" s="16" t="s">
        <v>40</v>
      </c>
      <c r="X27" s="17">
        <v>7.0567209621418678</v>
      </c>
    </row>
    <row r="28" spans="1:24">
      <c r="A28" s="16" t="s">
        <v>39</v>
      </c>
      <c r="B28" s="17">
        <f>SKEW(B2:B19)</f>
        <v>0.94647969295350365</v>
      </c>
      <c r="C28" s="17">
        <f>SKEW(C2:C19)</f>
        <v>-6.4056510191676075E-2</v>
      </c>
      <c r="D28" s="17">
        <f>SKEW(D2:D19)</f>
        <v>0.70874223727585262</v>
      </c>
      <c r="E28" s="17">
        <f>SKEW(E2:E19)</f>
        <v>2.3730667928927529</v>
      </c>
      <c r="F28" s="17">
        <f>SKEW(F2:F19)</f>
        <v>1.5850244249152889</v>
      </c>
      <c r="G28" s="17">
        <f>SKEW(G2:G19)</f>
        <v>1.3956989472522063</v>
      </c>
      <c r="H28" s="17">
        <f>SKEW(H2:H19)</f>
        <v>0.60528410381329711</v>
      </c>
      <c r="I28" s="17">
        <f>SKEW(I2:I19)</f>
        <v>1.1901438992608673</v>
      </c>
      <c r="J28" s="17">
        <f>SKEW(J2:J19)</f>
        <v>1.765687830326607</v>
      </c>
      <c r="K28" s="17">
        <f>SKEW(K2:K19)</f>
        <v>0.32296620975670021</v>
      </c>
      <c r="L28" s="17">
        <f>SKEW(L2:L19)</f>
        <v>0.23700532769718755</v>
      </c>
      <c r="M28" s="17">
        <f>SKEW(M2:M19)</f>
        <v>8.8032441430082209E-2</v>
      </c>
      <c r="N28" s="17">
        <f>SKEW(N2:N19)</f>
        <v>0.46705009117859375</v>
      </c>
      <c r="O28" s="17">
        <f>SKEW(O2:O19)</f>
        <v>3.1959767414283977</v>
      </c>
      <c r="P28" s="17">
        <f>SKEW(P2:P19)</f>
        <v>0.74667250822321263</v>
      </c>
      <c r="Q28" s="17">
        <f>SKEW(Q2:Q19)</f>
        <v>0.95659924875325442</v>
      </c>
      <c r="R28" s="17">
        <f>SKEW(R2:R19)</f>
        <v>0.91228844996207303</v>
      </c>
      <c r="S28" s="17">
        <f>SKEW(S2:S19)</f>
        <v>0.67319001388971555</v>
      </c>
      <c r="T28" s="17">
        <f>SKEW(T2:T19)</f>
        <v>0.96644694487879101</v>
      </c>
      <c r="U28" s="17">
        <f>SKEW(U2:U19)</f>
        <v>2.3186340734234845</v>
      </c>
      <c r="W28" s="16" t="s">
        <v>39</v>
      </c>
      <c r="X28" s="17">
        <v>2.3186340734234845</v>
      </c>
    </row>
    <row r="29" spans="1:24">
      <c r="A29" s="16" t="s">
        <v>38</v>
      </c>
      <c r="B29" s="17">
        <f>B31-B30</f>
        <v>10000</v>
      </c>
      <c r="C29" s="17">
        <f>C31-C30</f>
        <v>7997</v>
      </c>
      <c r="D29" s="17">
        <f>D31-D30</f>
        <v>32.162683486535322</v>
      </c>
      <c r="E29" s="17">
        <f>E31-E30</f>
        <v>1706</v>
      </c>
      <c r="F29" s="17">
        <f>F31-F30</f>
        <v>9.2199999999999989</v>
      </c>
      <c r="G29" s="17">
        <f>G31-G30</f>
        <v>9461</v>
      </c>
      <c r="H29" s="17">
        <f>H31-H30</f>
        <v>19.700000000000003</v>
      </c>
      <c r="I29" s="17">
        <f>I31-I30</f>
        <v>18.899999999999999</v>
      </c>
      <c r="J29" s="17">
        <f>J31-J30</f>
        <v>110.3</v>
      </c>
      <c r="K29" s="17">
        <f>K31-K30</f>
        <v>5313</v>
      </c>
      <c r="L29" s="17">
        <f>L31-L30</f>
        <v>2750</v>
      </c>
      <c r="M29" s="17">
        <f>M31-M30</f>
        <v>453808</v>
      </c>
      <c r="N29" s="17">
        <f>N31-N30</f>
        <v>15661</v>
      </c>
      <c r="O29" s="17">
        <f>O31-O30</f>
        <v>92.820538392778957</v>
      </c>
      <c r="P29" s="17">
        <f>P31-P30</f>
        <v>24.1</v>
      </c>
      <c r="Q29" s="17">
        <f>Q31-Q30</f>
        <v>43.099999999999994</v>
      </c>
      <c r="R29" s="17">
        <f>R31-R30</f>
        <v>1224.7132783414847</v>
      </c>
      <c r="S29" s="17">
        <f>S31-S30</f>
        <v>437.58719704917075</v>
      </c>
      <c r="T29" s="17">
        <f>T31-T30</f>
        <v>1.9699999999999998</v>
      </c>
      <c r="U29" s="17">
        <f>U31-U30</f>
        <v>0.76999999999999991</v>
      </c>
      <c r="W29" s="16" t="s">
        <v>38</v>
      </c>
      <c r="X29" s="17">
        <v>0.76999999999999991</v>
      </c>
    </row>
    <row r="30" spans="1:24">
      <c r="A30" s="16" t="s">
        <v>37</v>
      </c>
      <c r="B30" s="17">
        <f>MIN(B2:B19)</f>
        <v>4000</v>
      </c>
      <c r="C30" s="17">
        <f>MIN(C2:C19)</f>
        <v>708</v>
      </c>
      <c r="D30" s="17">
        <f>MIN(D2:D19)</f>
        <v>13.878743608473338</v>
      </c>
      <c r="E30" s="17">
        <f>MIN(E2:E19)</f>
        <v>131</v>
      </c>
      <c r="F30" s="17">
        <f>MIN(F2:F19)</f>
        <v>8.57</v>
      </c>
      <c r="G30" s="17">
        <f>MIN(G2:G19)</f>
        <v>412</v>
      </c>
      <c r="H30" s="17">
        <f>MIN(H2:H19)</f>
        <v>38.799999999999997</v>
      </c>
      <c r="I30" s="17">
        <f>MIN(I2:I19)</f>
        <v>2.6</v>
      </c>
      <c r="J30" s="17">
        <f>MIN(J2:J19)</f>
        <v>50.2</v>
      </c>
      <c r="K30" s="17">
        <f>MIN(K2:K19)</f>
        <v>849</v>
      </c>
      <c r="L30" s="17">
        <f>MIN(L2:L19)</f>
        <v>1520</v>
      </c>
      <c r="M30" s="17">
        <f>MIN(M2:M19)</f>
        <v>64421</v>
      </c>
      <c r="N30" s="17">
        <f>MIN(N2:N19)</f>
        <v>2587</v>
      </c>
      <c r="O30" s="17">
        <f>MIN(O2:O19)</f>
        <v>7.5989729998343547</v>
      </c>
      <c r="P30" s="17">
        <f>MIN(P2:P19)</f>
        <v>0.2</v>
      </c>
      <c r="Q30" s="17">
        <f>MIN(Q2:Q19)</f>
        <v>2.7</v>
      </c>
      <c r="R30" s="17">
        <f>MIN(R2:R19)</f>
        <v>168.61303744798892</v>
      </c>
      <c r="S30" s="17">
        <f>MIN(S2:S19)</f>
        <v>377.36715024045657</v>
      </c>
      <c r="T30" s="17">
        <f>MIN(T2:T19)</f>
        <v>0.06</v>
      </c>
      <c r="U30" s="17">
        <f>MIN(U2:U19)</f>
        <v>0.05</v>
      </c>
      <c r="W30" s="16" t="s">
        <v>37</v>
      </c>
      <c r="X30" s="17">
        <v>0.05</v>
      </c>
    </row>
    <row r="31" spans="1:24">
      <c r="A31" s="16" t="s">
        <v>36</v>
      </c>
      <c r="B31" s="17">
        <f>MAX(B2:B19)</f>
        <v>14000</v>
      </c>
      <c r="C31" s="17">
        <f>MAX(C2:C19)</f>
        <v>8705</v>
      </c>
      <c r="D31" s="17">
        <f>MAX(D2:D19)</f>
        <v>46.041427095008657</v>
      </c>
      <c r="E31" s="17">
        <f>MAX(E2:E19)</f>
        <v>1837</v>
      </c>
      <c r="F31" s="17">
        <f>MAX(F2:F19)</f>
        <v>17.79</v>
      </c>
      <c r="G31" s="17">
        <f>MAX(G2:G19)</f>
        <v>9873</v>
      </c>
      <c r="H31" s="17">
        <f>MAX(H2:H19)</f>
        <v>58.5</v>
      </c>
      <c r="I31" s="17">
        <f>MAX(I2:I19)</f>
        <v>21.5</v>
      </c>
      <c r="J31" s="17">
        <f>MAX(J2:J19)</f>
        <v>160.5</v>
      </c>
      <c r="K31" s="17">
        <f>MAX(K2:K19)</f>
        <v>6162</v>
      </c>
      <c r="L31" s="17">
        <f>MAX(L2:L19)</f>
        <v>4270</v>
      </c>
      <c r="M31" s="17">
        <f>MAX(M2:M19)</f>
        <v>518229</v>
      </c>
      <c r="N31" s="17">
        <f>MAX(N2:N19)</f>
        <v>18248</v>
      </c>
      <c r="O31" s="17">
        <f>MAX(O2:O19)</f>
        <v>100.41951139261332</v>
      </c>
      <c r="P31" s="17">
        <f>MAX(P2:P19)</f>
        <v>24.3</v>
      </c>
      <c r="Q31" s="17">
        <f>MAX(Q2:Q19)</f>
        <v>45.8</v>
      </c>
      <c r="R31" s="17">
        <f>MAX(R2:R19)</f>
        <v>1393.3263157894737</v>
      </c>
      <c r="S31" s="17">
        <f>MAX(S2:S19)</f>
        <v>814.95434728962732</v>
      </c>
      <c r="T31" s="17">
        <f>MAX(T2:T19)</f>
        <v>2.0299999999999998</v>
      </c>
      <c r="U31" s="17">
        <f>MAX(U2:U19)</f>
        <v>0.82</v>
      </c>
      <c r="W31" s="16" t="s">
        <v>36</v>
      </c>
      <c r="X31" s="17">
        <v>0.82</v>
      </c>
    </row>
    <row r="32" spans="1:24">
      <c r="A32" s="16" t="s">
        <v>35</v>
      </c>
      <c r="B32" s="17">
        <f>SUM(B2:B19)</f>
        <v>133000</v>
      </c>
      <c r="C32" s="17">
        <f>SUM(C2:C19)</f>
        <v>79173</v>
      </c>
      <c r="D32" s="17">
        <f>SUM(D2:D19)</f>
        <v>503.10281134280012</v>
      </c>
      <c r="E32" s="17">
        <f>SUM(E2:E19)</f>
        <v>8099</v>
      </c>
      <c r="F32" s="17">
        <f>SUM(F2:F19)</f>
        <v>204.05999999999997</v>
      </c>
      <c r="G32" s="17">
        <f>SUM(G2:G19)</f>
        <v>55861</v>
      </c>
      <c r="H32" s="17">
        <f>SUM(H2:H19)</f>
        <v>825.09999999999991</v>
      </c>
      <c r="I32" s="17">
        <f>SUM(I2:I19)</f>
        <v>153.39999999999998</v>
      </c>
      <c r="J32" s="17">
        <f>SUM(J2:J19)</f>
        <v>1458.6999999999998</v>
      </c>
      <c r="K32" s="17">
        <f>SUM(K2:K19)</f>
        <v>57781</v>
      </c>
      <c r="L32" s="17">
        <f>SUM(L2:L19)</f>
        <v>51661</v>
      </c>
      <c r="M32" s="17">
        <f>SUM(M2:M19)</f>
        <v>4886374</v>
      </c>
      <c r="N32" s="17">
        <f>SUM(N2:N19)</f>
        <v>168156</v>
      </c>
      <c r="O32" s="17">
        <f>SUM(O2:O19)</f>
        <v>379.83252465984344</v>
      </c>
      <c r="P32" s="17">
        <f>SUM(P2:P19)</f>
        <v>156.20000000000005</v>
      </c>
      <c r="Q32" s="17">
        <f>SUM(Q2:Q19)</f>
        <v>352.1</v>
      </c>
      <c r="R32" s="17">
        <f>SUM(R2:R19)</f>
        <v>12027.034562209199</v>
      </c>
      <c r="S32" s="17">
        <f>SUM(S2:S19)</f>
        <v>9804.496666853338</v>
      </c>
      <c r="T32" s="17">
        <f>SUM(T2:T19)</f>
        <v>14.429999999999998</v>
      </c>
      <c r="U32" s="17">
        <f>SUM(U2:U19)</f>
        <v>4.2699999999999996</v>
      </c>
      <c r="W32" s="16" t="s">
        <v>35</v>
      </c>
      <c r="X32" s="17">
        <v>4.2699999999999996</v>
      </c>
    </row>
    <row r="33" spans="1:24">
      <c r="A33" s="16" t="s">
        <v>34</v>
      </c>
      <c r="B33">
        <f>ROWS(B2:B19)</f>
        <v>18</v>
      </c>
      <c r="C33">
        <f>ROWS(C2:C19)</f>
        <v>18</v>
      </c>
      <c r="D33">
        <f>ROWS(D2:D19)</f>
        <v>18</v>
      </c>
      <c r="E33">
        <f>ROWS(E2:E19)</f>
        <v>18</v>
      </c>
      <c r="F33">
        <f>ROWS(F2:F19)</f>
        <v>18</v>
      </c>
      <c r="G33">
        <f>ROWS(G2:G19)</f>
        <v>18</v>
      </c>
      <c r="H33">
        <f>ROWS(H2:H19)</f>
        <v>18</v>
      </c>
      <c r="I33">
        <f>ROWS(I2:I19)</f>
        <v>18</v>
      </c>
      <c r="J33">
        <f>ROWS(J2:J19)</f>
        <v>18</v>
      </c>
      <c r="K33">
        <f>ROWS(K2:K19)</f>
        <v>18</v>
      </c>
      <c r="L33">
        <f>ROWS(L2:L19)</f>
        <v>18</v>
      </c>
      <c r="M33">
        <f>ROWS(M2:M19)</f>
        <v>18</v>
      </c>
      <c r="N33">
        <f>ROWS(N2:N19)</f>
        <v>18</v>
      </c>
      <c r="O33">
        <f>ROWS(O2:O19)</f>
        <v>18</v>
      </c>
      <c r="P33">
        <f>ROWS(P2:P19)</f>
        <v>18</v>
      </c>
      <c r="Q33">
        <f>ROWS(Q2:Q19)</f>
        <v>18</v>
      </c>
      <c r="R33">
        <f>ROWS(R2:R19)</f>
        <v>18</v>
      </c>
      <c r="S33">
        <f>ROWS(S2:S19)</f>
        <v>18</v>
      </c>
      <c r="T33">
        <f>ROWS(T2:T19)</f>
        <v>18</v>
      </c>
      <c r="U33">
        <f>ROWS(U2:U19)</f>
        <v>18</v>
      </c>
      <c r="W33" s="16" t="s">
        <v>34</v>
      </c>
      <c r="X33">
        <v>18</v>
      </c>
    </row>
    <row r="34" spans="1:24">
      <c r="A34" s="15" t="s">
        <v>33</v>
      </c>
      <c r="B34" s="14">
        <f>B25/B23</f>
        <v>0.38316367838318516</v>
      </c>
      <c r="C34" s="14">
        <f>C25/C23</f>
        <v>0.60642559909679783</v>
      </c>
      <c r="D34" s="14">
        <f>D25/D23</f>
        <v>0.23207108314262656</v>
      </c>
      <c r="E34" s="14">
        <f>E25/E23</f>
        <v>0.92639740406640148</v>
      </c>
      <c r="F34" s="14">
        <f>F25/F23</f>
        <v>0.2370372699432802</v>
      </c>
      <c r="G34" s="14">
        <f>G25/G23</f>
        <v>0.77128478957009949</v>
      </c>
      <c r="H34" s="14">
        <f>H25/H23</f>
        <v>0.12620400824415123</v>
      </c>
      <c r="I34" s="14">
        <f>I25/I23</f>
        <v>0.61508345668271913</v>
      </c>
      <c r="J34" s="14">
        <f>J25/J23</f>
        <v>0.38852205800486717</v>
      </c>
      <c r="K34" s="14">
        <f>K25/K23</f>
        <v>0.52505321972330332</v>
      </c>
      <c r="L34" s="14">
        <f>L25/L23</f>
        <v>0.22711411013462615</v>
      </c>
      <c r="M34" s="14">
        <f>M25/M23</f>
        <v>0.52069284180995246</v>
      </c>
      <c r="N34" s="14">
        <f>N25/N23</f>
        <v>0.46115531234783674</v>
      </c>
      <c r="O34" s="14">
        <f>O25/O23</f>
        <v>1.0000683442495599</v>
      </c>
      <c r="P34" s="14">
        <f>P25/P23</f>
        <v>0.76578885810478436</v>
      </c>
      <c r="Q34" s="14">
        <f>Q25/Q23</f>
        <v>0.56482150911134799</v>
      </c>
      <c r="R34" s="14">
        <f>R25/R23</f>
        <v>0.44652471484601081</v>
      </c>
      <c r="S34" s="14">
        <f>S25/S23</f>
        <v>0.25798350584615798</v>
      </c>
      <c r="T34" s="14">
        <f>T25/T23</f>
        <v>0.63338633175423809</v>
      </c>
      <c r="U34" s="14">
        <f>U25/U23</f>
        <v>0.71591169024834078</v>
      </c>
      <c r="W34" s="15" t="s">
        <v>33</v>
      </c>
      <c r="X34" s="14">
        <v>0.71591169024834078</v>
      </c>
    </row>
    <row r="40" spans="1:24" ht="18.5">
      <c r="A40" s="13" t="s">
        <v>32</v>
      </c>
      <c r="B40" s="13"/>
      <c r="C40" s="13"/>
    </row>
    <row r="42" spans="1:24" ht="15.5">
      <c r="A42" s="12" t="s">
        <v>31</v>
      </c>
      <c r="C42" s="11" t="s">
        <v>30</v>
      </c>
    </row>
    <row r="43" spans="1:24" ht="15.5">
      <c r="A43" s="9" t="s">
        <v>29</v>
      </c>
      <c r="C43" s="11" t="s">
        <v>28</v>
      </c>
    </row>
    <row r="44" spans="1:24" ht="15.5">
      <c r="A44" s="9" t="s">
        <v>27</v>
      </c>
    </row>
    <row r="45" spans="1:24" ht="20">
      <c r="C45" s="10" t="s">
        <v>26</v>
      </c>
    </row>
    <row r="47" spans="1:24" ht="21">
      <c r="C47" s="9" t="s">
        <v>25</v>
      </c>
    </row>
    <row r="49" spans="1:21" ht="15" thickBot="1"/>
    <row r="50" spans="1:21" ht="21.5" thickBot="1">
      <c r="A50" s="8" t="s">
        <v>24</v>
      </c>
      <c r="B50" s="8" t="s">
        <v>21</v>
      </c>
      <c r="C50" s="8" t="s">
        <v>20</v>
      </c>
      <c r="D50" s="8" t="s">
        <v>19</v>
      </c>
      <c r="E50" s="8" t="s">
        <v>18</v>
      </c>
      <c r="F50" s="8" t="s">
        <v>17</v>
      </c>
      <c r="G50" s="8" t="s">
        <v>16</v>
      </c>
      <c r="H50" s="8" t="s">
        <v>15</v>
      </c>
      <c r="I50" s="8" t="s">
        <v>14</v>
      </c>
      <c r="J50" s="8" t="s">
        <v>13</v>
      </c>
      <c r="K50" s="8" t="s">
        <v>12</v>
      </c>
      <c r="L50" s="8" t="s">
        <v>11</v>
      </c>
      <c r="M50" s="8" t="s">
        <v>10</v>
      </c>
      <c r="N50" s="8" t="s">
        <v>9</v>
      </c>
      <c r="O50" s="8" t="s">
        <v>8</v>
      </c>
      <c r="P50" s="8" t="s">
        <v>7</v>
      </c>
      <c r="Q50" s="8" t="s">
        <v>6</v>
      </c>
      <c r="R50" s="8" t="s">
        <v>5</v>
      </c>
      <c r="S50" s="8" t="s">
        <v>4</v>
      </c>
      <c r="T50" s="8" t="s">
        <v>3</v>
      </c>
      <c r="U50" s="8" t="s">
        <v>2</v>
      </c>
    </row>
    <row r="51" spans="1:21" ht="16" thickBot="1">
      <c r="B51" s="7">
        <f>B25/B23</f>
        <v>0.38316367838318516</v>
      </c>
      <c r="C51" s="7">
        <f>C25/C23</f>
        <v>0.60642559909679783</v>
      </c>
      <c r="D51" s="7">
        <f>D25/D23</f>
        <v>0.23207108314262656</v>
      </c>
      <c r="E51" s="7">
        <f>E25/E23</f>
        <v>0.92639740406640148</v>
      </c>
      <c r="F51" s="7">
        <f>F25/F23</f>
        <v>0.2370372699432802</v>
      </c>
      <c r="G51" s="7">
        <f>G25/G23</f>
        <v>0.77128478957009949</v>
      </c>
      <c r="H51" s="7">
        <f>H25/H23</f>
        <v>0.12620400824415123</v>
      </c>
      <c r="I51" s="7">
        <f>I25/I23</f>
        <v>0.61508345668271913</v>
      </c>
      <c r="J51" s="7">
        <f>J25/J23</f>
        <v>0.38852205800486717</v>
      </c>
      <c r="K51" s="7">
        <f>K25/K23</f>
        <v>0.52505321972330332</v>
      </c>
      <c r="L51" s="7">
        <f>L25/L23</f>
        <v>0.22711411013462615</v>
      </c>
      <c r="M51" s="7">
        <f>M25/M23</f>
        <v>0.52069284180995246</v>
      </c>
      <c r="N51" s="7">
        <f>N25/N23</f>
        <v>0.46115531234783674</v>
      </c>
      <c r="O51" s="7">
        <f>O25/O23</f>
        <v>1.0000683442495599</v>
      </c>
      <c r="P51" s="7">
        <f>P25/P23</f>
        <v>0.76578885810478436</v>
      </c>
      <c r="Q51" s="7">
        <f>Q25/Q23</f>
        <v>0.56482150911134799</v>
      </c>
      <c r="R51" s="7">
        <f>R25/R23</f>
        <v>0.44652471484601081</v>
      </c>
      <c r="S51" s="7">
        <f>S25/S23</f>
        <v>0.25798350584615798</v>
      </c>
      <c r="T51" s="7">
        <f>T25/T23</f>
        <v>0.63338633175423809</v>
      </c>
      <c r="U51" s="7">
        <f>U25/U23</f>
        <v>0.71591169024834078</v>
      </c>
    </row>
    <row r="55" spans="1:21" ht="15.5">
      <c r="A55" s="1" t="s">
        <v>23</v>
      </c>
    </row>
    <row r="58" spans="1:21" ht="15.5">
      <c r="A58" s="6" t="s">
        <v>22</v>
      </c>
    </row>
    <row r="59" spans="1:21" ht="15" thickBot="1"/>
    <row r="60" spans="1:21">
      <c r="A60" s="5"/>
      <c r="B60" t="s">
        <v>21</v>
      </c>
      <c r="C60" t="s">
        <v>20</v>
      </c>
      <c r="D60" t="s">
        <v>19</v>
      </c>
      <c r="E60" t="s">
        <v>18</v>
      </c>
      <c r="F60" t="s">
        <v>17</v>
      </c>
      <c r="G60" t="s">
        <v>16</v>
      </c>
      <c r="H60" t="s">
        <v>15</v>
      </c>
      <c r="I60" t="s">
        <v>14</v>
      </c>
      <c r="J60" t="s">
        <v>13</v>
      </c>
      <c r="K60" t="s">
        <v>12</v>
      </c>
      <c r="L60" t="s">
        <v>11</v>
      </c>
      <c r="M60" t="s">
        <v>10</v>
      </c>
      <c r="N60" t="s">
        <v>9</v>
      </c>
      <c r="O60" t="s">
        <v>8</v>
      </c>
      <c r="P60" t="s">
        <v>7</v>
      </c>
      <c r="Q60" t="s">
        <v>6</v>
      </c>
      <c r="R60" t="s">
        <v>5</v>
      </c>
      <c r="S60" t="s">
        <v>4</v>
      </c>
      <c r="T60" t="s">
        <v>3</v>
      </c>
      <c r="U60" t="s">
        <v>2</v>
      </c>
    </row>
    <row r="61" spans="1:21">
      <c r="A61" t="s">
        <v>21</v>
      </c>
      <c r="B61">
        <v>1</v>
      </c>
    </row>
    <row r="62" spans="1:21">
      <c r="A62" t="s">
        <v>20</v>
      </c>
      <c r="B62" s="2">
        <v>0.42966325405479633</v>
      </c>
      <c r="C62">
        <v>1</v>
      </c>
    </row>
    <row r="63" spans="1:21">
      <c r="A63" t="s">
        <v>19</v>
      </c>
      <c r="B63" s="2">
        <v>-4.2654723663070292E-2</v>
      </c>
      <c r="C63" s="2">
        <v>0.51208372956233328</v>
      </c>
      <c r="D63">
        <v>1</v>
      </c>
    </row>
    <row r="64" spans="1:21">
      <c r="A64" t="s">
        <v>18</v>
      </c>
      <c r="B64" s="2">
        <v>0.67392404577450049</v>
      </c>
      <c r="C64" s="2">
        <v>0.3344000510861051</v>
      </c>
      <c r="D64" s="2">
        <v>0.12287248288258991</v>
      </c>
      <c r="E64">
        <v>1</v>
      </c>
    </row>
    <row r="65" spans="1:21">
      <c r="A65" t="s">
        <v>17</v>
      </c>
      <c r="B65" s="2">
        <v>-0.1485052412691106</v>
      </c>
      <c r="C65" s="2">
        <v>-0.45366852761911286</v>
      </c>
      <c r="D65" s="2">
        <v>-0.59852213026633261</v>
      </c>
      <c r="E65" s="2">
        <v>-0.34468253300926893</v>
      </c>
      <c r="F65">
        <v>1</v>
      </c>
    </row>
    <row r="66" spans="1:21">
      <c r="A66" t="s">
        <v>16</v>
      </c>
      <c r="B66" s="2">
        <v>0.57012254340447521</v>
      </c>
      <c r="C66" s="2">
        <v>0.68303509498145687</v>
      </c>
      <c r="D66" s="2">
        <v>0.31680269757668172</v>
      </c>
      <c r="E66" s="2">
        <v>0.6531941469361916</v>
      </c>
      <c r="F66" s="2">
        <v>-0.37013458158088997</v>
      </c>
      <c r="G66">
        <v>1</v>
      </c>
    </row>
    <row r="67" spans="1:21">
      <c r="A67" t="s">
        <v>15</v>
      </c>
      <c r="B67" s="2">
        <v>-2.2971428092942572E-2</v>
      </c>
      <c r="C67" s="2">
        <v>0.27280824782868796</v>
      </c>
      <c r="D67" s="2">
        <v>0.54528913591239991</v>
      </c>
      <c r="E67" s="2">
        <v>1.9745337898190551E-2</v>
      </c>
      <c r="F67" s="2">
        <v>-0.2445114520789731</v>
      </c>
      <c r="G67" s="2">
        <v>0.15888559608984984</v>
      </c>
      <c r="H67">
        <v>1</v>
      </c>
    </row>
    <row r="68" spans="1:21">
      <c r="A68" t="s">
        <v>14</v>
      </c>
      <c r="B68" s="2">
        <v>0.14766003530272245</v>
      </c>
      <c r="C68" s="2">
        <v>-0.43342777615942357</v>
      </c>
      <c r="D68" s="2">
        <v>-0.53857451359694364</v>
      </c>
      <c r="E68" s="2">
        <v>-0.12541755001736959</v>
      </c>
      <c r="F68" s="2">
        <v>0.63830467899629628</v>
      </c>
      <c r="G68" s="2">
        <v>-0.28830069968224992</v>
      </c>
      <c r="H68" s="2">
        <v>-0.44720950679850274</v>
      </c>
      <c r="I68">
        <v>1</v>
      </c>
    </row>
    <row r="69" spans="1:21">
      <c r="A69" t="s">
        <v>13</v>
      </c>
      <c r="B69" s="2">
        <v>-0.29159638022947604</v>
      </c>
      <c r="C69" s="2">
        <v>-0.63493820774501541</v>
      </c>
      <c r="D69" s="2">
        <v>-0.39488679240222341</v>
      </c>
      <c r="E69" s="2">
        <v>-0.20387692722057943</v>
      </c>
      <c r="F69" s="2">
        <v>3.4451276199254671E-2</v>
      </c>
      <c r="G69" s="2">
        <v>-0.38713420885645211</v>
      </c>
      <c r="H69" s="2">
        <v>-0.17422882270399287</v>
      </c>
      <c r="I69" s="2">
        <v>-6.6449360609635244E-2</v>
      </c>
      <c r="J69">
        <v>1</v>
      </c>
    </row>
    <row r="70" spans="1:21">
      <c r="A70" t="s">
        <v>12</v>
      </c>
      <c r="B70" s="2">
        <v>8.6592766972943741E-2</v>
      </c>
      <c r="C70" s="2">
        <v>0.27352496269966908</v>
      </c>
      <c r="D70" s="2">
        <v>-6.3804306829051943E-2</v>
      </c>
      <c r="E70" s="2">
        <v>-1.2401315886451512E-2</v>
      </c>
      <c r="F70" s="2">
        <v>0.10335211731320469</v>
      </c>
      <c r="G70" s="2">
        <v>0.53885886933269034</v>
      </c>
      <c r="H70" s="2">
        <v>-0.1837599195304804</v>
      </c>
      <c r="I70" s="2">
        <v>2.3245362122123171E-2</v>
      </c>
      <c r="J70" s="2">
        <v>-0.4051830667903154</v>
      </c>
      <c r="K70">
        <v>1</v>
      </c>
    </row>
    <row r="71" spans="1:21">
      <c r="A71" t="s">
        <v>11</v>
      </c>
      <c r="B71" s="2">
        <v>-0.29976096199416385</v>
      </c>
      <c r="C71" s="2">
        <v>-0.14091354554560562</v>
      </c>
      <c r="D71" s="2">
        <v>-0.17897014985248533</v>
      </c>
      <c r="E71" s="2">
        <v>-0.46547410861096922</v>
      </c>
      <c r="F71" s="2">
        <v>0.43306171661561998</v>
      </c>
      <c r="G71" s="2">
        <v>-0.39257501013327528</v>
      </c>
      <c r="H71" s="2">
        <v>-4.1321709523172052E-2</v>
      </c>
      <c r="I71" s="2">
        <v>0.35401202885444383</v>
      </c>
      <c r="J71" s="2">
        <v>-0.38020636693628274</v>
      </c>
      <c r="K71" s="2">
        <v>0.18195801170579082</v>
      </c>
      <c r="L71">
        <v>1</v>
      </c>
    </row>
    <row r="72" spans="1:21">
      <c r="A72" t="s">
        <v>10</v>
      </c>
      <c r="B72" s="2">
        <v>0.34413669451078566</v>
      </c>
      <c r="C72" s="2">
        <v>0.67606672961867453</v>
      </c>
      <c r="D72" s="2">
        <v>0.37331073148392929</v>
      </c>
      <c r="E72" s="2">
        <v>0.34068126161833356</v>
      </c>
      <c r="F72" s="2">
        <v>-0.3357505795716747</v>
      </c>
      <c r="G72" s="2">
        <v>0.89888713571518042</v>
      </c>
      <c r="H72" s="2">
        <v>9.7792452097099983E-2</v>
      </c>
      <c r="I72" s="2">
        <v>-0.31275175161217933</v>
      </c>
      <c r="J72" s="2">
        <v>-0.43967654954042734</v>
      </c>
      <c r="K72" s="2">
        <v>0.75466200386438675</v>
      </c>
      <c r="L72" s="2">
        <v>-0.1970422914536368</v>
      </c>
      <c r="M72">
        <v>1</v>
      </c>
    </row>
    <row r="73" spans="1:21">
      <c r="A73" t="s">
        <v>9</v>
      </c>
      <c r="B73" s="2">
        <v>-0.35602764564834405</v>
      </c>
      <c r="C73" s="2">
        <v>-0.33620982765599949</v>
      </c>
      <c r="D73" s="2">
        <v>-0.49998620774172298</v>
      </c>
      <c r="E73" s="2">
        <v>-0.35885497301084557</v>
      </c>
      <c r="F73" s="2">
        <v>0.71381103909217614</v>
      </c>
      <c r="G73" s="2">
        <v>-0.50408092283900552</v>
      </c>
      <c r="H73" s="2">
        <v>-0.26805976555511007</v>
      </c>
      <c r="I73" s="2">
        <v>0.52320267603418691</v>
      </c>
      <c r="J73" s="2">
        <v>-8.4499280350554276E-2</v>
      </c>
      <c r="K73" s="2">
        <v>1.116534378875508E-3</v>
      </c>
      <c r="L73" s="2">
        <v>0.53278660688361434</v>
      </c>
      <c r="M73" s="2">
        <v>-0.39055949345103458</v>
      </c>
      <c r="N73">
        <v>1</v>
      </c>
    </row>
    <row r="74" spans="1:21">
      <c r="A74" t="s">
        <v>8</v>
      </c>
      <c r="B74" s="2">
        <v>0.57640966387889692</v>
      </c>
      <c r="C74" s="2">
        <v>0.46904095435218074</v>
      </c>
      <c r="D74" s="2">
        <v>0.13459658224629054</v>
      </c>
      <c r="E74" s="2">
        <v>0.7520327600874207</v>
      </c>
      <c r="F74" s="2">
        <v>-0.35098412390427419</v>
      </c>
      <c r="G74" s="2">
        <v>0.8335893503549141</v>
      </c>
      <c r="H74" s="2">
        <v>0.18974966135975035</v>
      </c>
      <c r="I74" s="2">
        <v>-0.37147050220438738</v>
      </c>
      <c r="J74" s="2">
        <v>-0.13236328925924476</v>
      </c>
      <c r="K74" s="2">
        <v>0.27770106046360421</v>
      </c>
      <c r="L74" s="2">
        <v>-0.37414181828116333</v>
      </c>
      <c r="M74" s="2">
        <v>0.64645549477189435</v>
      </c>
      <c r="N74" s="2">
        <v>-0.49983376948613489</v>
      </c>
      <c r="O74">
        <v>1</v>
      </c>
    </row>
    <row r="75" spans="1:21">
      <c r="A75" t="s">
        <v>7</v>
      </c>
      <c r="B75" s="2">
        <v>0.6571808463208354</v>
      </c>
      <c r="C75" s="2">
        <v>0.81096407822131256</v>
      </c>
      <c r="D75" s="2">
        <v>0.26460764234217804</v>
      </c>
      <c r="E75" s="2">
        <v>0.38288689452735913</v>
      </c>
      <c r="F75" s="2">
        <v>-0.52220122176934147</v>
      </c>
      <c r="G75" s="2">
        <v>0.52599415656501047</v>
      </c>
      <c r="H75" s="2">
        <v>9.0804664062925755E-2</v>
      </c>
      <c r="I75" s="2">
        <v>-0.16395355390778485</v>
      </c>
      <c r="J75" s="2">
        <v>-0.49707990132876789</v>
      </c>
      <c r="K75" s="2">
        <v>0.12499418411151771</v>
      </c>
      <c r="L75" s="2">
        <v>-0.15707533072716864</v>
      </c>
      <c r="M75" s="2">
        <v>0.45694442422628118</v>
      </c>
      <c r="N75" s="2">
        <v>-0.41014985886046362</v>
      </c>
      <c r="O75" s="2">
        <v>0.44056324239492672</v>
      </c>
      <c r="P75">
        <v>1</v>
      </c>
    </row>
    <row r="76" spans="1:21">
      <c r="A76" t="s">
        <v>6</v>
      </c>
      <c r="B76" s="2">
        <v>0.56562791755310204</v>
      </c>
      <c r="C76" s="2">
        <v>2.7080132881600372E-2</v>
      </c>
      <c r="D76" s="2">
        <v>-0.36555425003031461</v>
      </c>
      <c r="E76" s="2">
        <v>0.12378116517216871</v>
      </c>
      <c r="F76" s="2">
        <v>7.4871792466892559E-2</v>
      </c>
      <c r="G76" s="2">
        <v>-1.2499656333595512E-2</v>
      </c>
      <c r="H76" s="2">
        <v>-0.23296314553156128</v>
      </c>
      <c r="I76" s="2">
        <v>0.43512517621334001</v>
      </c>
      <c r="J76" s="2">
        <v>-3.2876942210850968E-2</v>
      </c>
      <c r="K76" s="2">
        <v>-0.2051425545991005</v>
      </c>
      <c r="L76" s="2">
        <v>6.5432529133918574E-2</v>
      </c>
      <c r="M76" s="2">
        <v>-0.17809806676376502</v>
      </c>
      <c r="N76" s="2">
        <v>-0.12775620053740533</v>
      </c>
      <c r="O76" s="2">
        <v>7.1158426322996488E-2</v>
      </c>
      <c r="P76" s="2">
        <v>0.45725763810616837</v>
      </c>
      <c r="Q76">
        <v>1</v>
      </c>
    </row>
    <row r="77" spans="1:21">
      <c r="A77" t="s">
        <v>5</v>
      </c>
      <c r="B77" s="2">
        <v>-0.21714066757150136</v>
      </c>
      <c r="C77" s="2">
        <v>-0.53242414274013505</v>
      </c>
      <c r="D77" s="2">
        <v>-0.34064524879718056</v>
      </c>
      <c r="E77" s="2">
        <v>-0.56968900463646288</v>
      </c>
      <c r="F77" s="2">
        <v>0.33408530659206792</v>
      </c>
      <c r="G77" s="2">
        <v>-0.46953650195110314</v>
      </c>
      <c r="H77" s="2">
        <v>-3.893077239396113E-2</v>
      </c>
      <c r="I77" s="2">
        <v>0.42675824099709986</v>
      </c>
      <c r="J77" s="2">
        <v>0.25692059711364434</v>
      </c>
      <c r="K77" s="2">
        <v>-5.4730296102642448E-2</v>
      </c>
      <c r="L77" s="2">
        <v>0.52741570019188022</v>
      </c>
      <c r="M77" s="2">
        <v>-0.33142198435497872</v>
      </c>
      <c r="N77" s="2">
        <v>0.18883103780818131</v>
      </c>
      <c r="O77" s="2">
        <v>-0.33342314402593298</v>
      </c>
      <c r="P77" s="2">
        <v>-0.30741611763312776</v>
      </c>
      <c r="Q77" s="2">
        <v>0.2302725969230395</v>
      </c>
      <c r="R77">
        <v>1</v>
      </c>
    </row>
    <row r="78" spans="1:21">
      <c r="A78" t="s">
        <v>4</v>
      </c>
      <c r="B78" s="2">
        <v>0.55073476354771811</v>
      </c>
      <c r="C78" s="2">
        <v>0.50515591948685001</v>
      </c>
      <c r="D78" s="2">
        <v>0.18906445865421265</v>
      </c>
      <c r="E78" s="2">
        <v>0.79894528653685393</v>
      </c>
      <c r="F78" s="2">
        <v>-0.54831317031441695</v>
      </c>
      <c r="G78" s="2">
        <v>0.67324207420658189</v>
      </c>
      <c r="H78" s="2">
        <v>7.0214643214892769E-3</v>
      </c>
      <c r="I78" s="2">
        <v>-0.10021941588416036</v>
      </c>
      <c r="J78" s="2">
        <v>-0.36909073026802403</v>
      </c>
      <c r="K78" s="2">
        <v>0.17512187976981142</v>
      </c>
      <c r="L78" s="2">
        <v>-0.25637342052761392</v>
      </c>
      <c r="M78" s="2">
        <v>0.45938354149942273</v>
      </c>
      <c r="N78" s="2">
        <v>-0.3992987379706493</v>
      </c>
      <c r="O78" s="2">
        <v>0.56530001256704654</v>
      </c>
      <c r="P78" s="2">
        <v>0.58037672260583939</v>
      </c>
      <c r="Q78" s="2">
        <v>0.18532821532998348</v>
      </c>
      <c r="R78" s="2">
        <v>-0.50794403251225451</v>
      </c>
      <c r="S78">
        <v>1</v>
      </c>
    </row>
    <row r="79" spans="1:21">
      <c r="A79" t="s">
        <v>3</v>
      </c>
      <c r="B79" s="2">
        <v>0.7407742288202166</v>
      </c>
      <c r="C79" s="2">
        <v>0.70310166696126275</v>
      </c>
      <c r="D79" s="2">
        <v>0.23693484163121742</v>
      </c>
      <c r="E79" s="2">
        <v>0.53241449486802939</v>
      </c>
      <c r="F79" s="2">
        <v>-0.47289772580291284</v>
      </c>
      <c r="G79" s="2">
        <v>0.66766596094312791</v>
      </c>
      <c r="H79" s="2">
        <v>0.14466149505936979</v>
      </c>
      <c r="I79" s="2">
        <v>-0.2090537407353541</v>
      </c>
      <c r="J79" s="2">
        <v>-0.4185965818765886</v>
      </c>
      <c r="K79" s="2">
        <v>0.21526717772122286</v>
      </c>
      <c r="L79" s="2">
        <v>-0.21295945072662323</v>
      </c>
      <c r="M79" s="2">
        <v>0.5624867786548946</v>
      </c>
      <c r="N79" s="2">
        <v>-0.45268589686062399</v>
      </c>
      <c r="O79" s="2">
        <v>0.70544765145274269</v>
      </c>
      <c r="P79" s="2">
        <v>0.89144607533483589</v>
      </c>
      <c r="Q79" s="2">
        <v>0.42660655912891204</v>
      </c>
      <c r="R79" s="2">
        <v>-0.26572703843137208</v>
      </c>
      <c r="S79" s="2">
        <v>0.56599317644553726</v>
      </c>
      <c r="T79">
        <v>1</v>
      </c>
    </row>
    <row r="80" spans="1:21" ht="15" thickBot="1">
      <c r="A80" s="3" t="s">
        <v>2</v>
      </c>
      <c r="B80" s="4">
        <v>0.26568811183173729</v>
      </c>
      <c r="C80" s="4">
        <v>-0.50641856015617115</v>
      </c>
      <c r="D80" s="4">
        <v>-0.61665619584864417</v>
      </c>
      <c r="E80" s="4">
        <v>-4.3401365481965284E-2</v>
      </c>
      <c r="F80" s="4">
        <v>0.54901066259300013</v>
      </c>
      <c r="G80" s="4">
        <v>-0.26532419346928598</v>
      </c>
      <c r="H80" s="4">
        <v>-0.33928191605800123</v>
      </c>
      <c r="I80" s="4">
        <v>0.63323977495248507</v>
      </c>
      <c r="J80" s="4">
        <v>0.41547361906714086</v>
      </c>
      <c r="K80" s="4">
        <v>-0.26426465065895915</v>
      </c>
      <c r="L80" s="4">
        <v>0.119146788249216</v>
      </c>
      <c r="M80" s="4">
        <v>-0.40446557231045382</v>
      </c>
      <c r="N80" s="4">
        <v>0.17808742492987384</v>
      </c>
      <c r="O80" s="4">
        <v>-8.3043402985723686E-2</v>
      </c>
      <c r="P80" s="4">
        <v>-0.20744409902192243</v>
      </c>
      <c r="Q80" s="4">
        <v>0.66342634711046189</v>
      </c>
      <c r="R80" s="4">
        <v>0.50403231970284468</v>
      </c>
      <c r="S80" s="4">
        <v>-0.21715404094035576</v>
      </c>
      <c r="T80" s="3">
        <v>-9.5294375643934615E-2</v>
      </c>
      <c r="U80" s="3">
        <v>1</v>
      </c>
    </row>
    <row r="81" spans="1:19">
      <c r="S81" s="2"/>
    </row>
    <row r="85" spans="1:19" ht="15.5">
      <c r="A85" s="1" t="s">
        <v>1</v>
      </c>
      <c r="C85" s="1" t="s">
        <v>0</v>
      </c>
    </row>
  </sheetData>
  <mergeCells count="1">
    <mergeCell ref="A40:C40"/>
  </mergeCells>
  <conditionalFormatting sqref="B2:B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max"/>
        <color rgb="FFFF7128"/>
        <color rgb="FFFFEF9C"/>
      </colorScale>
    </cfRule>
  </conditionalFormatting>
  <conditionalFormatting sqref="B62:B80">
    <cfRule type="cellIs" dxfId="35" priority="59" operator="notBetween">
      <formula>-0.6</formula>
      <formula>0.6</formula>
    </cfRule>
  </conditionalFormatting>
  <conditionalFormatting sqref="B81:R83 T83">
    <cfRule type="cellIs" dxfId="34" priority="60" operator="notBetween">
      <formula>-0.6</formula>
      <formula>0.6</formula>
    </cfRule>
  </conditionalFormatting>
  <conditionalFormatting sqref="C2:C1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max"/>
        <color rgb="FFFF7128"/>
        <color rgb="FFFFEF9C"/>
      </colorScale>
    </cfRule>
  </conditionalFormatting>
  <conditionalFormatting sqref="C63:C80">
    <cfRule type="cellIs" dxfId="33" priority="58" operator="notBetween">
      <formula>-0.6</formula>
      <formula>0.6</formula>
    </cfRule>
  </conditionalFormatting>
  <conditionalFormatting sqref="D2:D1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max"/>
        <color rgb="FFFF7128"/>
        <color rgb="FFFFEF9C"/>
      </colorScale>
    </cfRule>
  </conditionalFormatting>
  <conditionalFormatting sqref="D64:D80">
    <cfRule type="cellIs" dxfId="32" priority="57" operator="notBetween">
      <formula>-0.6</formula>
      <formula>0.6</formula>
    </cfRule>
  </conditionalFormatting>
  <conditionalFormatting sqref="E2:E1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max"/>
        <color rgb="FFFF7128"/>
        <color rgb="FFFFEF9C"/>
      </colorScale>
    </cfRule>
  </conditionalFormatting>
  <conditionalFormatting sqref="E65:E80">
    <cfRule type="cellIs" dxfId="31" priority="56" operator="notBetween">
      <formula>-0.6</formula>
      <formula>0.6</formula>
    </cfRule>
  </conditionalFormatting>
  <conditionalFormatting sqref="F2:F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max"/>
        <color rgb="FFFF7128"/>
        <color rgb="FFFFEF9C"/>
      </colorScale>
    </cfRule>
  </conditionalFormatting>
  <conditionalFormatting sqref="F66:F80">
    <cfRule type="cellIs" dxfId="30" priority="55" operator="notBetween">
      <formula>-0.6</formula>
      <formula>0.6</formula>
    </cfRule>
  </conditionalFormatting>
  <conditionalFormatting sqref="G2:G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max"/>
        <color rgb="FFFF7128"/>
        <color rgb="FFFFEF9C"/>
      </colorScale>
    </cfRule>
  </conditionalFormatting>
  <conditionalFormatting sqref="G67:G80">
    <cfRule type="cellIs" dxfId="29" priority="54" operator="notBetween">
      <formula>-0.6</formula>
      <formula>0.6</formula>
    </cfRule>
  </conditionalFormatting>
  <conditionalFormatting sqref="H2:H1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max"/>
        <color rgb="FFFF7128"/>
        <color rgb="FFFFEF9C"/>
      </colorScale>
    </cfRule>
  </conditionalFormatting>
  <conditionalFormatting sqref="H68:H80">
    <cfRule type="cellIs" dxfId="28" priority="53" operator="notBetween">
      <formula>-0.6</formula>
      <formula>0.6</formula>
    </cfRule>
  </conditionalFormatting>
  <conditionalFormatting sqref="I2:I1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max"/>
        <color rgb="FFFF7128"/>
        <color rgb="FFFFEF9C"/>
      </colorScale>
    </cfRule>
  </conditionalFormatting>
  <conditionalFormatting sqref="I69:I80">
    <cfRule type="cellIs" dxfId="27" priority="52" operator="notBetween">
      <formula>-0.6</formula>
      <formula>0.6</formula>
    </cfRule>
  </conditionalFormatting>
  <conditionalFormatting sqref="J2:J1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max"/>
        <color rgb="FFFF7128"/>
        <color rgb="FFFFEF9C"/>
      </colorScale>
    </cfRule>
  </conditionalFormatting>
  <conditionalFormatting sqref="J70:J80">
    <cfRule type="cellIs" dxfId="26" priority="51" operator="notBetween">
      <formula>-0.6</formula>
      <formula>0.6</formula>
    </cfRule>
  </conditionalFormatting>
  <conditionalFormatting sqref="K2:K1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max"/>
        <color rgb="FFFF7128"/>
        <color rgb="FFFFEF9C"/>
      </colorScale>
    </cfRule>
  </conditionalFormatting>
  <conditionalFormatting sqref="K71:K80">
    <cfRule type="cellIs" dxfId="25" priority="50" operator="notBetween">
      <formula>-0.6</formula>
      <formula>0.6</formula>
    </cfRule>
  </conditionalFormatting>
  <conditionalFormatting sqref="L2:L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max"/>
        <color rgb="FFFF7128"/>
        <color rgb="FFFFEF9C"/>
      </colorScale>
    </cfRule>
  </conditionalFormatting>
  <conditionalFormatting sqref="L72:L80">
    <cfRule type="cellIs" dxfId="24" priority="49" operator="notBetween">
      <formula>-0.6</formula>
      <formula>0.6</formula>
    </cfRule>
  </conditionalFormatting>
  <conditionalFormatting sqref="M2:M1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max"/>
        <color rgb="FFFF7128"/>
        <color rgb="FFFFEF9C"/>
      </colorScale>
    </cfRule>
  </conditionalFormatting>
  <conditionalFormatting sqref="M73:M78">
    <cfRule type="cellIs" dxfId="23" priority="48" operator="notBetween">
      <formula>-0.6</formula>
      <formula>0.6</formula>
    </cfRule>
  </conditionalFormatting>
  <conditionalFormatting sqref="M79:P79 M80:Q80">
    <cfRule type="cellIs" dxfId="22" priority="47" operator="notBetween">
      <formula>-0.6</formula>
      <formula>0.6</formula>
    </cfRule>
  </conditionalFormatting>
  <conditionalFormatting sqref="N2:N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max"/>
        <color rgb="FFFF7128"/>
        <color rgb="FFFFEF9C"/>
      </colorScale>
    </cfRule>
  </conditionalFormatting>
  <conditionalFormatting sqref="N74:N78">
    <cfRule type="cellIs" dxfId="21" priority="46" operator="notBetween">
      <formula>-0.6</formula>
      <formula>0.6</formula>
    </cfRule>
  </conditionalFormatting>
  <conditionalFormatting sqref="O2:O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conditionalFormatting sqref="O75:O78">
    <cfRule type="cellIs" dxfId="20" priority="45" operator="notBetween">
      <formula>-0.6</formula>
      <formula>0.6</formula>
    </cfRule>
  </conditionalFormatting>
  <conditionalFormatting sqref="P2:P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max"/>
        <color rgb="FFFF7128"/>
        <color rgb="FFFFEF9C"/>
      </colorScale>
    </cfRule>
  </conditionalFormatting>
  <conditionalFormatting sqref="P76:P78">
    <cfRule type="cellIs" dxfId="19" priority="44" operator="notBetween">
      <formula>-0.6</formula>
      <formula>0.6</formula>
    </cfRule>
  </conditionalFormatting>
  <conditionalFormatting sqref="Q2:Q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Q77:Q79">
    <cfRule type="cellIs" dxfId="18" priority="43" operator="notBetween">
      <formula>-0.6</formula>
      <formula>0.6</formula>
    </cfRule>
  </conditionalFormatting>
  <conditionalFormatting sqref="R2:R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max"/>
        <color rgb="FFFF7128"/>
        <color rgb="FFFFEF9C"/>
      </colorScale>
    </cfRule>
  </conditionalFormatting>
  <conditionalFormatting sqref="R78:R80">
    <cfRule type="cellIs" dxfId="17" priority="42" operator="notBetween">
      <formula>-0.6</formula>
      <formula>0.6</formula>
    </cfRule>
  </conditionalFormatting>
  <conditionalFormatting sqref="S2:S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S79:S83">
    <cfRule type="cellIs" dxfId="16" priority="41" operator="notBetween">
      <formula>-0.6</formula>
      <formula>0.6</formula>
    </cfRule>
  </conditionalFormatting>
  <conditionalFormatting sqref="T2:T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U2:U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FD04-31CA-4399-BE07-72AAD1371852}">
  <dimension ref="A1:O37"/>
  <sheetViews>
    <sheetView workbookViewId="0">
      <selection activeCell="E43" sqref="E43"/>
    </sheetView>
  </sheetViews>
  <sheetFormatPr defaultRowHeight="14.5"/>
  <cols>
    <col min="1" max="1" width="14.08984375" bestFit="1" customWidth="1"/>
  </cols>
  <sheetData>
    <row r="1" spans="1:15" ht="159.5">
      <c r="A1" s="25" t="s">
        <v>83</v>
      </c>
      <c r="B1" s="23" t="s">
        <v>80</v>
      </c>
      <c r="C1" s="24" t="s">
        <v>78</v>
      </c>
      <c r="D1" s="23" t="s">
        <v>76</v>
      </c>
      <c r="E1" s="24" t="s">
        <v>75</v>
      </c>
      <c r="F1" s="24" t="s">
        <v>74</v>
      </c>
      <c r="G1" s="23" t="s">
        <v>73</v>
      </c>
      <c r="H1" s="23" t="s">
        <v>72</v>
      </c>
      <c r="I1" s="23" t="s">
        <v>71</v>
      </c>
      <c r="J1" s="23" t="s">
        <v>69</v>
      </c>
      <c r="K1" s="23" t="s">
        <v>67</v>
      </c>
      <c r="L1" s="23" t="s">
        <v>66</v>
      </c>
      <c r="M1" s="23" t="s">
        <v>65</v>
      </c>
      <c r="N1" s="23" t="s">
        <v>64</v>
      </c>
      <c r="O1" s="23" t="s">
        <v>63</v>
      </c>
    </row>
    <row r="2" spans="1:15">
      <c r="A2" s="22" t="s">
        <v>62</v>
      </c>
      <c r="B2" s="20">
        <v>25.23226713291508</v>
      </c>
      <c r="C2" s="20">
        <v>12.39</v>
      </c>
      <c r="D2" s="20">
        <v>45.3</v>
      </c>
      <c r="E2" s="20">
        <v>12.5</v>
      </c>
      <c r="F2" s="20">
        <v>59.2</v>
      </c>
      <c r="G2" s="21">
        <v>4088</v>
      </c>
      <c r="H2" s="21">
        <v>3889</v>
      </c>
      <c r="I2" s="21">
        <v>312005</v>
      </c>
      <c r="J2" s="21">
        <v>993</v>
      </c>
      <c r="K2" s="20">
        <v>16.399999999999999</v>
      </c>
      <c r="L2" s="20">
        <v>738.45569620253161</v>
      </c>
      <c r="M2" s="20">
        <v>508.60502588364358</v>
      </c>
      <c r="N2" s="20">
        <v>0.57999999999999996</v>
      </c>
      <c r="O2" s="19">
        <v>0.13</v>
      </c>
    </row>
    <row r="3" spans="1:15">
      <c r="A3" s="22" t="s">
        <v>61</v>
      </c>
      <c r="B3" s="20">
        <v>21.730888192684532</v>
      </c>
      <c r="C3" s="20">
        <v>17.62</v>
      </c>
      <c r="D3" s="20">
        <v>39.1</v>
      </c>
      <c r="E3" s="20">
        <v>18.399999999999999</v>
      </c>
      <c r="F3" s="20">
        <v>71.2</v>
      </c>
      <c r="G3" s="21">
        <v>5738</v>
      </c>
      <c r="H3" s="21">
        <v>3341</v>
      </c>
      <c r="I3" s="21">
        <v>280157</v>
      </c>
      <c r="J3" s="21">
        <v>1006</v>
      </c>
      <c r="K3" s="20">
        <v>11.7</v>
      </c>
      <c r="L3" s="20">
        <v>776.94573643410854</v>
      </c>
      <c r="M3" s="20">
        <v>377.36715024045657</v>
      </c>
      <c r="N3" s="20">
        <v>0.38</v>
      </c>
      <c r="O3" s="19">
        <v>0.33</v>
      </c>
    </row>
    <row r="4" spans="1:15">
      <c r="A4" s="22" t="s">
        <v>60</v>
      </c>
      <c r="B4" s="20">
        <v>31.284468821298521</v>
      </c>
      <c r="C4" s="20">
        <v>9.5</v>
      </c>
      <c r="D4" s="20">
        <v>52.1</v>
      </c>
      <c r="E4" s="20">
        <v>7.2</v>
      </c>
      <c r="F4" s="20">
        <v>66.7</v>
      </c>
      <c r="G4" s="21">
        <v>4405</v>
      </c>
      <c r="H4" s="21">
        <v>4270</v>
      </c>
      <c r="I4" s="21">
        <v>355791</v>
      </c>
      <c r="J4" s="21">
        <v>4239</v>
      </c>
      <c r="K4" s="20">
        <v>26.3</v>
      </c>
      <c r="L4" s="20">
        <v>1393.3263157894737</v>
      </c>
      <c r="M4" s="20">
        <v>567.91774322711274</v>
      </c>
      <c r="N4" s="20">
        <v>1.26</v>
      </c>
      <c r="O4" s="19">
        <v>0.3</v>
      </c>
    </row>
    <row r="5" spans="1:15">
      <c r="A5" s="22" t="s">
        <v>59</v>
      </c>
      <c r="B5" s="20">
        <v>27.164122067948973</v>
      </c>
      <c r="C5" s="20">
        <v>9.85</v>
      </c>
      <c r="D5" s="20">
        <v>48.8</v>
      </c>
      <c r="E5" s="20">
        <v>7.1</v>
      </c>
      <c r="F5" s="20">
        <v>69.5</v>
      </c>
      <c r="G5" s="21">
        <v>6162</v>
      </c>
      <c r="H5" s="21">
        <v>2648</v>
      </c>
      <c r="I5" s="21">
        <v>444582</v>
      </c>
      <c r="J5" s="21">
        <v>2977</v>
      </c>
      <c r="K5" s="20">
        <v>24.3</v>
      </c>
      <c r="L5" s="20">
        <v>440.50501002004006</v>
      </c>
      <c r="M5" s="20">
        <v>729.90100631448695</v>
      </c>
      <c r="N5" s="20">
        <v>1.27</v>
      </c>
      <c r="O5" s="19">
        <v>0.2</v>
      </c>
    </row>
    <row r="6" spans="1:15">
      <c r="A6" s="22" t="s">
        <v>58</v>
      </c>
      <c r="B6" s="20">
        <v>26.957713853499421</v>
      </c>
      <c r="C6" s="20">
        <v>9.01</v>
      </c>
      <c r="D6" s="20">
        <v>42.5</v>
      </c>
      <c r="E6" s="20">
        <v>4.5</v>
      </c>
      <c r="F6" s="20">
        <v>66.7</v>
      </c>
      <c r="G6" s="21">
        <v>2410</v>
      </c>
      <c r="H6" s="21">
        <v>2918</v>
      </c>
      <c r="I6" s="21">
        <v>286929</v>
      </c>
      <c r="J6" s="21">
        <v>2840</v>
      </c>
      <c r="K6" s="20">
        <v>21.4</v>
      </c>
      <c r="L6" s="20">
        <v>454.91397849462368</v>
      </c>
      <c r="M6" s="20">
        <v>701.69239133003998</v>
      </c>
      <c r="N6" s="20">
        <v>1</v>
      </c>
      <c r="O6" s="19">
        <v>0.11</v>
      </c>
    </row>
    <row r="7" spans="1:15">
      <c r="A7" s="22" t="s">
        <v>57</v>
      </c>
      <c r="B7" s="20">
        <v>32.206065083789504</v>
      </c>
      <c r="C7" s="20">
        <v>10.36</v>
      </c>
      <c r="D7" s="20">
        <v>46.4</v>
      </c>
      <c r="E7" s="20">
        <v>7</v>
      </c>
      <c r="F7" s="20">
        <v>60.7</v>
      </c>
      <c r="G7" s="21">
        <v>5364</v>
      </c>
      <c r="H7" s="21">
        <v>2552</v>
      </c>
      <c r="I7" s="21">
        <v>494603</v>
      </c>
      <c r="J7" s="21">
        <v>2205</v>
      </c>
      <c r="K7" s="20">
        <v>16.7</v>
      </c>
      <c r="L7" s="20">
        <v>493.54143646408841</v>
      </c>
      <c r="M7" s="20">
        <v>637.15843324265927</v>
      </c>
      <c r="N7" s="20">
        <v>0.84</v>
      </c>
      <c r="O7" s="19">
        <v>0.1</v>
      </c>
    </row>
    <row r="8" spans="1:15">
      <c r="A8" s="22" t="s">
        <v>56</v>
      </c>
      <c r="B8" s="20">
        <v>46.041427095008657</v>
      </c>
      <c r="C8" s="20">
        <v>9.58</v>
      </c>
      <c r="D8" s="20">
        <v>54</v>
      </c>
      <c r="E8" s="20">
        <v>3.3</v>
      </c>
      <c r="F8" s="20">
        <v>50.2</v>
      </c>
      <c r="G8" s="21">
        <v>1556</v>
      </c>
      <c r="H8" s="21">
        <v>2748</v>
      </c>
      <c r="I8" s="21">
        <v>290475</v>
      </c>
      <c r="J8" s="21">
        <v>859</v>
      </c>
      <c r="K8" s="20">
        <v>15.3</v>
      </c>
      <c r="L8" s="20">
        <v>587.17094017094018</v>
      </c>
      <c r="M8" s="20">
        <v>420.54469497372594</v>
      </c>
      <c r="N8" s="20">
        <v>0.79</v>
      </c>
      <c r="O8" s="19">
        <v>0.13</v>
      </c>
    </row>
    <row r="9" spans="1:15">
      <c r="A9" s="22" t="s">
        <v>55</v>
      </c>
      <c r="B9" s="20">
        <v>28.92368073034427</v>
      </c>
      <c r="C9" s="20">
        <v>10.53</v>
      </c>
      <c r="D9" s="20">
        <v>58.5</v>
      </c>
      <c r="E9" s="20">
        <v>4.8</v>
      </c>
      <c r="F9" s="20">
        <v>114.8</v>
      </c>
      <c r="G9" s="21">
        <v>1107</v>
      </c>
      <c r="H9" s="21">
        <v>2344</v>
      </c>
      <c r="I9" s="21">
        <v>64421</v>
      </c>
      <c r="J9" s="21">
        <v>272</v>
      </c>
      <c r="K9" s="20">
        <v>3.5</v>
      </c>
      <c r="L9" s="20">
        <v>868.18518518518522</v>
      </c>
      <c r="M9" s="20">
        <v>417.90026022780597</v>
      </c>
      <c r="N9" s="20">
        <v>0.06</v>
      </c>
      <c r="O9" s="19">
        <v>0.05</v>
      </c>
    </row>
    <row r="10" spans="1:15">
      <c r="A10" s="22" t="s">
        <v>54</v>
      </c>
      <c r="B10" s="20">
        <v>30.196594554577608</v>
      </c>
      <c r="C10" s="20">
        <v>8.57</v>
      </c>
      <c r="D10" s="20">
        <v>49.4</v>
      </c>
      <c r="E10" s="20">
        <v>2.6</v>
      </c>
      <c r="F10" s="20">
        <v>80.099999999999994</v>
      </c>
      <c r="G10" s="21">
        <v>3498</v>
      </c>
      <c r="H10" s="21">
        <v>1520</v>
      </c>
      <c r="I10" s="21">
        <v>518229</v>
      </c>
      <c r="J10" s="21">
        <v>12208</v>
      </c>
      <c r="K10" s="20">
        <v>22</v>
      </c>
      <c r="L10" s="20">
        <v>168.61303744798892</v>
      </c>
      <c r="M10" s="20">
        <v>814.95434728962732</v>
      </c>
      <c r="N10" s="20">
        <v>2.0299999999999998</v>
      </c>
      <c r="O10" s="19">
        <v>0.24</v>
      </c>
    </row>
    <row r="11" spans="1:15">
      <c r="A11" s="22" t="s">
        <v>53</v>
      </c>
      <c r="B11" s="20">
        <v>30.389425257564959</v>
      </c>
      <c r="C11" s="20">
        <v>11.15</v>
      </c>
      <c r="D11" s="20">
        <v>38.799999999999997</v>
      </c>
      <c r="E11" s="20">
        <v>5</v>
      </c>
      <c r="F11" s="20">
        <v>69.400000000000006</v>
      </c>
      <c r="G11" s="21">
        <v>3909</v>
      </c>
      <c r="H11" s="21">
        <v>3166</v>
      </c>
      <c r="I11" s="21">
        <v>257074</v>
      </c>
      <c r="J11" s="21">
        <v>1110</v>
      </c>
      <c r="K11" s="20">
        <v>13.6</v>
      </c>
      <c r="L11" s="20">
        <v>574.25116279069766</v>
      </c>
      <c r="M11" s="20">
        <v>475.09395451305642</v>
      </c>
      <c r="N11" s="20">
        <v>0.62</v>
      </c>
      <c r="O11" s="19">
        <v>0.12</v>
      </c>
    </row>
    <row r="12" spans="1:15">
      <c r="A12" s="22" t="s">
        <v>52</v>
      </c>
      <c r="B12" s="20">
        <v>26.395104575760342</v>
      </c>
      <c r="C12" s="20">
        <v>15.16</v>
      </c>
      <c r="D12" s="20">
        <v>53.3</v>
      </c>
      <c r="E12" s="20">
        <v>4.0999999999999996</v>
      </c>
      <c r="F12" s="20">
        <v>70.2</v>
      </c>
      <c r="G12" s="21">
        <v>2262</v>
      </c>
      <c r="H12" s="21">
        <v>3650</v>
      </c>
      <c r="I12" s="21">
        <v>153508</v>
      </c>
      <c r="J12" s="21">
        <v>993</v>
      </c>
      <c r="K12" s="20">
        <v>10.8</v>
      </c>
      <c r="L12" s="20">
        <v>502.24770642201833</v>
      </c>
      <c r="M12" s="20">
        <v>383.90720613754678</v>
      </c>
      <c r="N12" s="20">
        <v>0.73</v>
      </c>
      <c r="O12" s="19">
        <v>0.22</v>
      </c>
    </row>
    <row r="13" spans="1:15">
      <c r="A13" s="22" t="s">
        <v>51</v>
      </c>
      <c r="B13" s="20">
        <v>20.885666632628748</v>
      </c>
      <c r="C13" s="20">
        <v>11.95</v>
      </c>
      <c r="D13" s="20">
        <v>39.5</v>
      </c>
      <c r="E13" s="20">
        <v>5.8</v>
      </c>
      <c r="F13" s="20">
        <v>74.3</v>
      </c>
      <c r="G13" s="21">
        <v>5592</v>
      </c>
      <c r="H13" s="21">
        <v>2720</v>
      </c>
      <c r="I13" s="21">
        <v>359056</v>
      </c>
      <c r="J13" s="21">
        <v>2336</v>
      </c>
      <c r="K13" s="20">
        <v>17.899999999999999</v>
      </c>
      <c r="L13" s="20">
        <v>753.30769230769226</v>
      </c>
      <c r="M13" s="20">
        <v>444.26971646414103</v>
      </c>
      <c r="N13" s="20">
        <v>0.81</v>
      </c>
      <c r="O13" s="19">
        <v>0.15</v>
      </c>
    </row>
    <row r="14" spans="1:15">
      <c r="A14" s="22" t="s">
        <v>50</v>
      </c>
      <c r="B14" s="20">
        <v>26.536431132315162</v>
      </c>
      <c r="C14" s="20">
        <v>10.01</v>
      </c>
      <c r="D14" s="20">
        <v>39.5</v>
      </c>
      <c r="E14" s="20">
        <v>7.8</v>
      </c>
      <c r="F14" s="20">
        <v>157.1</v>
      </c>
      <c r="G14" s="21">
        <v>2638</v>
      </c>
      <c r="H14" s="21">
        <v>2362</v>
      </c>
      <c r="I14" s="21">
        <v>249349</v>
      </c>
      <c r="J14" s="21">
        <v>822</v>
      </c>
      <c r="K14" s="20">
        <v>2.7</v>
      </c>
      <c r="L14" s="20">
        <v>957.37837837837833</v>
      </c>
      <c r="M14" s="20">
        <v>449.93365892216923</v>
      </c>
      <c r="N14" s="20">
        <v>0.28000000000000003</v>
      </c>
      <c r="O14" s="19">
        <v>0.32</v>
      </c>
    </row>
    <row r="15" spans="1:15">
      <c r="A15" s="22" t="s">
        <v>49</v>
      </c>
      <c r="B15" s="20">
        <v>23.855577047066408</v>
      </c>
      <c r="C15" s="20">
        <v>10.46</v>
      </c>
      <c r="D15" s="20">
        <v>42.9</v>
      </c>
      <c r="E15" s="20">
        <v>4.4000000000000004</v>
      </c>
      <c r="F15" s="20">
        <v>160.5</v>
      </c>
      <c r="G15" s="21">
        <v>849</v>
      </c>
      <c r="H15" s="21">
        <v>2115</v>
      </c>
      <c r="I15" s="21">
        <v>90979</v>
      </c>
      <c r="J15" s="21">
        <v>879</v>
      </c>
      <c r="K15" s="20">
        <v>30</v>
      </c>
      <c r="L15" s="20">
        <v>528.75</v>
      </c>
      <c r="M15" s="20">
        <v>414.01246507629486</v>
      </c>
      <c r="N15" s="20">
        <v>0.39</v>
      </c>
      <c r="O15" s="19">
        <v>0.4</v>
      </c>
    </row>
    <row r="16" spans="1:15">
      <c r="A16" s="22" t="s">
        <v>48</v>
      </c>
      <c r="B16" s="20">
        <v>13.878743608473338</v>
      </c>
      <c r="C16" s="20">
        <v>17.79</v>
      </c>
      <c r="D16" s="20">
        <v>41.5</v>
      </c>
      <c r="E16" s="20">
        <v>21.5</v>
      </c>
      <c r="F16" s="20">
        <v>105</v>
      </c>
      <c r="G16" s="21">
        <v>1482</v>
      </c>
      <c r="H16" s="21">
        <v>3251</v>
      </c>
      <c r="I16" s="21">
        <v>69109</v>
      </c>
      <c r="J16" s="21">
        <v>499</v>
      </c>
      <c r="K16" s="20">
        <v>45.8</v>
      </c>
      <c r="L16" s="20">
        <v>1238.6190476190477</v>
      </c>
      <c r="M16" s="20">
        <v>442.5435392718465</v>
      </c>
      <c r="N16" s="20">
        <v>0.39</v>
      </c>
      <c r="O16" s="19">
        <v>0.82</v>
      </c>
    </row>
    <row r="17" spans="1:15">
      <c r="A17" s="22" t="s">
        <v>47</v>
      </c>
      <c r="B17" s="20">
        <v>28.084016928784159</v>
      </c>
      <c r="C17" s="20">
        <v>10.62</v>
      </c>
      <c r="D17" s="20">
        <v>41.6</v>
      </c>
      <c r="E17" s="20">
        <v>12.8</v>
      </c>
      <c r="F17" s="20">
        <v>61.8</v>
      </c>
      <c r="G17" s="21">
        <v>1911</v>
      </c>
      <c r="H17" s="21">
        <v>3190</v>
      </c>
      <c r="I17" s="21">
        <v>102796</v>
      </c>
      <c r="J17" s="21">
        <v>442</v>
      </c>
      <c r="K17" s="20">
        <v>17</v>
      </c>
      <c r="L17" s="20">
        <v>364.55238095238093</v>
      </c>
      <c r="M17" s="20">
        <v>805.50185485135069</v>
      </c>
      <c r="N17" s="20">
        <v>0.28999999999999998</v>
      </c>
      <c r="O17" s="19">
        <v>0.21</v>
      </c>
    </row>
    <row r="18" spans="1:15">
      <c r="A18" s="22" t="s">
        <v>46</v>
      </c>
      <c r="B18" s="20">
        <v>36.381864279954378</v>
      </c>
      <c r="C18" s="20">
        <v>10.57</v>
      </c>
      <c r="D18" s="20">
        <v>49.6</v>
      </c>
      <c r="E18" s="20">
        <v>10</v>
      </c>
      <c r="F18" s="20">
        <v>55.8</v>
      </c>
      <c r="G18" s="21">
        <v>3495</v>
      </c>
      <c r="H18" s="21">
        <v>2294</v>
      </c>
      <c r="I18" s="21">
        <v>424135</v>
      </c>
      <c r="J18" s="21">
        <v>2001</v>
      </c>
      <c r="K18" s="20">
        <v>14.1</v>
      </c>
      <c r="L18" s="20">
        <v>419.66768292682929</v>
      </c>
      <c r="M18" s="20">
        <v>624.03469644245229</v>
      </c>
      <c r="N18" s="20">
        <v>0.93</v>
      </c>
      <c r="O18" s="19">
        <v>0.13</v>
      </c>
    </row>
    <row r="19" spans="1:15">
      <c r="A19" s="22" t="s">
        <v>45</v>
      </c>
      <c r="B19" s="20">
        <v>26.958754348186186</v>
      </c>
      <c r="C19" s="20">
        <v>8.94</v>
      </c>
      <c r="D19" s="20">
        <v>42.3</v>
      </c>
      <c r="E19" s="20">
        <v>14.6</v>
      </c>
      <c r="F19" s="20">
        <v>65.5</v>
      </c>
      <c r="G19" s="21">
        <v>1315</v>
      </c>
      <c r="H19" s="21">
        <v>2683</v>
      </c>
      <c r="I19" s="21">
        <v>133176</v>
      </c>
      <c r="J19" s="21">
        <v>367</v>
      </c>
      <c r="K19" s="20">
        <v>42.6</v>
      </c>
      <c r="L19" s="20">
        <v>766.60317460317458</v>
      </c>
      <c r="M19" s="20">
        <v>589.15852244492294</v>
      </c>
      <c r="N19" s="20">
        <v>1.78</v>
      </c>
      <c r="O19" s="19">
        <v>0.31</v>
      </c>
    </row>
    <row r="22" spans="1:15" ht="15" thickBot="1"/>
    <row r="23" spans="1:15" ht="15" thickBot="1">
      <c r="A23" s="5"/>
      <c r="B23" t="s">
        <v>19</v>
      </c>
      <c r="C23" t="s">
        <v>17</v>
      </c>
      <c r="D23" t="s">
        <v>15</v>
      </c>
      <c r="E23" t="s">
        <v>14</v>
      </c>
      <c r="F23" t="s">
        <v>13</v>
      </c>
      <c r="G23" t="s">
        <v>12</v>
      </c>
      <c r="H23" t="s">
        <v>11</v>
      </c>
      <c r="I23" t="s">
        <v>10</v>
      </c>
      <c r="J23" t="s">
        <v>8</v>
      </c>
      <c r="K23" t="s">
        <v>6</v>
      </c>
      <c r="L23" t="s">
        <v>5</v>
      </c>
      <c r="M23" t="s">
        <v>4</v>
      </c>
      <c r="N23" t="s">
        <v>3</v>
      </c>
      <c r="O23" s="3" t="s">
        <v>2</v>
      </c>
    </row>
    <row r="24" spans="1:15">
      <c r="A24" t="s">
        <v>19</v>
      </c>
      <c r="B24">
        <v>1</v>
      </c>
    </row>
    <row r="25" spans="1:15">
      <c r="A25" t="s">
        <v>17</v>
      </c>
      <c r="B25" s="2">
        <v>-0.59852213026633261</v>
      </c>
      <c r="C25" s="2">
        <v>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5">
      <c r="A26" t="s">
        <v>15</v>
      </c>
      <c r="B26" s="2">
        <v>0.54528913591239991</v>
      </c>
      <c r="C26" s="2">
        <v>-0.2445114520789731</v>
      </c>
      <c r="D26" s="2"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>
      <c r="A27" t="s">
        <v>14</v>
      </c>
      <c r="B27" s="2">
        <v>-0.53857451359694364</v>
      </c>
      <c r="C27" s="2">
        <v>0.63830467899629628</v>
      </c>
      <c r="D27" s="2">
        <v>-0.44720950679850274</v>
      </c>
      <c r="E27" s="2">
        <v>1</v>
      </c>
      <c r="F27" s="2"/>
      <c r="G27" s="2"/>
      <c r="H27" s="2"/>
      <c r="I27" s="2"/>
      <c r="J27" s="2"/>
      <c r="K27" s="2"/>
      <c r="L27" s="2"/>
      <c r="M27" s="2"/>
      <c r="N27" s="2"/>
    </row>
    <row r="28" spans="1:15">
      <c r="A28" t="s">
        <v>13</v>
      </c>
      <c r="B28" s="2">
        <v>-0.39488679240222341</v>
      </c>
      <c r="C28" s="2">
        <v>3.4451276199254671E-2</v>
      </c>
      <c r="D28" s="2">
        <v>-0.17422882270399287</v>
      </c>
      <c r="E28" s="2">
        <v>-6.6449360609635244E-2</v>
      </c>
      <c r="F28" s="2">
        <v>1</v>
      </c>
      <c r="G28" s="2"/>
      <c r="H28" s="2"/>
      <c r="I28" s="2"/>
      <c r="J28" s="2"/>
      <c r="K28" s="2"/>
      <c r="L28" s="2"/>
      <c r="M28" s="2"/>
      <c r="N28" s="2"/>
    </row>
    <row r="29" spans="1:15">
      <c r="A29" t="s">
        <v>12</v>
      </c>
      <c r="B29" s="2">
        <v>-6.3804306829051943E-2</v>
      </c>
      <c r="C29" s="2">
        <v>0.10335211731320469</v>
      </c>
      <c r="D29" s="2">
        <v>-0.1837599195304804</v>
      </c>
      <c r="E29" s="2">
        <v>2.3245362122123171E-2</v>
      </c>
      <c r="F29" s="2">
        <v>-0.4051830667903154</v>
      </c>
      <c r="G29" s="2">
        <v>1</v>
      </c>
      <c r="H29" s="2"/>
      <c r="I29" s="2"/>
      <c r="J29" s="2"/>
      <c r="K29" s="2"/>
      <c r="L29" s="2"/>
      <c r="M29" s="2"/>
      <c r="N29" s="2"/>
    </row>
    <row r="30" spans="1:15">
      <c r="A30" t="s">
        <v>11</v>
      </c>
      <c r="B30" s="2">
        <v>-0.17897014985248533</v>
      </c>
      <c r="C30" s="2">
        <v>0.43306171661561998</v>
      </c>
      <c r="D30" s="2">
        <v>-4.1321709523172052E-2</v>
      </c>
      <c r="E30" s="2">
        <v>0.35401202885444383</v>
      </c>
      <c r="F30" s="2">
        <v>-0.38020636693628274</v>
      </c>
      <c r="G30" s="2">
        <v>0.18195801170579082</v>
      </c>
      <c r="H30" s="2">
        <v>1</v>
      </c>
      <c r="I30" s="2"/>
      <c r="J30" s="2"/>
      <c r="K30" s="2"/>
      <c r="L30" s="2"/>
      <c r="M30" s="2"/>
      <c r="N30" s="2"/>
    </row>
    <row r="31" spans="1:15">
      <c r="A31" t="s">
        <v>10</v>
      </c>
      <c r="B31" s="2">
        <v>0.37331073148392929</v>
      </c>
      <c r="C31" s="2">
        <v>-0.3357505795716747</v>
      </c>
      <c r="D31" s="2">
        <v>9.7792452097099983E-2</v>
      </c>
      <c r="E31" s="2">
        <v>-0.31275175161217933</v>
      </c>
      <c r="F31" s="2">
        <v>-0.43967654954042734</v>
      </c>
      <c r="G31" s="2">
        <v>0.75466200386438675</v>
      </c>
      <c r="H31" s="2">
        <v>-0.1970422914536368</v>
      </c>
      <c r="I31" s="2">
        <v>1</v>
      </c>
      <c r="J31" s="2"/>
      <c r="K31" s="2"/>
      <c r="L31" s="2"/>
      <c r="M31" s="2"/>
      <c r="N31" s="2"/>
    </row>
    <row r="32" spans="1:15">
      <c r="A32" t="s">
        <v>8</v>
      </c>
      <c r="B32" s="2">
        <v>0.13459658224629054</v>
      </c>
      <c r="C32" s="2">
        <v>-0.35098412390427419</v>
      </c>
      <c r="D32" s="2">
        <v>0.18974966135975035</v>
      </c>
      <c r="E32" s="2">
        <v>-0.37147050220438738</v>
      </c>
      <c r="F32" s="2">
        <v>-0.13236328925924476</v>
      </c>
      <c r="G32" s="2">
        <v>0.27770106046360421</v>
      </c>
      <c r="H32" s="2">
        <v>-0.37414181828116333</v>
      </c>
      <c r="I32" s="2">
        <v>0.64645549477189435</v>
      </c>
      <c r="J32" s="2">
        <v>1</v>
      </c>
      <c r="K32" s="2"/>
      <c r="L32" s="2"/>
      <c r="M32" s="2"/>
      <c r="N32" s="2"/>
    </row>
    <row r="33" spans="1:15">
      <c r="A33" t="s">
        <v>6</v>
      </c>
      <c r="B33" s="2">
        <v>-0.36555425003031461</v>
      </c>
      <c r="C33" s="2">
        <v>7.4871792466892559E-2</v>
      </c>
      <c r="D33" s="2">
        <v>-0.23296314553156128</v>
      </c>
      <c r="E33" s="2">
        <v>0.43512517621334001</v>
      </c>
      <c r="F33" s="2">
        <v>-3.2876942210850968E-2</v>
      </c>
      <c r="G33" s="2">
        <v>-0.2051425545991005</v>
      </c>
      <c r="H33" s="2">
        <v>6.5432529133918574E-2</v>
      </c>
      <c r="I33" s="2">
        <v>-0.17809806676376502</v>
      </c>
      <c r="J33" s="2">
        <v>7.1158426322996488E-2</v>
      </c>
      <c r="K33" s="2">
        <v>1</v>
      </c>
      <c r="L33" s="2"/>
      <c r="M33" s="2"/>
      <c r="N33" s="2"/>
    </row>
    <row r="34" spans="1:15">
      <c r="A34" t="s">
        <v>5</v>
      </c>
      <c r="B34" s="2">
        <v>-0.34064524879718056</v>
      </c>
      <c r="C34" s="2">
        <v>0.33408530659206792</v>
      </c>
      <c r="D34" s="2">
        <v>-3.893077239396113E-2</v>
      </c>
      <c r="E34" s="2">
        <v>0.42675824099709986</v>
      </c>
      <c r="F34" s="2">
        <v>0.25692059711364434</v>
      </c>
      <c r="G34" s="2">
        <v>-5.4730296102642448E-2</v>
      </c>
      <c r="H34" s="2">
        <v>0.52741570019188022</v>
      </c>
      <c r="I34" s="2">
        <v>-0.33142198435497872</v>
      </c>
      <c r="J34" s="2">
        <v>-0.33342314402593298</v>
      </c>
      <c r="K34" s="2">
        <v>0.2302725969230395</v>
      </c>
      <c r="L34" s="2">
        <v>1</v>
      </c>
      <c r="M34" s="2"/>
      <c r="N34" s="2"/>
    </row>
    <row r="35" spans="1:15">
      <c r="A35" t="s">
        <v>4</v>
      </c>
      <c r="B35" s="2">
        <v>0.18906445865421265</v>
      </c>
      <c r="C35" s="2">
        <v>-0.54831317031441695</v>
      </c>
      <c r="D35" s="2">
        <v>7.0214643214892769E-3</v>
      </c>
      <c r="E35" s="2">
        <v>-0.10021941588416036</v>
      </c>
      <c r="F35" s="2">
        <v>-0.36909073026802403</v>
      </c>
      <c r="G35" s="2">
        <v>0.17512187976981142</v>
      </c>
      <c r="H35" s="2">
        <v>-0.25637342052761392</v>
      </c>
      <c r="I35" s="2">
        <v>0.45938354149942273</v>
      </c>
      <c r="J35" s="2">
        <v>0.56530001256704654</v>
      </c>
      <c r="K35" s="2">
        <v>0.18532821532998348</v>
      </c>
      <c r="L35" s="2">
        <v>-0.50794403251225451</v>
      </c>
      <c r="M35" s="2">
        <v>1</v>
      </c>
      <c r="N35" s="2"/>
    </row>
    <row r="36" spans="1:15">
      <c r="A36" t="s">
        <v>3</v>
      </c>
      <c r="B36" s="2">
        <v>0.23693484163121742</v>
      </c>
      <c r="C36" s="2">
        <v>-0.47289772580291284</v>
      </c>
      <c r="D36" s="2">
        <v>0.14466149505936979</v>
      </c>
      <c r="E36" s="2">
        <v>-0.2090537407353541</v>
      </c>
      <c r="F36" s="2">
        <v>-0.4185965818765886</v>
      </c>
      <c r="G36" s="2">
        <v>0.21526717772122286</v>
      </c>
      <c r="H36" s="2">
        <v>-0.21295945072662323</v>
      </c>
      <c r="I36" s="2">
        <v>0.5624867786548946</v>
      </c>
      <c r="J36" s="2">
        <v>0.70544765145274269</v>
      </c>
      <c r="K36" s="2">
        <v>0.42660655912891204</v>
      </c>
      <c r="L36" s="2">
        <v>-0.26572703843137208</v>
      </c>
      <c r="M36" s="2">
        <v>0.56599317644553726</v>
      </c>
      <c r="N36" s="2">
        <v>1</v>
      </c>
    </row>
    <row r="37" spans="1:15" ht="15" thickBot="1">
      <c r="A37" s="3" t="s">
        <v>2</v>
      </c>
      <c r="B37" s="4">
        <v>-0.61665619584864417</v>
      </c>
      <c r="C37" s="4">
        <v>0.54901066259300013</v>
      </c>
      <c r="D37" s="4">
        <v>-0.33928191605800123</v>
      </c>
      <c r="E37" s="4">
        <v>0.63323977495248507</v>
      </c>
      <c r="F37" s="4">
        <v>0.41547361906714086</v>
      </c>
      <c r="G37" s="4">
        <v>-0.26426465065895915</v>
      </c>
      <c r="H37" s="4">
        <v>0.119146788249216</v>
      </c>
      <c r="I37" s="4">
        <v>-0.40446557231045382</v>
      </c>
      <c r="J37" s="4">
        <v>-8.3043402985723686E-2</v>
      </c>
      <c r="K37" s="4">
        <v>0.66342634711046189</v>
      </c>
      <c r="L37" s="4">
        <v>0.50403231970284468</v>
      </c>
      <c r="M37" s="4">
        <v>-0.21715404094035576</v>
      </c>
      <c r="N37" s="4">
        <v>-9.5294375643934615E-2</v>
      </c>
      <c r="O37" s="3">
        <v>1</v>
      </c>
    </row>
  </sheetData>
  <conditionalFormatting sqref="B25 D25:N25 B26:C26 E26:N26 B27:D27 F27:N27 B28:E28 G28:N28 B29:F29 H29:N29 B30:G30 I30:N30 B31:H31 J31:N31 B32:I32 K32:N32 B33:J33 L33:N33 B34:K34 M34:N34 B35:L35 N35 B36:M36 B37:N37">
    <cfRule type="cellIs" dxfId="15" priority="1" operator="notBetween">
      <formula>-0.6</formula>
      <formula>0.6</formula>
    </cfRule>
  </conditionalFormatting>
  <conditionalFormatting sqref="I2:I7 I10:I19">
    <cfRule type="cellIs" dxfId="14" priority="2" operator="equal">
      <formula>MIN($M$2:$M$19)</formula>
    </cfRule>
    <cfRule type="cellIs" dxfId="13" priority="3" operator="equal">
      <formula>"min($M$2:$M$19)"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5C678-B575-495C-B976-6B02470B7B2F}">
  <dimension ref="A1:X85"/>
  <sheetViews>
    <sheetView topLeftCell="A31" workbookViewId="0">
      <selection activeCell="I38" sqref="I38"/>
    </sheetView>
  </sheetViews>
  <sheetFormatPr defaultRowHeight="14.5"/>
  <cols>
    <col min="1" max="1" width="15" customWidth="1"/>
    <col min="2" max="2" width="12" customWidth="1"/>
    <col min="3" max="3" width="8.453125" customWidth="1"/>
    <col min="4" max="5" width="9.54296875" customWidth="1"/>
    <col min="6" max="6" width="8.54296875" customWidth="1"/>
    <col min="7" max="7" width="9.6328125" customWidth="1"/>
    <col min="8" max="8" width="12.1796875" customWidth="1"/>
    <col min="9" max="9" width="9" customWidth="1"/>
    <col min="10" max="10" width="10.6328125" customWidth="1"/>
    <col min="11" max="11" width="12.36328125" customWidth="1"/>
    <col min="12" max="12" width="12.08984375" customWidth="1"/>
    <col min="13" max="13" width="10.08984375" customWidth="1"/>
    <col min="14" max="14" width="11.90625" customWidth="1"/>
    <col min="15" max="15" width="12.08984375" customWidth="1"/>
    <col min="16" max="16" width="10.36328125" customWidth="1"/>
    <col min="17" max="17" width="14.54296875" customWidth="1"/>
    <col min="18" max="18" width="11.453125" customWidth="1"/>
    <col min="19" max="19" width="11" customWidth="1"/>
    <col min="20" max="20" width="10.54296875" customWidth="1"/>
    <col min="21" max="21" width="12.54296875" customWidth="1"/>
    <col min="23" max="23" width="23.90625" bestFit="1" customWidth="1"/>
    <col min="24" max="24" width="11.36328125" customWidth="1"/>
  </cols>
  <sheetData>
    <row r="1" spans="1:21" ht="116">
      <c r="A1" s="25" t="s">
        <v>83</v>
      </c>
      <c r="B1" s="23" t="s">
        <v>105</v>
      </c>
      <c r="C1" s="23" t="s">
        <v>81</v>
      </c>
      <c r="D1" s="23" t="s">
        <v>80</v>
      </c>
      <c r="E1" s="23" t="s">
        <v>79</v>
      </c>
      <c r="F1" s="24" t="s">
        <v>78</v>
      </c>
      <c r="G1" s="23" t="s">
        <v>77</v>
      </c>
      <c r="H1" s="23" t="s">
        <v>76</v>
      </c>
      <c r="I1" s="24" t="s">
        <v>75</v>
      </c>
      <c r="J1" s="24" t="s">
        <v>74</v>
      </c>
      <c r="K1" s="23" t="s">
        <v>104</v>
      </c>
      <c r="L1" s="23" t="s">
        <v>72</v>
      </c>
      <c r="M1" s="23" t="s">
        <v>71</v>
      </c>
      <c r="N1" s="23" t="s">
        <v>70</v>
      </c>
      <c r="O1" s="23" t="s">
        <v>69</v>
      </c>
      <c r="P1" s="23" t="s">
        <v>68</v>
      </c>
      <c r="Q1" s="23" t="s">
        <v>67</v>
      </c>
      <c r="R1" s="23" t="s">
        <v>66</v>
      </c>
      <c r="S1" s="23" t="s">
        <v>65</v>
      </c>
      <c r="T1" s="23" t="s">
        <v>64</v>
      </c>
      <c r="U1" s="23" t="s">
        <v>63</v>
      </c>
    </row>
    <row r="2" spans="1:21">
      <c r="A2" s="22" t="s">
        <v>62</v>
      </c>
      <c r="B2" s="21">
        <v>9000</v>
      </c>
      <c r="C2" s="20">
        <v>4898</v>
      </c>
      <c r="D2" s="20">
        <v>12.249406758857704</v>
      </c>
      <c r="E2" s="20">
        <v>190</v>
      </c>
      <c r="F2" s="20">
        <v>13.76</v>
      </c>
      <c r="G2" s="20">
        <v>2179</v>
      </c>
      <c r="H2" s="20">
        <v>43.4</v>
      </c>
      <c r="I2" s="20">
        <v>12.4</v>
      </c>
      <c r="J2" s="20">
        <v>55.8</v>
      </c>
      <c r="K2" s="20">
        <v>5274</v>
      </c>
      <c r="L2" s="20">
        <v>3395</v>
      </c>
      <c r="M2" s="20">
        <v>322326</v>
      </c>
      <c r="N2" s="20">
        <v>17459</v>
      </c>
      <c r="O2" s="26">
        <v>28.761967105801489</v>
      </c>
      <c r="P2" s="20">
        <v>10</v>
      </c>
      <c r="Q2" s="20">
        <v>20.5</v>
      </c>
      <c r="R2" s="20">
        <v>629.94845360824741</v>
      </c>
      <c r="S2" s="20">
        <v>693.07748956713851</v>
      </c>
      <c r="T2" s="19">
        <v>0.9</v>
      </c>
      <c r="U2" s="19">
        <v>0.188</v>
      </c>
    </row>
    <row r="3" spans="1:21">
      <c r="A3" s="22" t="s">
        <v>61</v>
      </c>
      <c r="B3" s="21">
        <v>8000</v>
      </c>
      <c r="C3" s="20">
        <v>1634</v>
      </c>
      <c r="D3" s="20">
        <v>11.476535929096789</v>
      </c>
      <c r="E3" s="20">
        <v>248</v>
      </c>
      <c r="F3" s="20">
        <v>16.899999999999999</v>
      </c>
      <c r="G3" s="20">
        <v>1899</v>
      </c>
      <c r="H3" s="20">
        <v>38.4</v>
      </c>
      <c r="I3" s="20">
        <v>19.600000000000001</v>
      </c>
      <c r="J3" s="20">
        <v>60.9</v>
      </c>
      <c r="K3" s="20">
        <v>8150</v>
      </c>
      <c r="L3" s="20">
        <v>3730</v>
      </c>
      <c r="M3" s="20">
        <v>407789</v>
      </c>
      <c r="N3" s="20">
        <v>17053</v>
      </c>
      <c r="O3" s="26">
        <v>26.027443161827534</v>
      </c>
      <c r="P3" s="20">
        <v>1.6</v>
      </c>
      <c r="Q3" s="20">
        <v>10</v>
      </c>
      <c r="R3" s="20">
        <v>347.01744186046511</v>
      </c>
      <c r="S3" s="20">
        <v>431.93660261028367</v>
      </c>
      <c r="T3" s="19">
        <v>0.46</v>
      </c>
      <c r="U3" s="19">
        <v>0.28799999999999998</v>
      </c>
    </row>
    <row r="4" spans="1:21">
      <c r="A4" s="22" t="s">
        <v>60</v>
      </c>
      <c r="B4" s="21">
        <v>9000</v>
      </c>
      <c r="C4" s="20">
        <v>4082</v>
      </c>
      <c r="D4" s="20">
        <v>14.875857785587687</v>
      </c>
      <c r="E4" s="20">
        <v>171</v>
      </c>
      <c r="F4" s="20">
        <v>9.99</v>
      </c>
      <c r="G4" s="20">
        <v>2630</v>
      </c>
      <c r="H4" s="20">
        <v>47.9</v>
      </c>
      <c r="I4" s="20">
        <v>5.6</v>
      </c>
      <c r="J4" s="20">
        <v>60.1</v>
      </c>
      <c r="K4" s="20">
        <v>5023</v>
      </c>
      <c r="L4" s="20">
        <v>3385</v>
      </c>
      <c r="M4" s="20">
        <v>358021</v>
      </c>
      <c r="N4" s="20">
        <v>7766</v>
      </c>
      <c r="O4" s="26">
        <v>47.975398785087783</v>
      </c>
      <c r="P4" s="20">
        <v>6.6</v>
      </c>
      <c r="Q4" s="20">
        <v>16.100000000000001</v>
      </c>
      <c r="R4" s="20">
        <v>943.04285714285709</v>
      </c>
      <c r="S4" s="20">
        <v>675.42756729735049</v>
      </c>
      <c r="T4" s="19">
        <v>1.44</v>
      </c>
      <c r="U4" s="19">
        <v>0.35199999999999998</v>
      </c>
    </row>
    <row r="5" spans="1:21">
      <c r="A5" s="22" t="s">
        <v>59</v>
      </c>
      <c r="B5" s="21">
        <v>14000</v>
      </c>
      <c r="C5" s="20">
        <v>6143</v>
      </c>
      <c r="D5" s="20">
        <v>13.29644217909062</v>
      </c>
      <c r="E5" s="20">
        <v>779</v>
      </c>
      <c r="F5" s="20">
        <v>11.64</v>
      </c>
      <c r="G5" s="20">
        <v>4885</v>
      </c>
      <c r="H5" s="20">
        <v>51.1</v>
      </c>
      <c r="I5" s="20">
        <v>8.4</v>
      </c>
      <c r="J5" s="20">
        <v>59.5</v>
      </c>
      <c r="K5" s="20">
        <v>8010</v>
      </c>
      <c r="L5" s="20">
        <v>2560</v>
      </c>
      <c r="M5" s="20">
        <v>588070</v>
      </c>
      <c r="N5" s="20">
        <v>3347</v>
      </c>
      <c r="O5" s="26">
        <v>16.798650592663748</v>
      </c>
      <c r="P5" s="20">
        <v>15.4</v>
      </c>
      <c r="Q5" s="20">
        <v>25.1</v>
      </c>
      <c r="R5" s="20">
        <v>334.73384615384617</v>
      </c>
      <c r="S5" s="20">
        <v>1001.9303510940954</v>
      </c>
      <c r="T5" s="19">
        <v>1.63</v>
      </c>
      <c r="U5" s="19">
        <v>0.26600000000000001</v>
      </c>
    </row>
    <row r="6" spans="1:21">
      <c r="A6" s="22" t="s">
        <v>58</v>
      </c>
      <c r="B6" s="21">
        <v>12000</v>
      </c>
      <c r="C6" s="20">
        <v>8547</v>
      </c>
      <c r="D6" s="20">
        <v>13.890059098951626</v>
      </c>
      <c r="E6" s="20">
        <v>879</v>
      </c>
      <c r="F6" s="20">
        <v>10.49</v>
      </c>
      <c r="G6" s="20">
        <v>2653</v>
      </c>
      <c r="H6" s="20">
        <v>40.299999999999997</v>
      </c>
      <c r="I6" s="20">
        <v>6.9</v>
      </c>
      <c r="J6" s="20">
        <v>60.4</v>
      </c>
      <c r="K6" s="20">
        <v>3083</v>
      </c>
      <c r="L6" s="20">
        <v>2518</v>
      </c>
      <c r="M6" s="20">
        <v>325273</v>
      </c>
      <c r="N6" s="20">
        <v>6923</v>
      </c>
      <c r="O6" s="26">
        <v>32.173421119148784</v>
      </c>
      <c r="P6" s="20">
        <v>20.9</v>
      </c>
      <c r="Q6" s="20">
        <v>24.5</v>
      </c>
      <c r="R6" s="20">
        <v>349.07983193277312</v>
      </c>
      <c r="S6" s="20">
        <v>925.53050637329829</v>
      </c>
      <c r="T6" s="19">
        <v>2.5499999999999998</v>
      </c>
      <c r="U6" s="19">
        <v>0.29599999999999999</v>
      </c>
    </row>
    <row r="7" spans="1:21">
      <c r="A7" s="22" t="s">
        <v>57</v>
      </c>
      <c r="B7" s="21">
        <v>10000</v>
      </c>
      <c r="C7" s="20">
        <v>7986</v>
      </c>
      <c r="D7" s="20">
        <v>18.609491624050222</v>
      </c>
      <c r="E7" s="20">
        <v>291</v>
      </c>
      <c r="F7" s="20">
        <v>11.84</v>
      </c>
      <c r="G7" s="20">
        <v>4895</v>
      </c>
      <c r="H7" s="20">
        <v>51.5</v>
      </c>
      <c r="I7" s="20">
        <v>13.2</v>
      </c>
      <c r="J7" s="20">
        <v>57.4</v>
      </c>
      <c r="K7" s="20">
        <v>6835</v>
      </c>
      <c r="L7" s="20">
        <v>2415</v>
      </c>
      <c r="M7" s="20">
        <v>695424</v>
      </c>
      <c r="N7" s="20">
        <v>7771</v>
      </c>
      <c r="O7" s="26">
        <v>18.659848035540435</v>
      </c>
      <c r="P7" s="20">
        <v>13.5</v>
      </c>
      <c r="Q7" s="20">
        <v>16.899999999999999</v>
      </c>
      <c r="R7" s="20">
        <v>431.70531400966183</v>
      </c>
      <c r="S7" s="20">
        <v>764.27604265747573</v>
      </c>
      <c r="T7" s="19">
        <v>1.78</v>
      </c>
      <c r="U7" s="19">
        <v>0.224</v>
      </c>
    </row>
    <row r="8" spans="1:21">
      <c r="A8" s="22" t="s">
        <v>56</v>
      </c>
      <c r="B8" s="21">
        <v>9000</v>
      </c>
      <c r="C8" s="20">
        <v>5683</v>
      </c>
      <c r="D8" s="20">
        <v>25.853568347097251</v>
      </c>
      <c r="E8" s="20">
        <v>489</v>
      </c>
      <c r="F8" s="20">
        <v>9.86</v>
      </c>
      <c r="G8" s="20">
        <v>2747</v>
      </c>
      <c r="H8" s="20">
        <v>57.9</v>
      </c>
      <c r="I8" s="20">
        <v>1.7</v>
      </c>
      <c r="J8" s="20">
        <v>47.8</v>
      </c>
      <c r="K8" s="20">
        <v>1628</v>
      </c>
      <c r="L8" s="20">
        <v>2238</v>
      </c>
      <c r="M8" s="20">
        <v>358533</v>
      </c>
      <c r="N8" s="20">
        <v>7212</v>
      </c>
      <c r="O8" s="26">
        <v>10.076420559595711</v>
      </c>
      <c r="P8" s="20">
        <v>8.5</v>
      </c>
      <c r="Q8" s="20">
        <v>14.9</v>
      </c>
      <c r="R8" s="20">
        <v>447.6137931034483</v>
      </c>
      <c r="S8" s="20">
        <v>611.98077160113394</v>
      </c>
      <c r="T8" s="19">
        <v>1.94</v>
      </c>
      <c r="U8" s="19">
        <v>0.33500000000000002</v>
      </c>
    </row>
    <row r="9" spans="1:21">
      <c r="A9" s="22" t="s">
        <v>55</v>
      </c>
      <c r="B9" s="21">
        <v>7000</v>
      </c>
      <c r="C9" s="20">
        <v>1251</v>
      </c>
      <c r="D9" s="20">
        <v>16.647341394732482</v>
      </c>
      <c r="E9" s="20">
        <v>223</v>
      </c>
      <c r="F9" s="20">
        <v>10.89</v>
      </c>
      <c r="G9" s="20">
        <v>313</v>
      </c>
      <c r="H9" s="20">
        <v>46.3</v>
      </c>
      <c r="I9" s="20">
        <v>1.7</v>
      </c>
      <c r="J9" s="20">
        <v>163.5</v>
      </c>
      <c r="K9" s="20">
        <v>1367</v>
      </c>
      <c r="L9" s="20">
        <v>2683</v>
      </c>
      <c r="M9" s="20">
        <v>61548</v>
      </c>
      <c r="N9" s="20">
        <v>8049</v>
      </c>
      <c r="O9" s="26">
        <v>8.4064932913698858</v>
      </c>
      <c r="P9" s="20">
        <v>1.7</v>
      </c>
      <c r="Q9" s="20">
        <v>13.2</v>
      </c>
      <c r="R9" s="20">
        <v>832.68965517241384</v>
      </c>
      <c r="S9" s="20">
        <v>635.6634089779692</v>
      </c>
      <c r="T9" s="19">
        <v>0.28999999999999998</v>
      </c>
      <c r="U9" s="19">
        <v>0.23599999999999999</v>
      </c>
    </row>
    <row r="10" spans="1:21">
      <c r="A10" s="22" t="s">
        <v>54</v>
      </c>
      <c r="B10" s="21">
        <v>18000</v>
      </c>
      <c r="C10" s="20">
        <v>7515</v>
      </c>
      <c r="D10" s="20">
        <v>15.725823682748601</v>
      </c>
      <c r="E10" s="20">
        <v>2012</v>
      </c>
      <c r="F10" s="20">
        <v>8.93</v>
      </c>
      <c r="G10" s="20">
        <v>8907</v>
      </c>
      <c r="H10" s="20">
        <v>42.1</v>
      </c>
      <c r="I10" s="20">
        <v>4.8</v>
      </c>
      <c r="J10" s="20">
        <v>105.8</v>
      </c>
      <c r="K10" s="20">
        <v>3904</v>
      </c>
      <c r="L10" s="20">
        <v>1696</v>
      </c>
      <c r="M10" s="20">
        <v>540707</v>
      </c>
      <c r="N10" s="20">
        <v>2388</v>
      </c>
      <c r="O10" s="26">
        <v>97.004401521302512</v>
      </c>
      <c r="P10" s="20">
        <v>18.3</v>
      </c>
      <c r="Q10" s="20">
        <v>24.4</v>
      </c>
      <c r="R10" s="20">
        <v>148.67217280813216</v>
      </c>
      <c r="S10" s="20">
        <v>1069.5269432930218</v>
      </c>
      <c r="T10" s="19">
        <v>3.78</v>
      </c>
      <c r="U10" s="19">
        <v>0.498</v>
      </c>
    </row>
    <row r="11" spans="1:21">
      <c r="A11" s="22" t="s">
        <v>53</v>
      </c>
      <c r="B11" s="21">
        <v>8000</v>
      </c>
      <c r="C11" s="20">
        <v>5117</v>
      </c>
      <c r="D11" s="20">
        <v>15.951138041487482</v>
      </c>
      <c r="E11" s="20">
        <v>198</v>
      </c>
      <c r="F11" s="20">
        <v>11.21</v>
      </c>
      <c r="G11" s="20">
        <v>2249</v>
      </c>
      <c r="H11" s="20">
        <v>45.8</v>
      </c>
      <c r="I11" s="20">
        <v>5.8</v>
      </c>
      <c r="J11" s="20">
        <v>62.7</v>
      </c>
      <c r="K11" s="20">
        <v>4933</v>
      </c>
      <c r="L11" s="20">
        <v>3178</v>
      </c>
      <c r="M11" s="20">
        <v>309105</v>
      </c>
      <c r="N11" s="20">
        <v>7291</v>
      </c>
      <c r="O11" s="26">
        <v>16.733768486618633</v>
      </c>
      <c r="P11" s="20">
        <v>8.3000000000000007</v>
      </c>
      <c r="Q11" s="20">
        <v>16.100000000000001</v>
      </c>
      <c r="R11" s="20">
        <v>486.04313725490198</v>
      </c>
      <c r="S11" s="20">
        <v>536.63436635173184</v>
      </c>
      <c r="T11" s="19">
        <v>1.27</v>
      </c>
      <c r="U11" s="19">
        <v>0.249</v>
      </c>
    </row>
    <row r="12" spans="1:21">
      <c r="A12" s="22" t="s">
        <v>52</v>
      </c>
      <c r="B12" s="21">
        <v>8000</v>
      </c>
      <c r="C12" s="20">
        <v>6331</v>
      </c>
      <c r="D12" s="20">
        <v>11.896525539562276</v>
      </c>
      <c r="E12" s="20">
        <v>168</v>
      </c>
      <c r="F12" s="20">
        <v>16.52</v>
      </c>
      <c r="G12" s="20">
        <v>805</v>
      </c>
      <c r="H12" s="20">
        <v>39.200000000000003</v>
      </c>
      <c r="I12" s="20">
        <v>10.7</v>
      </c>
      <c r="J12" s="20">
        <v>54.8</v>
      </c>
      <c r="K12" s="20">
        <v>3206</v>
      </c>
      <c r="L12" s="20">
        <v>4938</v>
      </c>
      <c r="M12" s="20">
        <v>247054</v>
      </c>
      <c r="N12" s="20">
        <v>14815</v>
      </c>
      <c r="O12" s="26">
        <v>25.54799952751388</v>
      </c>
      <c r="P12" s="20">
        <v>6.2</v>
      </c>
      <c r="Q12" s="20">
        <v>9.6999999999999993</v>
      </c>
      <c r="R12" s="20">
        <v>356.99397590361446</v>
      </c>
      <c r="S12" s="20">
        <v>495.70543865273959</v>
      </c>
      <c r="T12" s="19">
        <v>2.06</v>
      </c>
      <c r="U12" s="19">
        <v>0.33200000000000002</v>
      </c>
    </row>
    <row r="13" spans="1:21">
      <c r="A13" s="22" t="s">
        <v>51</v>
      </c>
      <c r="B13" s="21">
        <v>10000</v>
      </c>
      <c r="C13" s="20">
        <v>3432</v>
      </c>
      <c r="D13" s="20">
        <v>10.021760396079136</v>
      </c>
      <c r="E13" s="20">
        <v>303</v>
      </c>
      <c r="F13" s="20">
        <v>10.97</v>
      </c>
      <c r="G13" s="20">
        <v>2235</v>
      </c>
      <c r="H13" s="20">
        <v>46.5</v>
      </c>
      <c r="I13" s="20">
        <v>9</v>
      </c>
      <c r="J13" s="20">
        <v>65.3</v>
      </c>
      <c r="K13" s="20">
        <v>7246</v>
      </c>
      <c r="L13" s="20">
        <v>2683</v>
      </c>
      <c r="M13" s="20">
        <v>470455</v>
      </c>
      <c r="N13" s="20">
        <v>9392</v>
      </c>
      <c r="O13" s="26">
        <v>30.670845727442721</v>
      </c>
      <c r="P13" s="20">
        <v>7.2</v>
      </c>
      <c r="Q13" s="20">
        <v>21.1</v>
      </c>
      <c r="R13" s="20">
        <v>618.40740740740739</v>
      </c>
      <c r="S13" s="20">
        <v>491.45887817505474</v>
      </c>
      <c r="T13" s="19">
        <v>1.02</v>
      </c>
      <c r="U13" s="19">
        <v>0.29899999999999999</v>
      </c>
    </row>
    <row r="14" spans="1:21">
      <c r="A14" s="22" t="s">
        <v>50</v>
      </c>
      <c r="B14" s="21">
        <v>8000</v>
      </c>
      <c r="C14" s="20">
        <v>953</v>
      </c>
      <c r="D14" s="20">
        <v>14.462238949349265</v>
      </c>
      <c r="E14" s="20">
        <v>271</v>
      </c>
      <c r="F14" s="20">
        <v>11.45</v>
      </c>
      <c r="G14" s="20">
        <v>1262</v>
      </c>
      <c r="H14" s="20">
        <v>41.1</v>
      </c>
      <c r="I14" s="20">
        <v>10.3</v>
      </c>
      <c r="J14" s="20">
        <v>118</v>
      </c>
      <c r="K14" s="20">
        <v>3635</v>
      </c>
      <c r="L14" s="20">
        <v>2533</v>
      </c>
      <c r="M14" s="20">
        <v>282055</v>
      </c>
      <c r="N14" s="20">
        <v>10856</v>
      </c>
      <c r="O14" s="26">
        <v>24.85820689292153</v>
      </c>
      <c r="P14" s="20">
        <v>0.2</v>
      </c>
      <c r="Q14" s="20">
        <v>1.6</v>
      </c>
      <c r="R14" s="20">
        <v>628.02479338842977</v>
      </c>
      <c r="S14" s="20">
        <v>555.39471779552844</v>
      </c>
      <c r="T14" s="19">
        <v>0.3</v>
      </c>
      <c r="U14" s="19">
        <v>0.318</v>
      </c>
    </row>
    <row r="15" spans="1:21">
      <c r="A15" s="22" t="s">
        <v>49</v>
      </c>
      <c r="B15" s="21">
        <v>7000</v>
      </c>
      <c r="C15" s="20">
        <v>1094</v>
      </c>
      <c r="D15" s="20">
        <v>13.184099418465705</v>
      </c>
      <c r="E15" s="20">
        <v>178</v>
      </c>
      <c r="F15" s="20">
        <v>11.1</v>
      </c>
      <c r="G15" s="20">
        <v>415</v>
      </c>
      <c r="H15" s="20">
        <v>47.7</v>
      </c>
      <c r="I15" s="20">
        <v>4.5999999999999996</v>
      </c>
      <c r="J15" s="20">
        <v>119.4</v>
      </c>
      <c r="K15" s="20">
        <v>1452</v>
      </c>
      <c r="L15" s="20">
        <v>2511</v>
      </c>
      <c r="M15" s="20">
        <v>115419</v>
      </c>
      <c r="N15" s="20">
        <v>6277</v>
      </c>
      <c r="O15" s="26">
        <v>41.902334103401579</v>
      </c>
      <c r="P15" s="20">
        <v>0.6</v>
      </c>
      <c r="Q15" s="20">
        <v>5.9</v>
      </c>
      <c r="R15" s="20">
        <v>369.20588235294116</v>
      </c>
      <c r="S15" s="20">
        <v>467.73679598502349</v>
      </c>
      <c r="T15" s="19">
        <v>0.51</v>
      </c>
      <c r="U15" s="19">
        <v>0.46800000000000003</v>
      </c>
    </row>
    <row r="16" spans="1:21">
      <c r="A16" s="22" t="s">
        <v>48</v>
      </c>
      <c r="B16" s="21">
        <v>14000</v>
      </c>
      <c r="C16" s="20">
        <v>1021</v>
      </c>
      <c r="D16" s="20">
        <v>8.1309482551784811</v>
      </c>
      <c r="E16" s="20">
        <v>294</v>
      </c>
      <c r="F16" s="20">
        <v>20.69</v>
      </c>
      <c r="G16" s="20">
        <v>574</v>
      </c>
      <c r="H16" s="20">
        <v>40</v>
      </c>
      <c r="I16" s="20">
        <v>48.3</v>
      </c>
      <c r="J16" s="20">
        <v>70.5</v>
      </c>
      <c r="K16" s="20">
        <v>3147</v>
      </c>
      <c r="L16" s="20">
        <v>2679</v>
      </c>
      <c r="M16" s="20">
        <v>111359</v>
      </c>
      <c r="N16" s="20">
        <v>9378</v>
      </c>
      <c r="O16" s="26">
        <v>26.765482125243263</v>
      </c>
      <c r="P16" s="20">
        <v>3.4</v>
      </c>
      <c r="Q16" s="20">
        <v>33.5</v>
      </c>
      <c r="R16" s="20">
        <v>682.0181818181818</v>
      </c>
      <c r="S16" s="20">
        <v>441.15059582522463</v>
      </c>
      <c r="T16" s="19">
        <v>0.6</v>
      </c>
      <c r="U16" s="19">
        <v>0.628</v>
      </c>
    </row>
    <row r="17" spans="1:24">
      <c r="A17" s="22" t="s">
        <v>47</v>
      </c>
      <c r="B17" s="21">
        <v>9000</v>
      </c>
      <c r="C17" s="20">
        <v>1465</v>
      </c>
      <c r="D17" s="20">
        <v>14.453003887524147</v>
      </c>
      <c r="E17" s="20">
        <v>1353</v>
      </c>
      <c r="F17" s="20">
        <v>13.06</v>
      </c>
      <c r="G17" s="20">
        <v>1347</v>
      </c>
      <c r="H17" s="20">
        <v>40.6</v>
      </c>
      <c r="I17" s="20">
        <v>15.9</v>
      </c>
      <c r="J17" s="20">
        <v>61.6</v>
      </c>
      <c r="K17" s="20">
        <v>2468</v>
      </c>
      <c r="L17" s="20">
        <v>2795</v>
      </c>
      <c r="M17" s="20">
        <v>298775</v>
      </c>
      <c r="N17" s="20">
        <v>13976</v>
      </c>
      <c r="O17" s="26">
        <v>11.996470223473015</v>
      </c>
      <c r="P17" s="20">
        <v>2.5</v>
      </c>
      <c r="Q17" s="20">
        <v>16.8</v>
      </c>
      <c r="R17" s="20">
        <v>275.8486842105263</v>
      </c>
      <c r="S17" s="20">
        <v>966.46712299363207</v>
      </c>
      <c r="T17" s="19">
        <v>0.72</v>
      </c>
      <c r="U17" s="19">
        <v>0.495</v>
      </c>
    </row>
    <row r="18" spans="1:24">
      <c r="A18" s="22" t="s">
        <v>46</v>
      </c>
      <c r="B18" s="21">
        <v>11000</v>
      </c>
      <c r="C18" s="20">
        <v>7275</v>
      </c>
      <c r="D18" s="20">
        <v>19.598746707967255</v>
      </c>
      <c r="E18" s="20">
        <v>711</v>
      </c>
      <c r="F18" s="20">
        <v>12.83</v>
      </c>
      <c r="G18" s="20">
        <v>4235</v>
      </c>
      <c r="H18" s="20">
        <v>48</v>
      </c>
      <c r="I18" s="20">
        <v>23.9</v>
      </c>
      <c r="J18" s="20">
        <v>49.3</v>
      </c>
      <c r="K18" s="20">
        <v>4710</v>
      </c>
      <c r="L18" s="20">
        <v>2547</v>
      </c>
      <c r="M18" s="20">
        <v>446647</v>
      </c>
      <c r="N18" s="20">
        <v>9341</v>
      </c>
      <c r="O18" s="26">
        <v>19.19192640121047</v>
      </c>
      <c r="P18" s="20">
        <v>11.5</v>
      </c>
      <c r="Q18" s="20">
        <v>15.9</v>
      </c>
      <c r="R18" s="20">
        <v>346.80940594059405</v>
      </c>
      <c r="S18" s="20">
        <v>649.50646273311872</v>
      </c>
      <c r="T18" s="19">
        <v>1.35</v>
      </c>
      <c r="U18" s="19">
        <v>0.188</v>
      </c>
    </row>
    <row r="19" spans="1:24">
      <c r="A19" s="22" t="s">
        <v>45</v>
      </c>
      <c r="B19" s="21">
        <v>13000</v>
      </c>
      <c r="C19" s="20">
        <v>6073</v>
      </c>
      <c r="D19" s="20">
        <v>12.771913454248557</v>
      </c>
      <c r="E19" s="20">
        <v>382</v>
      </c>
      <c r="F19" s="20">
        <v>12.51</v>
      </c>
      <c r="G19" s="20">
        <v>971</v>
      </c>
      <c r="H19" s="20">
        <v>37.700000000000003</v>
      </c>
      <c r="I19" s="20">
        <v>19.7</v>
      </c>
      <c r="J19" s="20">
        <v>62.1</v>
      </c>
      <c r="K19" s="20">
        <v>1836</v>
      </c>
      <c r="L19" s="20">
        <v>2450</v>
      </c>
      <c r="M19" s="20">
        <v>140353</v>
      </c>
      <c r="N19" s="20">
        <v>10288</v>
      </c>
      <c r="O19" s="26">
        <v>20.022938900876731</v>
      </c>
      <c r="P19" s="20">
        <v>15.3</v>
      </c>
      <c r="Q19" s="20">
        <v>25.2</v>
      </c>
      <c r="R19" s="20">
        <v>559.14130434782612</v>
      </c>
      <c r="S19" s="20">
        <v>709.90066289535582</v>
      </c>
      <c r="T19" s="19">
        <v>3.17</v>
      </c>
      <c r="U19" s="19">
        <v>0.53100000000000003</v>
      </c>
    </row>
    <row r="22" spans="1:24">
      <c r="B22" s="18" t="s">
        <v>21</v>
      </c>
      <c r="C22" s="18" t="s">
        <v>20</v>
      </c>
      <c r="D22" s="18" t="s">
        <v>19</v>
      </c>
      <c r="E22" s="18" t="s">
        <v>18</v>
      </c>
      <c r="F22" s="18" t="s">
        <v>17</v>
      </c>
      <c r="G22" s="18" t="s">
        <v>16</v>
      </c>
      <c r="H22" s="18" t="s">
        <v>15</v>
      </c>
      <c r="I22" s="18" t="s">
        <v>14</v>
      </c>
      <c r="J22" s="18" t="s">
        <v>13</v>
      </c>
      <c r="K22" s="18" t="s">
        <v>12</v>
      </c>
      <c r="L22" s="18" t="s">
        <v>11</v>
      </c>
      <c r="M22" s="18" t="s">
        <v>10</v>
      </c>
      <c r="N22" s="18" t="s">
        <v>9</v>
      </c>
      <c r="O22" s="18" t="s">
        <v>8</v>
      </c>
      <c r="P22" s="18" t="s">
        <v>7</v>
      </c>
      <c r="Q22" s="18" t="s">
        <v>6</v>
      </c>
      <c r="R22" s="18" t="s">
        <v>5</v>
      </c>
      <c r="S22" s="18" t="s">
        <v>4</v>
      </c>
      <c r="T22" s="18" t="s">
        <v>3</v>
      </c>
      <c r="U22" s="18" t="s">
        <v>2</v>
      </c>
      <c r="X22" s="18" t="s">
        <v>2</v>
      </c>
    </row>
    <row r="23" spans="1:24">
      <c r="A23" s="16" t="s">
        <v>44</v>
      </c>
      <c r="B23" s="17">
        <f>AVERAGE(B2:B19)</f>
        <v>10222.222222222223</v>
      </c>
      <c r="C23" s="17">
        <f>AVERAGE(C2:C19)</f>
        <v>4472.2222222222226</v>
      </c>
      <c r="D23" s="17">
        <f>AVERAGE(D2:D19)</f>
        <v>14.61638341389307</v>
      </c>
      <c r="E23" s="17">
        <f>AVERAGE(E2:E19)</f>
        <v>507.77777777777777</v>
      </c>
      <c r="F23" s="17">
        <f>AVERAGE(F2:F19)</f>
        <v>12.48</v>
      </c>
      <c r="G23" s="17">
        <f>AVERAGE(G2:G19)</f>
        <v>2511.1666666666665</v>
      </c>
      <c r="H23" s="17">
        <f>AVERAGE(H2:H19)</f>
        <v>44.750000000000007</v>
      </c>
      <c r="I23" s="17">
        <f>AVERAGE(I2:I19)</f>
        <v>12.361111111111111</v>
      </c>
      <c r="J23" s="17">
        <f>AVERAGE(J2:J19)</f>
        <v>74.161111111111097</v>
      </c>
      <c r="K23" s="17">
        <f>AVERAGE(K2:K19)</f>
        <v>4217.0555555555557</v>
      </c>
      <c r="L23" s="17">
        <f>AVERAGE(L2:L19)</f>
        <v>2829.6666666666665</v>
      </c>
      <c r="M23" s="17">
        <f>AVERAGE(M2:M19)</f>
        <v>337717.38888888888</v>
      </c>
      <c r="N23" s="17">
        <f>AVERAGE(N2:N19)</f>
        <v>9421.2222222222226</v>
      </c>
      <c r="O23" s="17">
        <f>AVERAGE(O2:O19)</f>
        <v>27.976334253391094</v>
      </c>
      <c r="P23" s="17">
        <f>AVERAGE(P2:P19)</f>
        <v>8.4277777777777789</v>
      </c>
      <c r="Q23" s="17">
        <f>AVERAGE(Q2:Q19)</f>
        <v>17.299999999999997</v>
      </c>
      <c r="R23" s="17">
        <f>AVERAGE(R2:R19)</f>
        <v>488.16645213423703</v>
      </c>
      <c r="S23" s="17">
        <f>AVERAGE(S2:S19)</f>
        <v>673.51692915995443</v>
      </c>
      <c r="T23" s="17">
        <f>AVERAGE(T2:T19)</f>
        <v>1.4316666666666669</v>
      </c>
      <c r="U23" s="17">
        <f>AVERAGE(U2:U19)</f>
        <v>0.34394444444444444</v>
      </c>
      <c r="W23" s="16" t="s">
        <v>44</v>
      </c>
      <c r="X23" s="17">
        <v>0.34394444444444444</v>
      </c>
    </row>
    <row r="24" spans="1:24">
      <c r="A24" s="16" t="s">
        <v>43</v>
      </c>
      <c r="B24" s="17">
        <f>MEDIAN(B2:B19)</f>
        <v>9000</v>
      </c>
      <c r="C24" s="17">
        <f>MEDIAN(C2:C19)</f>
        <v>5007.5</v>
      </c>
      <c r="D24" s="17">
        <f>MEDIAN(D2:D19)</f>
        <v>14.171531493237886</v>
      </c>
      <c r="E24" s="17">
        <f>MEDIAN(E2:E19)</f>
        <v>292.5</v>
      </c>
      <c r="F24" s="17">
        <f>MEDIAN(F2:F19)</f>
        <v>11.545</v>
      </c>
      <c r="G24" s="17">
        <f>MEDIAN(G2:G19)</f>
        <v>2207</v>
      </c>
      <c r="H24" s="17">
        <f>MEDIAN(H2:H19)</f>
        <v>44.599999999999994</v>
      </c>
      <c r="I24" s="17">
        <f>MEDIAN(I2:I19)</f>
        <v>9.65</v>
      </c>
      <c r="J24" s="17">
        <f>MEDIAN(J2:J19)</f>
        <v>61.25</v>
      </c>
      <c r="K24" s="17">
        <f>MEDIAN(K2:K19)</f>
        <v>3769.5</v>
      </c>
      <c r="L24" s="17">
        <f>MEDIAN(L2:L19)</f>
        <v>2619.5</v>
      </c>
      <c r="M24" s="17">
        <f>MEDIAN(M2:M19)</f>
        <v>323799.5</v>
      </c>
      <c r="N24" s="17">
        <f>MEDIAN(N2:N19)</f>
        <v>8695</v>
      </c>
      <c r="O24" s="17">
        <f>MEDIAN(O2:O19)</f>
        <v>25.203103210217705</v>
      </c>
      <c r="P24" s="17">
        <f>MEDIAN(P2:P19)</f>
        <v>7.75</v>
      </c>
      <c r="Q24" s="17">
        <f>MEDIAN(Q2:Q19)</f>
        <v>16.450000000000003</v>
      </c>
      <c r="R24" s="17">
        <f>MEDIAN(R2:R19)</f>
        <v>439.65955355655507</v>
      </c>
      <c r="S24" s="17">
        <f>MEDIAN(S2:S19)</f>
        <v>642.58493585554402</v>
      </c>
      <c r="T24" s="17">
        <f>MEDIAN(T2:T19)</f>
        <v>1.31</v>
      </c>
      <c r="U24" s="17">
        <f>MEDIAN(U2:U19)</f>
        <v>0.3085</v>
      </c>
      <c r="W24" s="16" t="s">
        <v>43</v>
      </c>
      <c r="X24" s="17">
        <v>0.3085</v>
      </c>
    </row>
    <row r="25" spans="1:24">
      <c r="A25" s="16" t="s">
        <v>42</v>
      </c>
      <c r="B25" s="17">
        <f>_xlfn.STDEV.P(B2:B19)</f>
        <v>2858.8178511708015</v>
      </c>
      <c r="C25" s="17">
        <f>_xlfn.STDEV.P(C2:C19)</f>
        <v>2596.5180007839463</v>
      </c>
      <c r="D25" s="17">
        <f>_xlfn.STDEV.P(D2:D19)</f>
        <v>3.8589848756524634</v>
      </c>
      <c r="E25" s="17">
        <f>_xlfn.STDEV.P(E2:E19)</f>
        <v>478.4096983822264</v>
      </c>
      <c r="F25" s="17">
        <f>_xlfn.STDEV.P(F2:F19)</f>
        <v>2.8430128776040098</v>
      </c>
      <c r="G25" s="17">
        <f>_xlfn.STDEV.P(G2:G19)</f>
        <v>2069.5310056467706</v>
      </c>
      <c r="H25" s="17">
        <f>_xlfn.STDEV.P(H2:H19)</f>
        <v>5.2553940543660378</v>
      </c>
      <c r="I25" s="17">
        <f>_xlfn.STDEV.P(I2:I19)</f>
        <v>10.649837708147317</v>
      </c>
      <c r="J25" s="17">
        <f>_xlfn.STDEV.P(J2:J19)</f>
        <v>30.332584952103012</v>
      </c>
      <c r="K25" s="17">
        <f>_xlfn.STDEV.P(K2:K19)</f>
        <v>2153.7457157298518</v>
      </c>
      <c r="L25" s="17">
        <f>_xlfn.STDEV.P(L2:L19)</f>
        <v>685.67112298017105</v>
      </c>
      <c r="M25" s="17">
        <f>_xlfn.STDEV.P(M2:M19)</f>
        <v>166165.53615768519</v>
      </c>
      <c r="N25" s="17">
        <f>_xlfn.STDEV.P(N2:N19)</f>
        <v>4046.6853864964537</v>
      </c>
      <c r="O25" s="17">
        <f>_xlfn.STDEV.P(O2:O19)</f>
        <v>19.497070880352247</v>
      </c>
      <c r="P25" s="17">
        <f>_xlfn.STDEV.P(P2:P19)</f>
        <v>6.135489254742585</v>
      </c>
      <c r="Q25" s="17">
        <f>_xlfn.STDEV.P(Q2:Q19)</f>
        <v>7.5569688220726432</v>
      </c>
      <c r="R25" s="17">
        <f>_xlfn.STDEV.P(R2:R19)</f>
        <v>197.78935692133788</v>
      </c>
      <c r="S25" s="17">
        <f>_xlfn.STDEV.P(S2:S19)</f>
        <v>194.63722641587927</v>
      </c>
      <c r="T25" s="17">
        <f>_xlfn.STDEV.P(T2:T19)</f>
        <v>0.96211139341207941</v>
      </c>
      <c r="U25" s="17">
        <f>_xlfn.STDEV.P(U2:U19)</f>
        <v>0.12378138085719345</v>
      </c>
      <c r="W25" s="16" t="s">
        <v>42</v>
      </c>
      <c r="X25" s="17">
        <v>0.12378138085719345</v>
      </c>
    </row>
    <row r="26" spans="1:24">
      <c r="A26" s="16" t="s">
        <v>41</v>
      </c>
      <c r="B26" s="17">
        <f>_xlfn.VAR.P(B2:B19)</f>
        <v>8172839.5061728396</v>
      </c>
      <c r="C26" s="17">
        <f>_xlfn.VAR.P(C2:C19)</f>
        <v>6741905.7283950616</v>
      </c>
      <c r="D26" s="17">
        <f>_xlfn.VAR.P(D2:D19)</f>
        <v>14.891764270514457</v>
      </c>
      <c r="E26" s="17">
        <f>_xlfn.VAR.P(E2:E19)</f>
        <v>228875.83950617284</v>
      </c>
      <c r="F26" s="17">
        <f>_xlfn.VAR.P(F2:F19)</f>
        <v>8.0827222222222321</v>
      </c>
      <c r="G26" s="17">
        <f>_xlfn.VAR.P(G2:G19)</f>
        <v>4282958.583333333</v>
      </c>
      <c r="H26" s="17">
        <f>_xlfn.VAR.P(H2:H19)</f>
        <v>27.619166666665905</v>
      </c>
      <c r="I26" s="17">
        <f>_xlfn.VAR.P(I2:I19)</f>
        <v>113.41904320987651</v>
      </c>
      <c r="J26" s="17">
        <f>_xlfn.VAR.P(J2:J19)</f>
        <v>920.06570987654618</v>
      </c>
      <c r="K26" s="17">
        <f>_xlfn.VAR.P(K2:K19)</f>
        <v>4638620.6080246912</v>
      </c>
      <c r="L26" s="17">
        <f>_xlfn.VAR.P(L2:L19)</f>
        <v>470144.88888888888</v>
      </c>
      <c r="M26" s="17">
        <f>_xlfn.VAR.P(M2:M19)</f>
        <v>27610985406.570988</v>
      </c>
      <c r="N26" s="17">
        <f>_xlfn.VAR.P(N2:N19)</f>
        <v>16375662.617283951</v>
      </c>
      <c r="O26" s="17">
        <f>_xlfn.VAR.P(O2:O19)</f>
        <v>380.13577291347951</v>
      </c>
      <c r="P26" s="17">
        <f>_xlfn.VAR.P(P2:P19)</f>
        <v>37.644228395061717</v>
      </c>
      <c r="Q26" s="17">
        <f>_xlfn.VAR.P(Q2:Q19)</f>
        <v>57.107777777777997</v>
      </c>
      <c r="R26" s="17">
        <f>_xlfn.VAR.P(R2:R19)</f>
        <v>39120.629711356385</v>
      </c>
      <c r="S26" s="17">
        <f>_xlfn.VAR.P(S2:S19)</f>
        <v>37883.649906866252</v>
      </c>
      <c r="T26" s="17">
        <f>_xlfn.VAR.P(T2:T19)</f>
        <v>0.92565833333333314</v>
      </c>
      <c r="U26" s="17">
        <f>_xlfn.VAR.P(U2:U19)</f>
        <v>1.5321830246913576E-2</v>
      </c>
      <c r="W26" s="16" t="s">
        <v>41</v>
      </c>
      <c r="X26" s="17">
        <v>1.5321830246913576E-2</v>
      </c>
    </row>
    <row r="27" spans="1:24">
      <c r="A27" s="16" t="s">
        <v>40</v>
      </c>
      <c r="B27" s="17">
        <f>KURT(B2:B19)</f>
        <v>1.3785724390978542</v>
      </c>
      <c r="C27" s="17">
        <f>KURT(C2:C19)</f>
        <v>-1.4983392627679719</v>
      </c>
      <c r="D27" s="17">
        <f>KURT(D2:D19)</f>
        <v>2.8792235233603085</v>
      </c>
      <c r="E27" s="17">
        <f>KURT(E2:E19)</f>
        <v>4.5720240403498229</v>
      </c>
      <c r="F27" s="17">
        <f>KURT(F2:F19)</f>
        <v>2.6521628026974522</v>
      </c>
      <c r="G27" s="17">
        <f>KURT(G2:G19)</f>
        <v>3.8119195491606686</v>
      </c>
      <c r="H27" s="17">
        <f>KURT(H2:H19)</f>
        <v>0.34530790904772246</v>
      </c>
      <c r="I27" s="17">
        <f>KURT(I2:I19)</f>
        <v>6.4412248557645997</v>
      </c>
      <c r="J27" s="17">
        <f>KURT(J2:J19)</f>
        <v>2.9241314407610153</v>
      </c>
      <c r="K27" s="17">
        <f>KURT(K2:K19)</f>
        <v>-0.85215774816095191</v>
      </c>
      <c r="L27" s="17">
        <f>KURT(L2:L19)</f>
        <v>3.9960409435117077</v>
      </c>
      <c r="M27" s="17">
        <f>KURT(M2:M19)</f>
        <v>-0.18421564892292919</v>
      </c>
      <c r="N27" s="17">
        <f>KURT(N2:N19)</f>
        <v>-2.8103275338029921E-2</v>
      </c>
      <c r="O27" s="17">
        <f>KURT(O2:O19)</f>
        <v>8.4256008421100859</v>
      </c>
      <c r="P27" s="17">
        <f>KURT(P2:P19)</f>
        <v>-0.78877115620048244</v>
      </c>
      <c r="Q27" s="17">
        <f>KURT(Q2:Q19)</f>
        <v>0.19688354245996909</v>
      </c>
      <c r="R27" s="17">
        <f>KURT(R2:R19)</f>
        <v>0.14753577973414655</v>
      </c>
      <c r="S27" s="17">
        <f>KURT(S2:S19)</f>
        <v>-0.56636266014565173</v>
      </c>
      <c r="T27" s="17">
        <f>KURT(T2:T19)</f>
        <v>0.50114755564901969</v>
      </c>
      <c r="U27" s="17">
        <f>KURT(U2:U19)</f>
        <v>-0.19863108268768981</v>
      </c>
      <c r="W27" s="16" t="s">
        <v>40</v>
      </c>
      <c r="X27" s="17">
        <v>-0.19863108268768981</v>
      </c>
    </row>
    <row r="28" spans="1:24">
      <c r="A28" s="16" t="s">
        <v>39</v>
      </c>
      <c r="B28" s="17">
        <f>SKEW(B2:B19)</f>
        <v>1.2679052793020535</v>
      </c>
      <c r="C28" s="17">
        <f>SKEW(C2:C19)</f>
        <v>-0.10192903919243761</v>
      </c>
      <c r="D28" s="17">
        <f>SKEW(D2:D19)</f>
        <v>1.2391942451400286</v>
      </c>
      <c r="E28" s="17">
        <f>SKEW(E2:E19)</f>
        <v>2.1230872805103687</v>
      </c>
      <c r="F28" s="17">
        <f>SKEW(F2:F19)</f>
        <v>1.6067650006716332</v>
      </c>
      <c r="G28" s="17">
        <f>SKEW(G2:G19)</f>
        <v>1.7415238243736797</v>
      </c>
      <c r="H28" s="17">
        <f>SKEW(H2:H19)</f>
        <v>0.76375158021922318</v>
      </c>
      <c r="I28" s="17">
        <f>SKEW(I2:I19)</f>
        <v>2.2418900665330401</v>
      </c>
      <c r="J28" s="17">
        <f>SKEW(J2:J19)</f>
        <v>1.8561747506129043</v>
      </c>
      <c r="K28" s="17">
        <f>SKEW(K2:K19)</f>
        <v>0.47959157038200934</v>
      </c>
      <c r="L28" s="17">
        <f>SKEW(L2:L19)</f>
        <v>1.6137662090594977</v>
      </c>
      <c r="M28" s="17">
        <f>SKEW(M2:M19)</f>
        <v>0.28433701301547859</v>
      </c>
      <c r="N28" s="17">
        <f>SKEW(N2:N19)</f>
        <v>0.52066353759583028</v>
      </c>
      <c r="O28" s="17">
        <f>SKEW(O2:O19)</f>
        <v>2.6022416848336216</v>
      </c>
      <c r="P28" s="17">
        <f>SKEW(P2:P19)</f>
        <v>0.45108801525314995</v>
      </c>
      <c r="Q28" s="17">
        <f>SKEW(Q2:Q19)</f>
        <v>-3.2461700114641744E-2</v>
      </c>
      <c r="R28" s="17">
        <f>SKEW(R2:R19)</f>
        <v>0.6721328130389288</v>
      </c>
      <c r="S28" s="17">
        <f>SKEW(S2:S19)</f>
        <v>0.72444244854353923</v>
      </c>
      <c r="T28" s="17">
        <f>SKEW(T2:T19)</f>
        <v>0.97072064726737983</v>
      </c>
      <c r="U28" s="17">
        <f>SKEW(U2:U19)</f>
        <v>0.83856749521204244</v>
      </c>
      <c r="W28" s="16" t="s">
        <v>39</v>
      </c>
      <c r="X28" s="17">
        <v>0.83856749521204244</v>
      </c>
    </row>
    <row r="29" spans="1:24">
      <c r="A29" s="16" t="s">
        <v>38</v>
      </c>
      <c r="B29" s="17">
        <f>B31-B30</f>
        <v>11000</v>
      </c>
      <c r="C29" s="17">
        <f>C31-C30</f>
        <v>7594</v>
      </c>
      <c r="D29" s="17">
        <f>D31-D30</f>
        <v>17.72262009191877</v>
      </c>
      <c r="E29" s="17">
        <f>E31-E30</f>
        <v>1844</v>
      </c>
      <c r="F29" s="17">
        <f>F31-F30</f>
        <v>11.760000000000002</v>
      </c>
      <c r="G29" s="17">
        <f>G31-G30</f>
        <v>8594</v>
      </c>
      <c r="H29" s="17">
        <f>H31-H30</f>
        <v>20.199999999999996</v>
      </c>
      <c r="I29" s="17">
        <f>I31-I30</f>
        <v>46.599999999999994</v>
      </c>
      <c r="J29" s="17">
        <f>J31-J30</f>
        <v>115.7</v>
      </c>
      <c r="K29" s="17">
        <f>K31-K30</f>
        <v>6783</v>
      </c>
      <c r="L29" s="17">
        <f>L31-L30</f>
        <v>3242</v>
      </c>
      <c r="M29" s="17">
        <f>M31-M30</f>
        <v>633876</v>
      </c>
      <c r="N29" s="17">
        <f>N31-N30</f>
        <v>15071</v>
      </c>
      <c r="O29" s="17">
        <f>O31-O30</f>
        <v>88.597908229932628</v>
      </c>
      <c r="P29" s="17">
        <f>P31-P30</f>
        <v>20.7</v>
      </c>
      <c r="Q29" s="17">
        <f>Q31-Q30</f>
        <v>31.9</v>
      </c>
      <c r="R29" s="17">
        <f>R31-R30</f>
        <v>794.37068433472496</v>
      </c>
      <c r="S29" s="17">
        <f>S31-S30</f>
        <v>637.59034068273809</v>
      </c>
      <c r="T29" s="17">
        <f>T31-T30</f>
        <v>3.4899999999999998</v>
      </c>
      <c r="U29" s="17">
        <f>U31-U30</f>
        <v>0.44</v>
      </c>
      <c r="W29" s="16" t="s">
        <v>38</v>
      </c>
      <c r="X29" s="17">
        <v>0.44</v>
      </c>
    </row>
    <row r="30" spans="1:24">
      <c r="A30" s="16" t="s">
        <v>37</v>
      </c>
      <c r="B30" s="17">
        <f>MIN(B2:B19)</f>
        <v>7000</v>
      </c>
      <c r="C30" s="17">
        <f>MIN(C2:C19)</f>
        <v>953</v>
      </c>
      <c r="D30" s="17">
        <f>MIN(D2:D19)</f>
        <v>8.1309482551784811</v>
      </c>
      <c r="E30" s="17">
        <f>MIN(E2:E19)</f>
        <v>168</v>
      </c>
      <c r="F30" s="17">
        <f>MIN(F2:F19)</f>
        <v>8.93</v>
      </c>
      <c r="G30" s="17">
        <f>MIN(G2:G19)</f>
        <v>313</v>
      </c>
      <c r="H30" s="17">
        <f>MIN(H2:H19)</f>
        <v>37.700000000000003</v>
      </c>
      <c r="I30" s="17">
        <f>MIN(I2:I19)</f>
        <v>1.7</v>
      </c>
      <c r="J30" s="17">
        <f>MIN(J2:J19)</f>
        <v>47.8</v>
      </c>
      <c r="K30" s="17">
        <f>MIN(K2:K19)</f>
        <v>1367</v>
      </c>
      <c r="L30" s="17">
        <f>MIN(L2:L19)</f>
        <v>1696</v>
      </c>
      <c r="M30" s="17">
        <f>MIN(M2:M19)</f>
        <v>61548</v>
      </c>
      <c r="N30" s="17">
        <f>MIN(N2:N19)</f>
        <v>2388</v>
      </c>
      <c r="O30" s="17">
        <f>MIN(O2:O19)</f>
        <v>8.4064932913698858</v>
      </c>
      <c r="P30" s="17">
        <f>MIN(P2:P19)</f>
        <v>0.2</v>
      </c>
      <c r="Q30" s="17">
        <f>MIN(Q2:Q19)</f>
        <v>1.6</v>
      </c>
      <c r="R30" s="17">
        <f>MIN(R2:R19)</f>
        <v>148.67217280813216</v>
      </c>
      <c r="S30" s="17">
        <f>MIN(S2:S19)</f>
        <v>431.93660261028367</v>
      </c>
      <c r="T30" s="17">
        <f>MIN(T2:T19)</f>
        <v>0.28999999999999998</v>
      </c>
      <c r="U30" s="17">
        <f>MIN(U2:U19)</f>
        <v>0.188</v>
      </c>
      <c r="W30" s="16" t="s">
        <v>37</v>
      </c>
      <c r="X30" s="17">
        <v>0.188</v>
      </c>
    </row>
    <row r="31" spans="1:24">
      <c r="A31" s="16" t="s">
        <v>36</v>
      </c>
      <c r="B31" s="17">
        <f>MAX(B2:B19)</f>
        <v>18000</v>
      </c>
      <c r="C31" s="17">
        <f>MAX(C2:C19)</f>
        <v>8547</v>
      </c>
      <c r="D31" s="17">
        <f>MAX(D2:D19)</f>
        <v>25.853568347097251</v>
      </c>
      <c r="E31" s="17">
        <f>MAX(E2:E19)</f>
        <v>2012</v>
      </c>
      <c r="F31" s="17">
        <f>MAX(F2:F19)</f>
        <v>20.69</v>
      </c>
      <c r="G31" s="17">
        <f>MAX(G2:G19)</f>
        <v>8907</v>
      </c>
      <c r="H31" s="17">
        <f>MAX(H2:H19)</f>
        <v>57.9</v>
      </c>
      <c r="I31" s="17">
        <f>MAX(I2:I19)</f>
        <v>48.3</v>
      </c>
      <c r="J31" s="17">
        <f>MAX(J2:J19)</f>
        <v>163.5</v>
      </c>
      <c r="K31" s="17">
        <f>MAX(K2:K19)</f>
        <v>8150</v>
      </c>
      <c r="L31" s="17">
        <f>MAX(L2:L19)</f>
        <v>4938</v>
      </c>
      <c r="M31" s="17">
        <f>MAX(M2:M19)</f>
        <v>695424</v>
      </c>
      <c r="N31" s="17">
        <f>MAX(N2:N19)</f>
        <v>17459</v>
      </c>
      <c r="O31" s="17">
        <f>MAX(O2:O19)</f>
        <v>97.004401521302512</v>
      </c>
      <c r="P31" s="17">
        <f>MAX(P2:P19)</f>
        <v>20.9</v>
      </c>
      <c r="Q31" s="17">
        <f>MAX(Q2:Q19)</f>
        <v>33.5</v>
      </c>
      <c r="R31" s="17">
        <f>MAX(R2:R19)</f>
        <v>943.04285714285709</v>
      </c>
      <c r="S31" s="17">
        <f>MAX(S2:S19)</f>
        <v>1069.5269432930218</v>
      </c>
      <c r="T31" s="17">
        <f>MAX(T2:T19)</f>
        <v>3.78</v>
      </c>
      <c r="U31" s="17">
        <f>MAX(U2:U19)</f>
        <v>0.628</v>
      </c>
      <c r="W31" s="16" t="s">
        <v>36</v>
      </c>
      <c r="X31" s="17">
        <v>0.628</v>
      </c>
    </row>
    <row r="32" spans="1:24">
      <c r="A32" s="16" t="s">
        <v>35</v>
      </c>
      <c r="B32" s="17">
        <f>SUM(B2:B19)</f>
        <v>184000</v>
      </c>
      <c r="C32" s="17">
        <f>SUM(C2:C19)</f>
        <v>80500</v>
      </c>
      <c r="D32" s="17">
        <f>SUM(D2:D19)</f>
        <v>263.09490145007527</v>
      </c>
      <c r="E32" s="17">
        <f>SUM(E2:E19)</f>
        <v>9140</v>
      </c>
      <c r="F32" s="17">
        <f>SUM(F2:F19)</f>
        <v>224.64000000000001</v>
      </c>
      <c r="G32" s="17">
        <f>SUM(G2:G19)</f>
        <v>45201</v>
      </c>
      <c r="H32" s="17">
        <f>SUM(H2:H19)</f>
        <v>805.50000000000011</v>
      </c>
      <c r="I32" s="17">
        <f>SUM(I2:I19)</f>
        <v>222.5</v>
      </c>
      <c r="J32" s="17">
        <f>SUM(J2:J19)</f>
        <v>1334.8999999999996</v>
      </c>
      <c r="K32" s="17">
        <f>SUM(K2:K19)</f>
        <v>75907</v>
      </c>
      <c r="L32" s="17">
        <f>SUM(L2:L19)</f>
        <v>50934</v>
      </c>
      <c r="M32" s="17">
        <f>SUM(M2:M19)</f>
        <v>6078913</v>
      </c>
      <c r="N32" s="17">
        <f>SUM(N2:N19)</f>
        <v>169582</v>
      </c>
      <c r="O32" s="17">
        <f>SUM(O2:O19)</f>
        <v>503.57401656103968</v>
      </c>
      <c r="P32" s="17">
        <f>SUM(P2:P19)</f>
        <v>151.70000000000002</v>
      </c>
      <c r="Q32" s="17">
        <f>SUM(Q2:Q19)</f>
        <v>311.39999999999992</v>
      </c>
      <c r="R32" s="17">
        <f>SUM(R2:R19)</f>
        <v>8786.9961384162671</v>
      </c>
      <c r="S32" s="17">
        <f>SUM(S2:S19)</f>
        <v>12123.304724879179</v>
      </c>
      <c r="T32" s="17">
        <f>SUM(T2:T19)</f>
        <v>25.770000000000003</v>
      </c>
      <c r="U32" s="17">
        <f>SUM(U2:U19)</f>
        <v>6.1909999999999998</v>
      </c>
      <c r="W32" s="16" t="s">
        <v>35</v>
      </c>
      <c r="X32" s="17">
        <v>6.1909999999999998</v>
      </c>
    </row>
    <row r="33" spans="1:24">
      <c r="A33" s="16" t="s">
        <v>34</v>
      </c>
      <c r="B33">
        <f>ROWS(B2:B19)</f>
        <v>18</v>
      </c>
      <c r="C33">
        <f>ROWS(C2:C19)</f>
        <v>18</v>
      </c>
      <c r="D33">
        <f>ROWS(D2:D19)</f>
        <v>18</v>
      </c>
      <c r="E33">
        <f>ROWS(E2:E19)</f>
        <v>18</v>
      </c>
      <c r="F33">
        <f>ROWS(F2:F19)</f>
        <v>18</v>
      </c>
      <c r="G33">
        <f>ROWS(G2:G19)</f>
        <v>18</v>
      </c>
      <c r="H33">
        <f>ROWS(H2:H19)</f>
        <v>18</v>
      </c>
      <c r="I33">
        <f>ROWS(I2:I19)</f>
        <v>18</v>
      </c>
      <c r="J33">
        <f>ROWS(J2:J19)</f>
        <v>18</v>
      </c>
      <c r="K33">
        <f>ROWS(K2:K19)</f>
        <v>18</v>
      </c>
      <c r="L33">
        <f>ROWS(L2:L19)</f>
        <v>18</v>
      </c>
      <c r="M33">
        <f>ROWS(M2:M19)</f>
        <v>18</v>
      </c>
      <c r="N33">
        <f>ROWS(N2:N19)</f>
        <v>18</v>
      </c>
      <c r="O33">
        <f>ROWS(O2:O19)</f>
        <v>18</v>
      </c>
      <c r="P33">
        <f>ROWS(P2:P19)</f>
        <v>18</v>
      </c>
      <c r="Q33">
        <f>ROWS(Q2:Q19)</f>
        <v>18</v>
      </c>
      <c r="R33">
        <f>ROWS(R2:R19)</f>
        <v>18</v>
      </c>
      <c r="S33">
        <f>ROWS(S2:S19)</f>
        <v>18</v>
      </c>
      <c r="T33">
        <f>ROWS(T2:T19)</f>
        <v>18</v>
      </c>
      <c r="U33">
        <f>ROWS(U2:U19)</f>
        <v>18</v>
      </c>
      <c r="W33" s="16" t="s">
        <v>34</v>
      </c>
      <c r="X33">
        <v>18</v>
      </c>
    </row>
    <row r="34" spans="1:24">
      <c r="A34" s="15" t="s">
        <v>33</v>
      </c>
      <c r="B34" s="14">
        <f>B25/B23</f>
        <v>0.27966696370149147</v>
      </c>
      <c r="C34" s="14">
        <f>C25/C23</f>
        <v>0.58058787595168981</v>
      </c>
      <c r="D34" s="14">
        <f>D25/D23</f>
        <v>0.26401776461230803</v>
      </c>
      <c r="E34" s="14">
        <f>E25/E23</f>
        <v>0.94216351978994262</v>
      </c>
      <c r="F34" s="14">
        <f>F25/F23</f>
        <v>0.22780551903878282</v>
      </c>
      <c r="G34" s="14">
        <f>G25/G23</f>
        <v>0.82413128253007395</v>
      </c>
      <c r="H34" s="14">
        <f>H25/H23</f>
        <v>0.11743897328192261</v>
      </c>
      <c r="I34" s="14">
        <f>I25/I23</f>
        <v>0.8615599044793335</v>
      </c>
      <c r="J34" s="14">
        <f>J25/J23</f>
        <v>0.40900931091306791</v>
      </c>
      <c r="K34" s="14">
        <f>K25/K23</f>
        <v>0.51072263273660312</v>
      </c>
      <c r="L34" s="14">
        <f>L25/L23</f>
        <v>0.24231515713753249</v>
      </c>
      <c r="M34" s="14">
        <f>M25/M23</f>
        <v>0.49202540829887409</v>
      </c>
      <c r="N34" s="14">
        <f>N25/N23</f>
        <v>0.42952870562286188</v>
      </c>
      <c r="O34" s="14">
        <f>O25/O23</f>
        <v>0.69691299452461142</v>
      </c>
      <c r="P34" s="14">
        <f>P25/P23</f>
        <v>0.72800795375983196</v>
      </c>
      <c r="Q34" s="14">
        <f>Q25/Q23</f>
        <v>0.43681900705622223</v>
      </c>
      <c r="R34" s="14">
        <f>R25/R23</f>
        <v>0.40516786038166619</v>
      </c>
      <c r="S34" s="14">
        <f>S25/S23</f>
        <v>0.28898639067416021</v>
      </c>
      <c r="T34" s="14">
        <f>T25/T23</f>
        <v>0.67202192787805304</v>
      </c>
      <c r="U34" s="14">
        <f>U25/U23</f>
        <v>0.35988771691640803</v>
      </c>
      <c r="W34" s="15" t="s">
        <v>33</v>
      </c>
      <c r="X34" s="14">
        <v>0.35988771691640803</v>
      </c>
    </row>
    <row r="40" spans="1:24" ht="18.5">
      <c r="A40" s="13" t="s">
        <v>32</v>
      </c>
      <c r="B40" s="13"/>
      <c r="C40" s="13"/>
    </row>
    <row r="42" spans="1:24" ht="15.5">
      <c r="A42" s="12" t="s">
        <v>31</v>
      </c>
      <c r="C42" s="11" t="s">
        <v>30</v>
      </c>
    </row>
    <row r="43" spans="1:24" ht="15.5">
      <c r="A43" s="9" t="s">
        <v>29</v>
      </c>
      <c r="C43" s="11" t="s">
        <v>28</v>
      </c>
    </row>
    <row r="44" spans="1:24" ht="15.5">
      <c r="A44" s="9" t="s">
        <v>27</v>
      </c>
    </row>
    <row r="45" spans="1:24" ht="20">
      <c r="C45" s="10" t="s">
        <v>26</v>
      </c>
    </row>
    <row r="47" spans="1:24" ht="21">
      <c r="C47" s="9" t="s">
        <v>25</v>
      </c>
    </row>
    <row r="49" spans="1:21" ht="15" thickBot="1"/>
    <row r="50" spans="1:21" ht="21.5" thickBot="1">
      <c r="A50" s="8" t="s">
        <v>24</v>
      </c>
      <c r="B50" s="8" t="s">
        <v>21</v>
      </c>
      <c r="C50" s="8" t="s">
        <v>20</v>
      </c>
      <c r="D50" s="8" t="s">
        <v>19</v>
      </c>
      <c r="E50" s="8" t="s">
        <v>18</v>
      </c>
      <c r="F50" s="8" t="s">
        <v>17</v>
      </c>
      <c r="G50" s="8" t="s">
        <v>16</v>
      </c>
      <c r="H50" s="8" t="s">
        <v>15</v>
      </c>
      <c r="I50" s="8" t="s">
        <v>14</v>
      </c>
      <c r="J50" s="8" t="s">
        <v>13</v>
      </c>
      <c r="K50" s="8" t="s">
        <v>12</v>
      </c>
      <c r="L50" s="8" t="s">
        <v>11</v>
      </c>
      <c r="M50" s="8" t="s">
        <v>10</v>
      </c>
      <c r="N50" s="8" t="s">
        <v>9</v>
      </c>
      <c r="O50" s="8" t="s">
        <v>8</v>
      </c>
      <c r="P50" s="8" t="s">
        <v>7</v>
      </c>
      <c r="Q50" s="8" t="s">
        <v>6</v>
      </c>
      <c r="R50" s="8" t="s">
        <v>5</v>
      </c>
      <c r="S50" s="8" t="s">
        <v>4</v>
      </c>
      <c r="T50" s="8" t="s">
        <v>3</v>
      </c>
      <c r="U50" s="8" t="s">
        <v>2</v>
      </c>
    </row>
    <row r="51" spans="1:21" ht="16" thickBot="1">
      <c r="B51" s="7">
        <f>B25/B23</f>
        <v>0.27966696370149147</v>
      </c>
      <c r="C51" s="7">
        <f>C25/C23</f>
        <v>0.58058787595168981</v>
      </c>
      <c r="D51" s="7">
        <f>D25/D23</f>
        <v>0.26401776461230803</v>
      </c>
      <c r="E51" s="7">
        <f>E25/E23</f>
        <v>0.94216351978994262</v>
      </c>
      <c r="F51" s="7">
        <f>F25/F23</f>
        <v>0.22780551903878282</v>
      </c>
      <c r="G51" s="7">
        <f>G25/G23</f>
        <v>0.82413128253007395</v>
      </c>
      <c r="H51" s="7">
        <f>H25/H23</f>
        <v>0.11743897328192261</v>
      </c>
      <c r="I51" s="7">
        <f>I25/I23</f>
        <v>0.8615599044793335</v>
      </c>
      <c r="J51" s="7">
        <f>J25/J23</f>
        <v>0.40900931091306791</v>
      </c>
      <c r="K51" s="7">
        <f>K25/K23</f>
        <v>0.51072263273660312</v>
      </c>
      <c r="L51" s="7">
        <f>L25/L23</f>
        <v>0.24231515713753249</v>
      </c>
      <c r="M51" s="7">
        <f>M25/M23</f>
        <v>0.49202540829887409</v>
      </c>
      <c r="N51" s="7">
        <f>N25/N23</f>
        <v>0.42952870562286188</v>
      </c>
      <c r="O51" s="7">
        <f>O25/O23</f>
        <v>0.69691299452461142</v>
      </c>
      <c r="P51" s="7">
        <f>P25/P23</f>
        <v>0.72800795375983196</v>
      </c>
      <c r="Q51" s="7">
        <f>Q25/Q23</f>
        <v>0.43681900705622223</v>
      </c>
      <c r="R51" s="7">
        <f>R25/R23</f>
        <v>0.40516786038166619</v>
      </c>
      <c r="S51" s="7">
        <f>S25/S23</f>
        <v>0.28898639067416021</v>
      </c>
      <c r="T51" s="7">
        <f>T25/T23</f>
        <v>0.67202192787805304</v>
      </c>
      <c r="U51" s="7">
        <f>U25/U23</f>
        <v>0.35988771691640803</v>
      </c>
    </row>
    <row r="55" spans="1:21" ht="15.5">
      <c r="A55" s="1" t="s">
        <v>23</v>
      </c>
    </row>
    <row r="58" spans="1:21" ht="15.5">
      <c r="A58" s="6" t="s">
        <v>22</v>
      </c>
    </row>
    <row r="59" spans="1:21" ht="15" thickBot="1"/>
    <row r="60" spans="1:21">
      <c r="A60" s="5"/>
      <c r="B60" s="5" t="s">
        <v>103</v>
      </c>
      <c r="C60" s="5" t="s">
        <v>102</v>
      </c>
      <c r="D60" s="5" t="s">
        <v>101</v>
      </c>
      <c r="E60" s="5" t="s">
        <v>100</v>
      </c>
      <c r="F60" s="5" t="s">
        <v>99</v>
      </c>
      <c r="G60" s="5" t="s">
        <v>98</v>
      </c>
      <c r="H60" s="5" t="s">
        <v>97</v>
      </c>
      <c r="I60" s="5" t="s">
        <v>96</v>
      </c>
      <c r="J60" s="5" t="s">
        <v>95</v>
      </c>
      <c r="K60" s="5" t="s">
        <v>94</v>
      </c>
      <c r="L60" s="5" t="s">
        <v>93</v>
      </c>
      <c r="M60" s="5" t="s">
        <v>92</v>
      </c>
      <c r="N60" s="5" t="s">
        <v>91</v>
      </c>
      <c r="O60" s="5" t="s">
        <v>90</v>
      </c>
      <c r="P60" s="5" t="s">
        <v>89</v>
      </c>
      <c r="Q60" s="5" t="s">
        <v>88</v>
      </c>
      <c r="R60" s="5" t="s">
        <v>87</v>
      </c>
      <c r="S60" s="5" t="s">
        <v>86</v>
      </c>
      <c r="T60" s="5" t="s">
        <v>85</v>
      </c>
      <c r="U60" s="5" t="s">
        <v>84</v>
      </c>
    </row>
    <row r="61" spans="1:21">
      <c r="A61" t="s">
        <v>103</v>
      </c>
      <c r="B61">
        <v>1</v>
      </c>
    </row>
    <row r="62" spans="1:21">
      <c r="A62" t="s">
        <v>102</v>
      </c>
      <c r="B62" s="2">
        <v>0.46583700657344168</v>
      </c>
      <c r="C62" s="2">
        <v>1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>
      <c r="A63" t="s">
        <v>101</v>
      </c>
      <c r="B63" s="2">
        <v>-0.12969089178472956</v>
      </c>
      <c r="C63" s="2">
        <v>0.3712557462317575</v>
      </c>
      <c r="D63" s="2">
        <v>1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>
      <c r="A64" t="s">
        <v>100</v>
      </c>
      <c r="B64" s="2">
        <v>0.6822507588989678</v>
      </c>
      <c r="C64" s="2">
        <v>0.32659070169847343</v>
      </c>
      <c r="D64" s="2">
        <v>0.16008833086357055</v>
      </c>
      <c r="E64" s="2">
        <v>1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>
      <c r="A65" t="s">
        <v>99</v>
      </c>
      <c r="B65" s="2">
        <v>-1.7908675781992164E-2</v>
      </c>
      <c r="C65" s="2">
        <v>-0.33221781208101292</v>
      </c>
      <c r="D65" s="2">
        <v>-0.55411225708322565</v>
      </c>
      <c r="E65" s="2">
        <v>-0.30842101401829869</v>
      </c>
      <c r="F65" s="2">
        <v>1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>
      <c r="A66" t="s">
        <v>98</v>
      </c>
      <c r="B66" s="2">
        <v>0.67593830623605022</v>
      </c>
      <c r="C66" s="2">
        <v>0.64383232370707077</v>
      </c>
      <c r="D66" s="2">
        <v>0.32862380226024585</v>
      </c>
      <c r="E66" s="2">
        <v>0.69159779198075044</v>
      </c>
      <c r="F66" s="2">
        <v>-0.42530460556330857</v>
      </c>
      <c r="G66" s="2">
        <v>1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>
      <c r="A67" t="s">
        <v>97</v>
      </c>
      <c r="B67" s="2">
        <v>-0.13644640271639669</v>
      </c>
      <c r="C67" s="2">
        <v>0.21738798117448566</v>
      </c>
      <c r="D67" s="2">
        <v>0.71005661318009183</v>
      </c>
      <c r="E67" s="2">
        <v>-0.10829905304074396</v>
      </c>
      <c r="F67" s="2">
        <v>-0.49503468052524779</v>
      </c>
      <c r="G67" s="2">
        <v>0.28384375049848742</v>
      </c>
      <c r="H67" s="2">
        <v>1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>
      <c r="A68" t="s">
        <v>96</v>
      </c>
      <c r="B68" s="2">
        <v>0.21150554787459402</v>
      </c>
      <c r="C68" s="2">
        <v>0.22449378477156887</v>
      </c>
      <c r="D68" s="2">
        <v>-0.10334322455919696</v>
      </c>
      <c r="E68" s="2">
        <v>-6.678451229180668E-2</v>
      </c>
      <c r="F68" s="2">
        <v>0.4142769149421065</v>
      </c>
      <c r="G68" s="2">
        <v>0.27469812210219197</v>
      </c>
      <c r="H68" s="2">
        <v>2.5640225397281112E-3</v>
      </c>
      <c r="I68" s="2">
        <v>1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>
      <c r="A69" t="s">
        <v>95</v>
      </c>
      <c r="B69" s="2">
        <v>-0.15417268181106225</v>
      </c>
      <c r="C69" s="2">
        <v>-0.49901000431063619</v>
      </c>
      <c r="D69" s="2">
        <v>-4.9889085909804537E-2</v>
      </c>
      <c r="E69" s="2">
        <v>1.7166364121657333E-2</v>
      </c>
      <c r="F69" s="2">
        <v>-0.24883350804004242</v>
      </c>
      <c r="G69" s="2">
        <v>-0.15759837312957076</v>
      </c>
      <c r="H69" s="2">
        <v>-8.5455911052985709E-2</v>
      </c>
      <c r="I69" s="2">
        <v>-0.47831766485053134</v>
      </c>
      <c r="J69" s="2">
        <v>1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>
      <c r="A70" t="s">
        <v>94</v>
      </c>
      <c r="B70" s="2">
        <v>0.11439043671944719</v>
      </c>
      <c r="C70" s="2">
        <v>0.18204846110824816</v>
      </c>
      <c r="D70" s="2">
        <v>-0.23855008183749382</v>
      </c>
      <c r="E70" s="2">
        <v>-8.0778568805141657E-2</v>
      </c>
      <c r="F70" s="2">
        <v>0.10615799894397811</v>
      </c>
      <c r="G70" s="2">
        <v>0.39788958216077636</v>
      </c>
      <c r="H70" s="2">
        <v>0.10635051436649691</v>
      </c>
      <c r="I70" s="2">
        <v>0.66983787964025066</v>
      </c>
      <c r="J70" s="2">
        <v>-0.41395490822079306</v>
      </c>
      <c r="K70" s="2">
        <v>1</v>
      </c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>
      <c r="A71" t="s">
        <v>93</v>
      </c>
      <c r="B71" s="2">
        <v>-0.51056540054328603</v>
      </c>
      <c r="C71" s="2">
        <v>-0.11737567219431172</v>
      </c>
      <c r="D71" s="2">
        <v>-0.35939808494982406</v>
      </c>
      <c r="E71" s="2">
        <v>-0.50428767774513128</v>
      </c>
      <c r="F71" s="2">
        <v>0.51056333184785729</v>
      </c>
      <c r="G71" s="2">
        <v>-0.45388942957008521</v>
      </c>
      <c r="H71" s="2">
        <v>-0.33441359307766955</v>
      </c>
      <c r="I71" s="2">
        <v>4.5369399300451488E-2</v>
      </c>
      <c r="J71" s="2">
        <v>-0.28488001703037008</v>
      </c>
      <c r="K71" s="2">
        <v>0.1824448736727661</v>
      </c>
      <c r="L71" s="2">
        <v>1</v>
      </c>
      <c r="M71" s="2"/>
      <c r="N71" s="2"/>
      <c r="O71" s="2"/>
      <c r="P71" s="2"/>
      <c r="Q71" s="2"/>
      <c r="R71" s="2"/>
      <c r="S71" s="2"/>
      <c r="T71" s="2"/>
      <c r="U71" s="2"/>
    </row>
    <row r="72" spans="1:21">
      <c r="A72" t="s">
        <v>92</v>
      </c>
      <c r="B72" s="2">
        <v>0.73588264665495151</v>
      </c>
      <c r="C72" s="2">
        <v>0.60116770770060646</v>
      </c>
      <c r="D72" s="2">
        <v>0.15377739898269474</v>
      </c>
      <c r="E72" s="2">
        <v>0.66377706806599002</v>
      </c>
      <c r="F72" s="2">
        <v>-0.39215481837703492</v>
      </c>
      <c r="G72" s="2">
        <v>0.90973418595189681</v>
      </c>
      <c r="H72" s="2">
        <v>0.26905810883656012</v>
      </c>
      <c r="I72" s="2">
        <v>0.26281662004398659</v>
      </c>
      <c r="J72" s="2">
        <v>-0.17251898387983244</v>
      </c>
      <c r="K72" s="2">
        <v>0.48009488816575996</v>
      </c>
      <c r="L72" s="2">
        <v>-0.45464824442653246</v>
      </c>
      <c r="M72" s="2">
        <v>1</v>
      </c>
      <c r="N72" s="2"/>
      <c r="O72" s="2"/>
      <c r="P72" s="2"/>
      <c r="Q72" s="2"/>
      <c r="R72" s="2"/>
      <c r="S72" s="2"/>
      <c r="T72" s="2"/>
      <c r="U72" s="2"/>
    </row>
    <row r="73" spans="1:21">
      <c r="A73" t="s">
        <v>91</v>
      </c>
      <c r="B73" s="2">
        <v>-0.49487248860900895</v>
      </c>
      <c r="C73" s="2">
        <v>-0.32519550396775126</v>
      </c>
      <c r="D73" s="2">
        <v>-0.32427157482460472</v>
      </c>
      <c r="E73" s="2">
        <v>-0.37533990215848051</v>
      </c>
      <c r="F73" s="2">
        <v>0.58862796420398711</v>
      </c>
      <c r="G73" s="2">
        <v>-0.52581058809614689</v>
      </c>
      <c r="H73" s="2">
        <v>-0.48971293416546269</v>
      </c>
      <c r="I73" s="2">
        <v>0.22205930051698641</v>
      </c>
      <c r="J73" s="2">
        <v>-0.26518655516474859</v>
      </c>
      <c r="K73" s="2">
        <v>9.7215688408469295E-2</v>
      </c>
      <c r="L73" s="2">
        <v>0.67737668290781883</v>
      </c>
      <c r="M73" s="2">
        <v>-0.58906607966100422</v>
      </c>
      <c r="N73" s="2">
        <v>1</v>
      </c>
      <c r="O73" s="2"/>
      <c r="P73" s="2"/>
      <c r="Q73" s="2"/>
      <c r="R73" s="2"/>
      <c r="S73" s="2"/>
      <c r="T73" s="2"/>
      <c r="U73" s="2"/>
    </row>
    <row r="74" spans="1:21">
      <c r="A74" t="s">
        <v>90</v>
      </c>
      <c r="B74" s="2">
        <v>0.58252528826137318</v>
      </c>
      <c r="C74" s="2">
        <v>0.38990780547164405</v>
      </c>
      <c r="D74" s="2">
        <v>-4.9984285647343814E-2</v>
      </c>
      <c r="E74" s="2">
        <v>0.537997316125429</v>
      </c>
      <c r="F74" s="2">
        <v>-0.3621661086614848</v>
      </c>
      <c r="G74" s="2">
        <v>0.81820160529813324</v>
      </c>
      <c r="H74" s="2">
        <v>3.3264789933414745E-3</v>
      </c>
      <c r="I74" s="2">
        <v>0.10257827639065356</v>
      </c>
      <c r="J74" s="2">
        <v>-2.4069479977339842E-2</v>
      </c>
      <c r="K74" s="2">
        <v>0.41643588838850187</v>
      </c>
      <c r="L74" s="2">
        <v>-0.22513962467243734</v>
      </c>
      <c r="M74" s="2">
        <v>0.71381401657272359</v>
      </c>
      <c r="N74" s="2">
        <v>-0.36499614657189761</v>
      </c>
      <c r="O74" s="2">
        <v>1</v>
      </c>
      <c r="P74" s="2"/>
      <c r="Q74" s="2"/>
      <c r="R74" s="2"/>
      <c r="S74" s="2"/>
      <c r="T74" s="2"/>
      <c r="U74" s="2"/>
    </row>
    <row r="75" spans="1:21">
      <c r="A75" t="s">
        <v>89</v>
      </c>
      <c r="B75" s="2">
        <v>0.69677499357490558</v>
      </c>
      <c r="C75" s="2">
        <v>0.9070267826268511</v>
      </c>
      <c r="D75" s="2">
        <v>0.18196904033310565</v>
      </c>
      <c r="E75" s="2">
        <v>0.48221279395285688</v>
      </c>
      <c r="F75" s="2">
        <v>-0.36059105315505591</v>
      </c>
      <c r="G75" s="2">
        <v>0.67383904395418015</v>
      </c>
      <c r="H75" s="2">
        <v>8.5949427096926961E-2</v>
      </c>
      <c r="I75" s="2">
        <v>0.16956688467580669</v>
      </c>
      <c r="J75" s="2">
        <v>-0.38444212562023389</v>
      </c>
      <c r="K75" s="2">
        <v>0.17063552489022327</v>
      </c>
      <c r="L75" s="2">
        <v>-0.35038016851752102</v>
      </c>
      <c r="M75" s="2">
        <v>0.7083498899897358</v>
      </c>
      <c r="N75" s="2">
        <v>-0.44451594291783569</v>
      </c>
      <c r="O75" s="2">
        <v>0.46887897700383302</v>
      </c>
      <c r="P75" s="2">
        <v>1</v>
      </c>
      <c r="Q75" s="2"/>
      <c r="R75" s="2"/>
      <c r="S75" s="2"/>
      <c r="T75" s="2"/>
      <c r="U75" s="2"/>
    </row>
    <row r="76" spans="1:21">
      <c r="A76" t="s">
        <v>88</v>
      </c>
      <c r="B76" s="2">
        <v>0.77274793914673379</v>
      </c>
      <c r="C76" s="2">
        <v>0.3529120801212367</v>
      </c>
      <c r="D76" s="2">
        <v>-0.25847266912615752</v>
      </c>
      <c r="E76" s="2">
        <v>0.34636637770664813</v>
      </c>
      <c r="F76" s="2">
        <v>0.18421498216929916</v>
      </c>
      <c r="G76" s="2">
        <v>0.30572145771067394</v>
      </c>
      <c r="H76" s="2">
        <v>-9.4507052809622641E-2</v>
      </c>
      <c r="I76" s="2">
        <v>0.21599011882792318</v>
      </c>
      <c r="J76" s="2">
        <v>-0.34427263836963656</v>
      </c>
      <c r="K76" s="2">
        <v>0.11191606115706267</v>
      </c>
      <c r="L76" s="2">
        <v>-0.31494268879125292</v>
      </c>
      <c r="M76" s="2">
        <v>0.40658290153318705</v>
      </c>
      <c r="N76" s="2">
        <v>-0.27789081849701114</v>
      </c>
      <c r="O76" s="2">
        <v>0.25054764859208556</v>
      </c>
      <c r="P76" s="2">
        <v>0.59797554989662294</v>
      </c>
      <c r="Q76" s="2">
        <v>1</v>
      </c>
      <c r="R76" s="2"/>
      <c r="S76" s="2"/>
      <c r="T76" s="2"/>
      <c r="U76" s="2"/>
    </row>
    <row r="77" spans="1:21">
      <c r="A77" t="s">
        <v>87</v>
      </c>
      <c r="B77" s="2">
        <v>-0.34507671226330566</v>
      </c>
      <c r="C77" s="2">
        <v>-0.40176867474365147</v>
      </c>
      <c r="D77" s="2">
        <v>-0.14428471995345959</v>
      </c>
      <c r="E77" s="2">
        <v>-0.63672340866084554</v>
      </c>
      <c r="F77" s="2">
        <v>3.434810813459143E-2</v>
      </c>
      <c r="G77" s="2">
        <v>-0.48611870895958653</v>
      </c>
      <c r="H77" s="2">
        <v>7.4531306970564939E-2</v>
      </c>
      <c r="I77" s="2">
        <v>-0.14890617629739977</v>
      </c>
      <c r="J77" s="2">
        <v>0.23950641020436142</v>
      </c>
      <c r="K77" s="2">
        <v>-8.9071234962711882E-2</v>
      </c>
      <c r="L77" s="2">
        <v>0.14884028358345794</v>
      </c>
      <c r="M77" s="2">
        <v>-0.49469344649035107</v>
      </c>
      <c r="N77" s="2">
        <v>0.11466557953393179</v>
      </c>
      <c r="O77" s="2">
        <v>-0.1823063732418683</v>
      </c>
      <c r="P77" s="2">
        <v>-0.37345171036736041</v>
      </c>
      <c r="Q77" s="2">
        <v>-1.1265677346491363E-2</v>
      </c>
      <c r="R77" s="2">
        <v>1</v>
      </c>
      <c r="S77" s="2"/>
      <c r="T77" s="2"/>
      <c r="U77" s="2"/>
    </row>
    <row r="78" spans="1:21">
      <c r="A78" t="s">
        <v>86</v>
      </c>
      <c r="B78" s="2">
        <v>0.59588405497812691</v>
      </c>
      <c r="C78" s="2">
        <v>0.5093601938572756</v>
      </c>
      <c r="D78" s="2">
        <v>0.21097339739917137</v>
      </c>
      <c r="E78" s="2">
        <v>0.80558141947752915</v>
      </c>
      <c r="F78" s="2">
        <v>-0.46950724828879264</v>
      </c>
      <c r="G78" s="2">
        <v>0.65580372657467845</v>
      </c>
      <c r="H78" s="2">
        <v>5.8386190415004348E-2</v>
      </c>
      <c r="I78" s="2">
        <v>-6.0572746455555465E-2</v>
      </c>
      <c r="J78" s="2">
        <v>-6.3524529294254076E-2</v>
      </c>
      <c r="K78" s="2">
        <v>2.8977846178506739E-2</v>
      </c>
      <c r="L78" s="2">
        <v>-0.45562964379319765</v>
      </c>
      <c r="M78" s="2">
        <v>0.69583483678626279</v>
      </c>
      <c r="N78" s="2">
        <v>-0.41389512868298073</v>
      </c>
      <c r="O78" s="2">
        <v>0.44403623953341814</v>
      </c>
      <c r="P78" s="2">
        <v>0.67723813823943713</v>
      </c>
      <c r="Q78" s="2">
        <v>0.40462396718990185</v>
      </c>
      <c r="R78" s="2">
        <v>-0.4202580831877642</v>
      </c>
      <c r="S78" s="2">
        <v>1</v>
      </c>
      <c r="T78" s="2"/>
      <c r="U78" s="2"/>
    </row>
    <row r="79" spans="1:21">
      <c r="A79" t="s">
        <v>85</v>
      </c>
      <c r="B79" s="2">
        <v>0.68297316160249588</v>
      </c>
      <c r="C79" s="2">
        <v>0.8057390217073428</v>
      </c>
      <c r="D79" s="2">
        <v>0.20926660318165585</v>
      </c>
      <c r="E79" s="2">
        <v>0.54239608520934968</v>
      </c>
      <c r="F79" s="2">
        <v>-0.34281290194356467</v>
      </c>
      <c r="G79" s="2">
        <v>0.61194849728845979</v>
      </c>
      <c r="H79" s="2">
        <v>-4.7712995044747165E-2</v>
      </c>
      <c r="I79" s="2">
        <v>-0.10647492565640602</v>
      </c>
      <c r="J79" s="2">
        <v>-0.28102964512447765</v>
      </c>
      <c r="K79" s="2">
        <v>-9.6885504472795023E-2</v>
      </c>
      <c r="L79" s="2">
        <v>-0.25613636549425389</v>
      </c>
      <c r="M79" s="2">
        <v>0.56595481179532414</v>
      </c>
      <c r="N79" s="2">
        <v>-0.41411504165754076</v>
      </c>
      <c r="O79" s="2">
        <v>0.51054667691366762</v>
      </c>
      <c r="P79" s="2">
        <v>0.84259228739871594</v>
      </c>
      <c r="Q79" s="2">
        <v>0.44191397667977789</v>
      </c>
      <c r="R79" s="2">
        <v>-0.41187322375512347</v>
      </c>
      <c r="S79" s="2">
        <v>0.56471447416327647</v>
      </c>
      <c r="T79" s="2">
        <v>1</v>
      </c>
      <c r="U79" s="2"/>
    </row>
    <row r="80" spans="1:21" ht="15" thickBot="1">
      <c r="A80" s="3" t="s">
        <v>84</v>
      </c>
      <c r="B80" s="2">
        <v>0.4240782512040317</v>
      </c>
      <c r="C80" s="2">
        <v>-0.30921221907648316</v>
      </c>
      <c r="D80" s="2">
        <v>-0.34816214309558652</v>
      </c>
      <c r="E80" s="2">
        <v>0.31026375967977049</v>
      </c>
      <c r="F80" s="2">
        <v>0.28184598180780618</v>
      </c>
      <c r="G80" s="2">
        <v>-0.13516486002681688</v>
      </c>
      <c r="H80" s="2">
        <v>-0.39680652730483029</v>
      </c>
      <c r="I80" s="2">
        <v>-0.31046866056267775</v>
      </c>
      <c r="J80" s="2">
        <v>0.11315071691059592</v>
      </c>
      <c r="K80" s="2">
        <v>-0.47126033069472784</v>
      </c>
      <c r="L80" s="2">
        <v>-0.2358759436724053</v>
      </c>
      <c r="M80" s="2">
        <v>-0.12507972362691594</v>
      </c>
      <c r="N80" s="2">
        <v>-0.13929759582960968</v>
      </c>
      <c r="O80" s="2">
        <v>5.3340385435444041E-3</v>
      </c>
      <c r="P80" s="2">
        <v>-0.11427517182407716</v>
      </c>
      <c r="Q80" s="2">
        <v>0.34456592254998553</v>
      </c>
      <c r="R80" s="2">
        <v>-8.7217426304462553E-2</v>
      </c>
      <c r="S80" s="2">
        <v>3.9646692570103101E-2</v>
      </c>
      <c r="T80" s="2">
        <v>0.20641073498020504</v>
      </c>
      <c r="U80" s="2">
        <v>1</v>
      </c>
    </row>
    <row r="81" spans="1:19">
      <c r="S81" s="2"/>
    </row>
    <row r="85" spans="1:19" ht="15.5">
      <c r="A85" s="1" t="s">
        <v>1</v>
      </c>
      <c r="C85" s="1" t="s">
        <v>0</v>
      </c>
    </row>
  </sheetData>
  <mergeCells count="1">
    <mergeCell ref="A40:C40"/>
  </mergeCells>
  <conditionalFormatting sqref="B2:B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max"/>
        <color rgb="FFFF7128"/>
        <color rgb="FFFFEF9C"/>
      </colorScale>
    </cfRule>
  </conditionalFormatting>
  <conditionalFormatting sqref="B62 D62:U62 B63:U63 B64:C64 F64:U64 B65:E65 G65:U65 B66:F66 H66:U66 B67:G67 I67:U67 B68:H68 J68:U68 B69:I69 K69:U69 B70:J70 L70:U70 B71:K71 M71:U71 B72:L72 N72:U72 B73:M73 O73:U73 B74:N74 P74:U74 B75:O75 Q75:U75 B76:P76 R76:U76 B77:Q77 S77:U77 B78:R78 T78:U78 B79:S79 U79 B80:T80">
    <cfRule type="cellIs" dxfId="12" priority="41" operator="notBetween">
      <formula>-0.6</formula>
      <formula>0.6</formula>
    </cfRule>
  </conditionalFormatting>
  <conditionalFormatting sqref="B81:S83">
    <cfRule type="cellIs" dxfId="11" priority="42" operator="notBetween">
      <formula>-0.6</formula>
      <formula>0.6</formula>
    </cfRule>
  </conditionalFormatting>
  <conditionalFormatting sqref="C2:C1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max"/>
        <color rgb="FFFF7128"/>
        <color rgb="FFFFEF9C"/>
      </colorScale>
    </cfRule>
  </conditionalFormatting>
  <conditionalFormatting sqref="D2:D1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max"/>
        <color rgb="FFFF7128"/>
        <color rgb="FFFFEF9C"/>
      </colorScale>
    </cfRule>
  </conditionalFormatting>
  <conditionalFormatting sqref="E2:E1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max"/>
        <color rgb="FFFF7128"/>
        <color rgb="FFFFEF9C"/>
      </colorScale>
    </cfRule>
  </conditionalFormatting>
  <conditionalFormatting sqref="F2:F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max"/>
        <color rgb="FFFF7128"/>
        <color rgb="FFFFEF9C"/>
      </colorScale>
    </cfRule>
  </conditionalFormatting>
  <conditionalFormatting sqref="G2:G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max"/>
        <color rgb="FFFF7128"/>
        <color rgb="FFFFEF9C"/>
      </colorScale>
    </cfRule>
  </conditionalFormatting>
  <conditionalFormatting sqref="H2:H1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max"/>
        <color rgb="FFFF7128"/>
        <color rgb="FFFFEF9C"/>
      </colorScale>
    </cfRule>
  </conditionalFormatting>
  <conditionalFormatting sqref="I2:I1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max"/>
        <color rgb="FFFF7128"/>
        <color rgb="FFFFEF9C"/>
      </colorScale>
    </cfRule>
  </conditionalFormatting>
  <conditionalFormatting sqref="J2:J1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max"/>
        <color rgb="FFFF7128"/>
        <color rgb="FFFFEF9C"/>
      </colorScale>
    </cfRule>
  </conditionalFormatting>
  <conditionalFormatting sqref="K2:K1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max"/>
        <color rgb="FFFF7128"/>
        <color rgb="FFFFEF9C"/>
      </colorScale>
    </cfRule>
  </conditionalFormatting>
  <conditionalFormatting sqref="L2:L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max"/>
        <color rgb="FFFF7128"/>
        <color rgb="FFFFEF9C"/>
      </colorScale>
    </cfRule>
  </conditionalFormatting>
  <conditionalFormatting sqref="M2:M1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max"/>
        <color rgb="FFFF7128"/>
        <color rgb="FFFFEF9C"/>
      </colorScale>
    </cfRule>
  </conditionalFormatting>
  <conditionalFormatting sqref="N2:N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max"/>
        <color rgb="FFFF7128"/>
        <color rgb="FFFFEF9C"/>
      </colorScale>
    </cfRule>
  </conditionalFormatting>
  <conditionalFormatting sqref="O2:O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max"/>
        <color rgb="FFFF7128"/>
        <color rgb="FFFFEF9C"/>
      </colorScale>
    </cfRule>
  </conditionalFormatting>
  <conditionalFormatting sqref="P2:P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Q2:Q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max"/>
        <color rgb="FFFF7128"/>
        <color rgb="FFFFEF9C"/>
      </colorScale>
    </cfRule>
  </conditionalFormatting>
  <conditionalFormatting sqref="R2:R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S2:S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T2:T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T83">
    <cfRule type="cellIs" dxfId="10" priority="43" operator="notBetween">
      <formula>-0.6</formula>
      <formula>0.6</formula>
    </cfRule>
  </conditionalFormatting>
  <conditionalFormatting sqref="U2:U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A0DE3-D4EC-44BB-A4B2-6A0F0FDA9897}">
  <dimension ref="A1:O37"/>
  <sheetViews>
    <sheetView workbookViewId="0">
      <selection sqref="A1:XFD1048576"/>
    </sheetView>
  </sheetViews>
  <sheetFormatPr defaultRowHeight="14.5"/>
  <cols>
    <col min="1" max="1" width="14.08984375" bestFit="1" customWidth="1"/>
  </cols>
  <sheetData>
    <row r="1" spans="1:15" ht="159.5">
      <c r="A1" s="25" t="s">
        <v>83</v>
      </c>
      <c r="B1" s="23" t="s">
        <v>80</v>
      </c>
      <c r="C1" s="24" t="s">
        <v>78</v>
      </c>
      <c r="D1" s="23" t="s">
        <v>76</v>
      </c>
      <c r="E1" s="24" t="s">
        <v>75</v>
      </c>
      <c r="F1" s="24" t="s">
        <v>74</v>
      </c>
      <c r="G1" s="23" t="s">
        <v>73</v>
      </c>
      <c r="H1" s="23" t="s">
        <v>72</v>
      </c>
      <c r="I1" s="23" t="s">
        <v>71</v>
      </c>
      <c r="J1" s="23" t="s">
        <v>69</v>
      </c>
      <c r="K1" s="23" t="s">
        <v>67</v>
      </c>
      <c r="L1" s="23" t="s">
        <v>66</v>
      </c>
      <c r="M1" s="23" t="s">
        <v>65</v>
      </c>
      <c r="N1" s="23" t="s">
        <v>64</v>
      </c>
      <c r="O1" s="23" t="s">
        <v>63</v>
      </c>
    </row>
    <row r="2" spans="1:15">
      <c r="A2" s="22" t="s">
        <v>62</v>
      </c>
      <c r="B2" s="26">
        <v>12.249406758857704</v>
      </c>
      <c r="C2" s="26">
        <v>13.76</v>
      </c>
      <c r="D2" s="26">
        <v>43.4</v>
      </c>
      <c r="E2" s="26">
        <v>1508</v>
      </c>
      <c r="F2" s="26">
        <v>55.8</v>
      </c>
      <c r="G2" s="26">
        <v>5274</v>
      </c>
      <c r="H2" s="26">
        <v>3395</v>
      </c>
      <c r="I2" s="26">
        <v>799926</v>
      </c>
      <c r="J2" s="26">
        <v>3515</v>
      </c>
      <c r="K2" s="26">
        <v>20.5</v>
      </c>
      <c r="L2" s="26">
        <v>629.94845360824741</v>
      </c>
      <c r="M2" s="26">
        <v>693.07748956713851</v>
      </c>
      <c r="N2" s="26">
        <v>0.9</v>
      </c>
      <c r="O2" s="26">
        <v>0.188</v>
      </c>
    </row>
    <row r="3" spans="1:15">
      <c r="A3" s="22" t="s">
        <v>61</v>
      </c>
      <c r="B3" s="26">
        <v>11.476535929096789</v>
      </c>
      <c r="C3" s="26">
        <v>16.899999999999999</v>
      </c>
      <c r="D3" s="26">
        <v>38.4</v>
      </c>
      <c r="E3" s="26">
        <v>2309</v>
      </c>
      <c r="F3" s="26">
        <v>60.9</v>
      </c>
      <c r="G3" s="26">
        <v>8150</v>
      </c>
      <c r="H3" s="26">
        <v>3730</v>
      </c>
      <c r="I3" s="26">
        <v>765153</v>
      </c>
      <c r="J3" s="26">
        <v>3107</v>
      </c>
      <c r="K3" s="26">
        <v>10</v>
      </c>
      <c r="L3" s="26">
        <v>347.01744186046511</v>
      </c>
      <c r="M3" s="26">
        <v>431.93660261028367</v>
      </c>
      <c r="N3" s="26">
        <v>0.46</v>
      </c>
      <c r="O3" s="26">
        <v>0.28799999999999998</v>
      </c>
    </row>
    <row r="4" spans="1:15">
      <c r="A4" s="22" t="s">
        <v>60</v>
      </c>
      <c r="B4" s="26">
        <v>14.875857785587687</v>
      </c>
      <c r="C4" s="26">
        <v>9.99</v>
      </c>
      <c r="D4" s="26">
        <v>47.9</v>
      </c>
      <c r="E4" s="26">
        <v>739</v>
      </c>
      <c r="F4" s="26">
        <v>60.1</v>
      </c>
      <c r="G4" s="26">
        <v>5023</v>
      </c>
      <c r="H4" s="26">
        <v>3385</v>
      </c>
      <c r="I4" s="26">
        <v>887837</v>
      </c>
      <c r="J4" s="26">
        <v>6334</v>
      </c>
      <c r="K4" s="26">
        <v>16.100000000000001</v>
      </c>
      <c r="L4" s="26">
        <v>943.04285714285709</v>
      </c>
      <c r="M4" s="26">
        <v>675.42756729735049</v>
      </c>
      <c r="N4" s="26">
        <v>1.44</v>
      </c>
      <c r="O4" s="26">
        <v>0.35199999999999998</v>
      </c>
    </row>
    <row r="5" spans="1:15">
      <c r="A5" s="22" t="s">
        <v>59</v>
      </c>
      <c r="B5" s="26">
        <v>13.29644217909062</v>
      </c>
      <c r="C5" s="26">
        <v>11.64</v>
      </c>
      <c r="D5" s="26">
        <v>51.1</v>
      </c>
      <c r="E5" s="26">
        <v>1818</v>
      </c>
      <c r="F5" s="26">
        <v>59.5</v>
      </c>
      <c r="G5" s="26">
        <v>8010</v>
      </c>
      <c r="H5" s="26">
        <v>2560</v>
      </c>
      <c r="I5" s="26">
        <v>3765259</v>
      </c>
      <c r="J5" s="26">
        <v>3655</v>
      </c>
      <c r="K5" s="26">
        <v>25.1</v>
      </c>
      <c r="L5" s="26">
        <v>334.73384615384617</v>
      </c>
      <c r="M5" s="26">
        <v>1001.9303510940954</v>
      </c>
      <c r="N5" s="26">
        <v>1.63</v>
      </c>
      <c r="O5" s="26">
        <v>0.26600000000000001</v>
      </c>
    </row>
    <row r="6" spans="1:15">
      <c r="A6" s="22" t="s">
        <v>58</v>
      </c>
      <c r="B6" s="26">
        <v>13.890059098951626</v>
      </c>
      <c r="C6" s="26">
        <v>10.49</v>
      </c>
      <c r="D6" s="26">
        <v>40.299999999999997</v>
      </c>
      <c r="E6" s="26">
        <v>575</v>
      </c>
      <c r="F6" s="26">
        <v>60.4</v>
      </c>
      <c r="G6" s="26">
        <v>3083</v>
      </c>
      <c r="H6" s="26">
        <v>2518</v>
      </c>
      <c r="I6" s="26">
        <v>1755931</v>
      </c>
      <c r="J6" s="26">
        <v>2673</v>
      </c>
      <c r="K6" s="26">
        <v>24.5</v>
      </c>
      <c r="L6" s="26">
        <v>349.07983193277312</v>
      </c>
      <c r="M6" s="26">
        <v>925.53050637329829</v>
      </c>
      <c r="N6" s="26">
        <v>2.5499999999999998</v>
      </c>
      <c r="O6" s="26">
        <v>0.29599999999999999</v>
      </c>
    </row>
    <row r="7" spans="1:15">
      <c r="A7" s="22" t="s">
        <v>57</v>
      </c>
      <c r="B7" s="26">
        <v>18.609491624050222</v>
      </c>
      <c r="C7" s="26">
        <v>11.84</v>
      </c>
      <c r="D7" s="26">
        <v>51.5</v>
      </c>
      <c r="E7" s="26">
        <v>2349</v>
      </c>
      <c r="F7" s="26">
        <v>57.4</v>
      </c>
      <c r="G7" s="26">
        <v>6835</v>
      </c>
      <c r="H7" s="26">
        <v>2415</v>
      </c>
      <c r="I7" s="26">
        <v>1912425</v>
      </c>
      <c r="J7" s="26">
        <v>3335</v>
      </c>
      <c r="K7" s="26">
        <v>16.899999999999999</v>
      </c>
      <c r="L7" s="26">
        <v>431.70531400966183</v>
      </c>
      <c r="M7" s="26">
        <v>764.27604265747573</v>
      </c>
      <c r="N7" s="26">
        <v>1.78</v>
      </c>
      <c r="O7" s="26">
        <v>0.224</v>
      </c>
    </row>
    <row r="8" spans="1:15">
      <c r="A8" s="22" t="s">
        <v>56</v>
      </c>
      <c r="B8" s="26">
        <v>25.853568347097251</v>
      </c>
      <c r="C8" s="26">
        <v>9.86</v>
      </c>
      <c r="D8" s="26">
        <v>57.9</v>
      </c>
      <c r="E8" s="26">
        <v>111</v>
      </c>
      <c r="F8" s="26">
        <v>47.8</v>
      </c>
      <c r="G8" s="26">
        <v>1628</v>
      </c>
      <c r="H8" s="26">
        <v>2238</v>
      </c>
      <c r="I8" s="26">
        <v>1185250</v>
      </c>
      <c r="J8" s="26">
        <v>654</v>
      </c>
      <c r="K8" s="26">
        <v>14.9</v>
      </c>
      <c r="L8" s="26">
        <v>447.6137931034483</v>
      </c>
      <c r="M8" s="26">
        <v>611.98077160113394</v>
      </c>
      <c r="N8" s="26">
        <v>1.94</v>
      </c>
      <c r="O8" s="26">
        <v>0.33500000000000002</v>
      </c>
    </row>
    <row r="9" spans="1:15">
      <c r="A9" s="22" t="s">
        <v>55</v>
      </c>
      <c r="B9" s="26">
        <v>16.647341394732482</v>
      </c>
      <c r="C9" s="26">
        <v>10.89</v>
      </c>
      <c r="D9" s="26">
        <v>46.3</v>
      </c>
      <c r="E9" s="26">
        <v>41</v>
      </c>
      <c r="F9" s="26">
        <v>163.5</v>
      </c>
      <c r="G9" s="26">
        <v>1367</v>
      </c>
      <c r="H9" s="26">
        <v>2683</v>
      </c>
      <c r="I9" s="26">
        <v>116354</v>
      </c>
      <c r="J9" s="26">
        <v>203</v>
      </c>
      <c r="K9" s="26">
        <v>13.2</v>
      </c>
      <c r="L9" s="26">
        <v>832.68965517241384</v>
      </c>
      <c r="M9" s="26">
        <v>635.6634089779692</v>
      </c>
      <c r="N9" s="26">
        <v>0.28999999999999998</v>
      </c>
      <c r="O9" s="26">
        <v>0.23599999999999999</v>
      </c>
    </row>
    <row r="10" spans="1:15">
      <c r="A10" s="22" t="s">
        <v>54</v>
      </c>
      <c r="B10" s="26">
        <v>15.725823682748601</v>
      </c>
      <c r="C10" s="26">
        <v>8.93</v>
      </c>
      <c r="D10" s="26">
        <v>42.1</v>
      </c>
      <c r="E10" s="26">
        <v>565</v>
      </c>
      <c r="F10" s="26">
        <v>105.8</v>
      </c>
      <c r="G10" s="26">
        <v>3904</v>
      </c>
      <c r="H10" s="26">
        <v>1696</v>
      </c>
      <c r="I10" s="26">
        <v>3906295</v>
      </c>
      <c r="J10" s="26">
        <v>11350</v>
      </c>
      <c r="K10" s="26">
        <v>24.4</v>
      </c>
      <c r="L10" s="26">
        <v>148.67217280813216</v>
      </c>
      <c r="M10" s="26">
        <v>1069.5269432930218</v>
      </c>
      <c r="N10" s="26">
        <v>3.78</v>
      </c>
      <c r="O10" s="26">
        <v>0.498</v>
      </c>
    </row>
    <row r="11" spans="1:15">
      <c r="A11" s="22" t="s">
        <v>53</v>
      </c>
      <c r="B11" s="26">
        <v>15.951138041487482</v>
      </c>
      <c r="C11" s="26">
        <v>11.21</v>
      </c>
      <c r="D11" s="26">
        <v>45.8</v>
      </c>
      <c r="E11" s="26">
        <v>715</v>
      </c>
      <c r="F11" s="26">
        <v>62.7</v>
      </c>
      <c r="G11" s="26">
        <v>4933</v>
      </c>
      <c r="H11" s="26">
        <v>3178</v>
      </c>
      <c r="I11" s="26">
        <v>872679</v>
      </c>
      <c r="J11" s="26">
        <v>2074</v>
      </c>
      <c r="K11" s="26">
        <v>16.100000000000001</v>
      </c>
      <c r="L11" s="26">
        <v>486.04313725490198</v>
      </c>
      <c r="M11" s="26">
        <v>536.63436635173184</v>
      </c>
      <c r="N11" s="26">
        <v>1.27</v>
      </c>
      <c r="O11" s="26">
        <v>0.249</v>
      </c>
    </row>
    <row r="12" spans="1:15">
      <c r="A12" s="22" t="s">
        <v>52</v>
      </c>
      <c r="B12" s="26">
        <v>11.896525539562276</v>
      </c>
      <c r="C12" s="26">
        <v>16.52</v>
      </c>
      <c r="D12" s="26">
        <v>39.200000000000003</v>
      </c>
      <c r="E12" s="26">
        <v>626</v>
      </c>
      <c r="F12" s="26">
        <v>54.8</v>
      </c>
      <c r="G12" s="26">
        <v>3206</v>
      </c>
      <c r="H12" s="26">
        <v>4938</v>
      </c>
      <c r="I12" s="26">
        <v>480555</v>
      </c>
      <c r="J12" s="26">
        <v>1514</v>
      </c>
      <c r="K12" s="26">
        <v>9.6999999999999993</v>
      </c>
      <c r="L12" s="26">
        <v>356.99397590361446</v>
      </c>
      <c r="M12" s="26">
        <v>495.70543865273959</v>
      </c>
      <c r="N12" s="26">
        <v>2.06</v>
      </c>
      <c r="O12" s="26">
        <v>0.33200000000000002</v>
      </c>
    </row>
    <row r="13" spans="1:15">
      <c r="A13" s="22" t="s">
        <v>51</v>
      </c>
      <c r="B13" s="26">
        <v>10.021760396079136</v>
      </c>
      <c r="C13" s="26">
        <v>10.97</v>
      </c>
      <c r="D13" s="26">
        <v>46.5</v>
      </c>
      <c r="E13" s="26">
        <v>1351</v>
      </c>
      <c r="F13" s="26">
        <v>65.3</v>
      </c>
      <c r="G13" s="26">
        <v>7246</v>
      </c>
      <c r="H13" s="26">
        <v>2683</v>
      </c>
      <c r="I13" s="26">
        <v>1769043</v>
      </c>
      <c r="J13" s="26">
        <v>4609</v>
      </c>
      <c r="K13" s="26">
        <v>21.1</v>
      </c>
      <c r="L13" s="26">
        <v>618.40740740740739</v>
      </c>
      <c r="M13" s="26">
        <v>491.45887817505474</v>
      </c>
      <c r="N13" s="26">
        <v>1.02</v>
      </c>
      <c r="O13" s="26">
        <v>0.29899999999999999</v>
      </c>
    </row>
    <row r="14" spans="1:15">
      <c r="A14" s="22" t="s">
        <v>50</v>
      </c>
      <c r="B14" s="26">
        <v>14.462238949349265</v>
      </c>
      <c r="C14" s="26">
        <v>11.45</v>
      </c>
      <c r="D14" s="26">
        <v>41.1</v>
      </c>
      <c r="E14" s="26">
        <v>778</v>
      </c>
      <c r="F14" s="26">
        <v>118</v>
      </c>
      <c r="G14" s="26">
        <v>3635</v>
      </c>
      <c r="H14" s="26">
        <v>2533</v>
      </c>
      <c r="I14" s="26">
        <v>794670</v>
      </c>
      <c r="J14" s="26">
        <v>1889</v>
      </c>
      <c r="K14" s="26">
        <v>1.6</v>
      </c>
      <c r="L14" s="26">
        <v>628.02479338842977</v>
      </c>
      <c r="M14" s="26">
        <v>555.39471779552844</v>
      </c>
      <c r="N14" s="26">
        <v>0.3</v>
      </c>
      <c r="O14" s="26">
        <v>0.318</v>
      </c>
    </row>
    <row r="15" spans="1:15">
      <c r="A15" s="22" t="s">
        <v>49</v>
      </c>
      <c r="B15" s="26">
        <v>13.184099418465705</v>
      </c>
      <c r="C15" s="26">
        <v>11.1</v>
      </c>
      <c r="D15" s="26">
        <v>47.7</v>
      </c>
      <c r="E15" s="26">
        <v>116</v>
      </c>
      <c r="F15" s="26">
        <v>119.4</v>
      </c>
      <c r="G15" s="26">
        <v>1452</v>
      </c>
      <c r="H15" s="26">
        <v>2511</v>
      </c>
      <c r="I15" s="26">
        <v>167146</v>
      </c>
      <c r="J15" s="26">
        <v>1052</v>
      </c>
      <c r="K15" s="26">
        <v>5.9</v>
      </c>
      <c r="L15" s="26">
        <v>369.20588235294116</v>
      </c>
      <c r="M15" s="26">
        <v>467.73679598502349</v>
      </c>
      <c r="N15" s="26">
        <v>0.51</v>
      </c>
      <c r="O15" s="26">
        <v>0.46800000000000003</v>
      </c>
    </row>
    <row r="16" spans="1:15">
      <c r="A16" s="22" t="s">
        <v>48</v>
      </c>
      <c r="B16" s="26">
        <v>8.1309482551784811</v>
      </c>
      <c r="C16" s="26">
        <v>20.69</v>
      </c>
      <c r="D16" s="26">
        <v>40</v>
      </c>
      <c r="E16" s="26">
        <v>1754</v>
      </c>
      <c r="F16" s="26">
        <v>70.5</v>
      </c>
      <c r="G16" s="26">
        <v>3147</v>
      </c>
      <c r="H16" s="26">
        <v>2679</v>
      </c>
      <c r="I16" s="26">
        <v>434474</v>
      </c>
      <c r="J16" s="26">
        <v>1004</v>
      </c>
      <c r="K16" s="26">
        <v>33.5</v>
      </c>
      <c r="L16" s="26">
        <v>682.0181818181818</v>
      </c>
      <c r="M16" s="26">
        <v>441.15059582522463</v>
      </c>
      <c r="N16" s="26">
        <v>0.6</v>
      </c>
      <c r="O16" s="26">
        <v>0.628</v>
      </c>
    </row>
    <row r="17" spans="1:15">
      <c r="A17" s="22" t="s">
        <v>47</v>
      </c>
      <c r="B17" s="26">
        <v>14.453003887524147</v>
      </c>
      <c r="C17" s="26">
        <v>13.06</v>
      </c>
      <c r="D17" s="26">
        <v>40.6</v>
      </c>
      <c r="E17" s="26">
        <v>662</v>
      </c>
      <c r="F17" s="26">
        <v>61.6</v>
      </c>
      <c r="G17" s="26">
        <v>2468</v>
      </c>
      <c r="H17" s="26">
        <v>2795</v>
      </c>
      <c r="I17" s="26">
        <v>652086</v>
      </c>
      <c r="J17" s="26">
        <v>503</v>
      </c>
      <c r="K17" s="26">
        <v>16.8</v>
      </c>
      <c r="L17" s="26">
        <v>275.8486842105263</v>
      </c>
      <c r="M17" s="26">
        <v>966.46712299363207</v>
      </c>
      <c r="N17" s="26">
        <v>0.72</v>
      </c>
      <c r="O17" s="26">
        <v>0.495</v>
      </c>
    </row>
    <row r="18" spans="1:15">
      <c r="A18" s="22" t="s">
        <v>46</v>
      </c>
      <c r="B18" s="26">
        <v>19.598746707967255</v>
      </c>
      <c r="C18" s="26">
        <v>12.83</v>
      </c>
      <c r="D18" s="26">
        <v>48</v>
      </c>
      <c r="E18" s="26">
        <v>3307</v>
      </c>
      <c r="F18" s="26">
        <v>49.3</v>
      </c>
      <c r="G18" s="26">
        <v>4710</v>
      </c>
      <c r="H18" s="26">
        <v>2547</v>
      </c>
      <c r="I18" s="26">
        <v>1751952</v>
      </c>
      <c r="J18" s="26">
        <v>2689</v>
      </c>
      <c r="K18" s="26">
        <v>15.9</v>
      </c>
      <c r="L18" s="26">
        <v>346.80940594059405</v>
      </c>
      <c r="M18" s="26">
        <v>649.50646273311872</v>
      </c>
      <c r="N18" s="26">
        <v>1.35</v>
      </c>
      <c r="O18" s="26">
        <v>0.188</v>
      </c>
    </row>
    <row r="19" spans="1:15">
      <c r="A19" s="22" t="s">
        <v>45</v>
      </c>
      <c r="B19" s="26">
        <v>12.771913454248557</v>
      </c>
      <c r="C19" s="26">
        <v>12.51</v>
      </c>
      <c r="D19" s="26">
        <v>37.700000000000003</v>
      </c>
      <c r="E19" s="26">
        <v>1007</v>
      </c>
      <c r="F19" s="26">
        <v>62.1</v>
      </c>
      <c r="G19" s="26">
        <v>1836</v>
      </c>
      <c r="H19" s="26">
        <v>2450</v>
      </c>
      <c r="I19" s="26">
        <v>611250</v>
      </c>
      <c r="J19" s="26">
        <v>1030</v>
      </c>
      <c r="K19" s="26">
        <v>25.2</v>
      </c>
      <c r="L19" s="26">
        <v>559.14130434782612</v>
      </c>
      <c r="M19" s="26">
        <v>709.90066289535582</v>
      </c>
      <c r="N19" s="26">
        <v>3.17</v>
      </c>
      <c r="O19" s="26">
        <v>0.53100000000000003</v>
      </c>
    </row>
    <row r="22" spans="1:15" ht="15" thickBot="1"/>
    <row r="23" spans="1:15" ht="15" thickBot="1">
      <c r="A23" s="27"/>
      <c r="B23" s="3" t="s">
        <v>19</v>
      </c>
      <c r="C23" s="3" t="s">
        <v>17</v>
      </c>
      <c r="D23" s="3" t="s">
        <v>15</v>
      </c>
      <c r="E23" s="3" t="s">
        <v>14</v>
      </c>
      <c r="F23" s="3" t="s">
        <v>13</v>
      </c>
      <c r="G23" s="3" t="s">
        <v>12</v>
      </c>
      <c r="H23" s="3" t="s">
        <v>11</v>
      </c>
      <c r="I23" s="3" t="s">
        <v>10</v>
      </c>
      <c r="J23" s="3" t="s">
        <v>8</v>
      </c>
      <c r="K23" s="3" t="s">
        <v>6</v>
      </c>
      <c r="L23" s="3" t="s">
        <v>5</v>
      </c>
      <c r="M23" s="3" t="s">
        <v>4</v>
      </c>
      <c r="N23" s="3" t="s">
        <v>3</v>
      </c>
      <c r="O23" s="3" t="s">
        <v>2</v>
      </c>
    </row>
    <row r="24" spans="1:15">
      <c r="A24" t="s">
        <v>19</v>
      </c>
      <c r="B24">
        <v>1</v>
      </c>
    </row>
    <row r="25" spans="1:15">
      <c r="A25" t="s">
        <v>17</v>
      </c>
      <c r="B25" s="2">
        <v>-0.55411225708322565</v>
      </c>
      <c r="C25" s="2">
        <v>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5">
      <c r="A26" t="s">
        <v>15</v>
      </c>
      <c r="B26" s="2">
        <v>0.71005661318009183</v>
      </c>
      <c r="C26" s="2">
        <v>-0.49503468052524779</v>
      </c>
      <c r="D26" s="2"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>
      <c r="A27" t="s">
        <v>14</v>
      </c>
      <c r="B27" s="2">
        <v>-0.10334322455919696</v>
      </c>
      <c r="C27" s="2">
        <v>0.4142769149421065</v>
      </c>
      <c r="D27" s="2">
        <v>2.5640225397281112E-3</v>
      </c>
      <c r="E27" s="2">
        <v>1</v>
      </c>
      <c r="F27" s="2"/>
      <c r="G27" s="2"/>
      <c r="H27" s="2"/>
      <c r="I27" s="2"/>
      <c r="J27" s="2"/>
      <c r="K27" s="2"/>
      <c r="L27" s="2"/>
      <c r="M27" s="2"/>
      <c r="N27" s="2"/>
    </row>
    <row r="28" spans="1:15">
      <c r="A28" t="s">
        <v>13</v>
      </c>
      <c r="B28" s="2">
        <v>-4.9889085909804537E-2</v>
      </c>
      <c r="C28" s="2">
        <v>-0.24883350804004242</v>
      </c>
      <c r="D28" s="2">
        <v>-8.5455911052985709E-2</v>
      </c>
      <c r="E28" s="2">
        <v>-0.47831766485053134</v>
      </c>
      <c r="F28" s="2">
        <v>1</v>
      </c>
      <c r="G28" s="2"/>
      <c r="H28" s="2"/>
      <c r="I28" s="2"/>
      <c r="J28" s="2"/>
      <c r="K28" s="2"/>
      <c r="L28" s="2"/>
      <c r="M28" s="2"/>
      <c r="N28" s="2"/>
    </row>
    <row r="29" spans="1:15">
      <c r="A29" t="s">
        <v>12</v>
      </c>
      <c r="B29" s="2">
        <v>-0.23855008183749382</v>
      </c>
      <c r="C29" s="2">
        <v>0.10615799894397811</v>
      </c>
      <c r="D29" s="2">
        <v>0.10635051436649691</v>
      </c>
      <c r="E29" s="2">
        <v>0.66983787964025066</v>
      </c>
      <c r="F29" s="2">
        <v>-0.41395490822079306</v>
      </c>
      <c r="G29" s="2">
        <v>1</v>
      </c>
      <c r="H29" s="2"/>
      <c r="I29" s="2"/>
      <c r="J29" s="2"/>
      <c r="K29" s="2"/>
      <c r="L29" s="2"/>
      <c r="M29" s="2"/>
      <c r="N29" s="2"/>
    </row>
    <row r="30" spans="1:15">
      <c r="A30" t="s">
        <v>11</v>
      </c>
      <c r="B30" s="2">
        <v>-0.35939808494982406</v>
      </c>
      <c r="C30" s="2">
        <v>0.51056333184785729</v>
      </c>
      <c r="D30" s="2">
        <v>-0.33441359307766955</v>
      </c>
      <c r="E30" s="2">
        <v>4.5369399300451488E-2</v>
      </c>
      <c r="F30" s="2">
        <v>-0.28488001703037008</v>
      </c>
      <c r="G30" s="2">
        <v>0.1824448736727661</v>
      </c>
      <c r="H30" s="2">
        <v>1</v>
      </c>
      <c r="I30" s="2"/>
      <c r="J30" s="2"/>
      <c r="K30" s="2"/>
      <c r="L30" s="2"/>
      <c r="M30" s="2"/>
      <c r="N30" s="2"/>
    </row>
    <row r="31" spans="1:15">
      <c r="A31" t="s">
        <v>10</v>
      </c>
      <c r="B31" s="2">
        <v>0.15377739898269474</v>
      </c>
      <c r="C31" s="2">
        <v>-0.39215481837703492</v>
      </c>
      <c r="D31" s="2">
        <v>0.26905810883656012</v>
      </c>
      <c r="E31" s="2">
        <v>0.26281662004398659</v>
      </c>
      <c r="F31" s="2">
        <v>-0.17251898387983244</v>
      </c>
      <c r="G31" s="2">
        <v>0.48009488816575996</v>
      </c>
      <c r="H31" s="2">
        <v>-0.45464824442653246</v>
      </c>
      <c r="I31" s="2">
        <v>1</v>
      </c>
      <c r="J31" s="2"/>
      <c r="K31" s="2"/>
      <c r="L31" s="2"/>
      <c r="M31" s="2"/>
      <c r="N31" s="2"/>
    </row>
    <row r="32" spans="1:15">
      <c r="A32" t="s">
        <v>8</v>
      </c>
      <c r="B32" s="2">
        <v>-4.9984285647343814E-2</v>
      </c>
      <c r="C32" s="2">
        <v>-0.3621661086614848</v>
      </c>
      <c r="D32" s="2">
        <v>3.3264789933414745E-3</v>
      </c>
      <c r="E32" s="2">
        <v>0.10257827639065356</v>
      </c>
      <c r="F32" s="2">
        <v>-2.4069479977339842E-2</v>
      </c>
      <c r="G32" s="2">
        <v>0.41643588838850187</v>
      </c>
      <c r="H32" s="2">
        <v>-0.22513962467243734</v>
      </c>
      <c r="I32" s="2">
        <v>0.71381401657272359</v>
      </c>
      <c r="J32" s="2">
        <v>1</v>
      </c>
      <c r="K32" s="2"/>
      <c r="L32" s="2"/>
      <c r="M32" s="2"/>
      <c r="N32" s="2"/>
    </row>
    <row r="33" spans="1:15">
      <c r="A33" t="s">
        <v>6</v>
      </c>
      <c r="B33" s="2">
        <v>-0.25847266912615752</v>
      </c>
      <c r="C33" s="2">
        <v>0.18421498216929916</v>
      </c>
      <c r="D33" s="2">
        <v>-9.4507052809622641E-2</v>
      </c>
      <c r="E33" s="2">
        <v>0.21599011882792318</v>
      </c>
      <c r="F33" s="2">
        <v>-0.34427263836963656</v>
      </c>
      <c r="G33" s="2">
        <v>0.11191606115706267</v>
      </c>
      <c r="H33" s="2">
        <v>-0.31494268879125292</v>
      </c>
      <c r="I33" s="2">
        <v>0.40658290153318705</v>
      </c>
      <c r="J33" s="2">
        <v>0.25054764859208556</v>
      </c>
      <c r="K33" s="2">
        <v>1</v>
      </c>
      <c r="L33" s="2"/>
      <c r="M33" s="2"/>
      <c r="N33" s="2"/>
    </row>
    <row r="34" spans="1:15">
      <c r="A34" t="s">
        <v>5</v>
      </c>
      <c r="B34" s="2">
        <v>-0.14428471995345959</v>
      </c>
      <c r="C34" s="2">
        <v>3.434810813459143E-2</v>
      </c>
      <c r="D34" s="2">
        <v>7.4531306970564939E-2</v>
      </c>
      <c r="E34" s="2">
        <v>-0.14890617629739977</v>
      </c>
      <c r="F34" s="2">
        <v>0.23950641020436142</v>
      </c>
      <c r="G34" s="2">
        <v>-8.9071234962711882E-2</v>
      </c>
      <c r="H34" s="2">
        <v>0.14884028358345794</v>
      </c>
      <c r="I34" s="2">
        <v>-0.49469344649035107</v>
      </c>
      <c r="J34" s="2">
        <v>-0.1823063732418683</v>
      </c>
      <c r="K34" s="2">
        <v>-1.1265677346491363E-2</v>
      </c>
      <c r="L34" s="2">
        <v>1</v>
      </c>
      <c r="M34" s="2"/>
      <c r="N34" s="2"/>
    </row>
    <row r="35" spans="1:15">
      <c r="A35" t="s">
        <v>4</v>
      </c>
      <c r="B35" s="2">
        <v>0.21097339739917137</v>
      </c>
      <c r="C35" s="2">
        <v>-0.46950724828879264</v>
      </c>
      <c r="D35" s="2">
        <v>5.8386190415004348E-2</v>
      </c>
      <c r="E35" s="2">
        <v>-6.0572746455555465E-2</v>
      </c>
      <c r="F35" s="2">
        <v>-6.3524529294254076E-2</v>
      </c>
      <c r="G35" s="2">
        <v>2.8977846178506739E-2</v>
      </c>
      <c r="H35" s="2">
        <v>-0.45562964379319765</v>
      </c>
      <c r="I35" s="2">
        <v>0.69583483678626279</v>
      </c>
      <c r="J35" s="2">
        <v>0.44403623953341814</v>
      </c>
      <c r="K35" s="2">
        <v>0.40462396718990185</v>
      </c>
      <c r="L35" s="2">
        <v>-0.4202580831877642</v>
      </c>
      <c r="M35" s="2">
        <v>1</v>
      </c>
      <c r="N35" s="2"/>
    </row>
    <row r="36" spans="1:15">
      <c r="A36" t="s">
        <v>3</v>
      </c>
      <c r="B36" s="2">
        <v>0.20926660318165585</v>
      </c>
      <c r="C36" s="2">
        <v>-0.34281290194356467</v>
      </c>
      <c r="D36" s="2">
        <v>-4.7712995044747165E-2</v>
      </c>
      <c r="E36" s="2">
        <v>-0.10647492565640602</v>
      </c>
      <c r="F36" s="2">
        <v>-0.28102964512447765</v>
      </c>
      <c r="G36" s="2">
        <v>-9.6885504472795023E-2</v>
      </c>
      <c r="H36" s="2">
        <v>-0.25613636549425389</v>
      </c>
      <c r="I36" s="2">
        <v>0.56595481179532414</v>
      </c>
      <c r="J36" s="2">
        <v>0.51054667691366762</v>
      </c>
      <c r="K36" s="2">
        <v>0.44191397667977789</v>
      </c>
      <c r="L36" s="2">
        <v>-0.41187322375512347</v>
      </c>
      <c r="M36" s="2">
        <v>0.56471447416327647</v>
      </c>
      <c r="N36" s="2">
        <v>1</v>
      </c>
    </row>
    <row r="37" spans="1:15" ht="15" thickBot="1">
      <c r="A37" s="3" t="s">
        <v>2</v>
      </c>
      <c r="B37" s="4">
        <v>-0.34816214309558652</v>
      </c>
      <c r="C37" s="4">
        <v>0.28184598180780618</v>
      </c>
      <c r="D37" s="4">
        <v>-0.39680652730483029</v>
      </c>
      <c r="E37" s="4">
        <v>-0.31046866056267775</v>
      </c>
      <c r="F37" s="4">
        <v>0.11315071691059592</v>
      </c>
      <c r="G37" s="4">
        <v>-0.47126033069472784</v>
      </c>
      <c r="H37" s="4">
        <v>-0.2358759436724053</v>
      </c>
      <c r="I37" s="4">
        <v>-0.12507972362691594</v>
      </c>
      <c r="J37" s="4">
        <v>5.3340385435444041E-3</v>
      </c>
      <c r="K37" s="4">
        <v>0.34456592254998553</v>
      </c>
      <c r="L37" s="4">
        <v>-8.7217426304462553E-2</v>
      </c>
      <c r="M37" s="4">
        <v>3.9646692570103101E-2</v>
      </c>
      <c r="N37" s="4">
        <v>0.20641073498020504</v>
      </c>
      <c r="O37" s="3">
        <v>1</v>
      </c>
    </row>
  </sheetData>
  <conditionalFormatting sqref="B25 D25:N25 B26:C26 E26:N26 B27:D27 F27:N27 B28:E28 G28:N28 B29:F29 H29:N29 B30:G30 I30:N30 B31:H31 J31:N31 B32:I32 K32:N32 B33:J33 L33:N33 B34:K34 M34:N34 B35:L35 N35 B36:M36 B37:N37">
    <cfRule type="cellIs" dxfId="9" priority="1" operator="notBetween">
      <formula>-0.6</formula>
      <formula>0.6</formula>
    </cfRule>
  </conditionalFormatting>
  <conditionalFormatting sqref="I2:I7 I10:I19">
    <cfRule type="cellIs" dxfId="8" priority="2" operator="equal">
      <formula>MIN($M$2:$M$19)</formula>
    </cfRule>
    <cfRule type="cellIs" dxfId="7" priority="3" operator="equal">
      <formula>"min($M$2:$M$19)"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A677F-D2A7-4641-ACE4-E1A10FBA27BF}">
  <dimension ref="A1:U85"/>
  <sheetViews>
    <sheetView topLeftCell="A41" workbookViewId="0">
      <selection activeCell="A85" sqref="A85:D85"/>
    </sheetView>
  </sheetViews>
  <sheetFormatPr defaultRowHeight="14.5"/>
  <cols>
    <col min="1" max="1" width="15" customWidth="1"/>
    <col min="2" max="2" width="12" customWidth="1"/>
    <col min="3" max="3" width="8.453125" customWidth="1"/>
    <col min="4" max="5" width="9.54296875" customWidth="1"/>
    <col min="6" max="6" width="8.54296875" customWidth="1"/>
    <col min="7" max="7" width="9.6328125" customWidth="1"/>
    <col min="8" max="8" width="12.1796875" customWidth="1"/>
    <col min="9" max="9" width="9" customWidth="1"/>
    <col min="10" max="10" width="10.6328125" customWidth="1"/>
    <col min="11" max="11" width="12.36328125" customWidth="1"/>
    <col min="12" max="12" width="12.08984375" customWidth="1"/>
    <col min="13" max="13" width="10.08984375" customWidth="1"/>
    <col min="14" max="14" width="11.90625" customWidth="1"/>
    <col min="15" max="15" width="12.08984375" customWidth="1"/>
    <col min="16" max="16" width="10.36328125" customWidth="1"/>
    <col min="17" max="17" width="14.54296875" customWidth="1"/>
    <col min="18" max="18" width="11.453125" customWidth="1"/>
    <col min="19" max="19" width="11" customWidth="1"/>
    <col min="20" max="20" width="10.54296875" customWidth="1"/>
    <col min="21" max="21" width="12.54296875" customWidth="1"/>
    <col min="23" max="23" width="23.90625" bestFit="1" customWidth="1"/>
    <col min="24" max="24" width="16.6328125" bestFit="1" customWidth="1"/>
  </cols>
  <sheetData>
    <row r="1" spans="1:21" ht="116">
      <c r="A1" s="25" t="s">
        <v>83</v>
      </c>
      <c r="B1" s="23" t="s">
        <v>105</v>
      </c>
      <c r="C1" s="23" t="s">
        <v>106</v>
      </c>
      <c r="D1" s="23" t="s">
        <v>80</v>
      </c>
      <c r="E1" s="23" t="s">
        <v>79</v>
      </c>
      <c r="F1" s="24" t="s">
        <v>78</v>
      </c>
      <c r="G1" s="23" t="s">
        <v>77</v>
      </c>
      <c r="H1" s="23" t="s">
        <v>76</v>
      </c>
      <c r="I1" s="24" t="s">
        <v>75</v>
      </c>
      <c r="J1" s="24" t="s">
        <v>74</v>
      </c>
      <c r="K1" s="23" t="s">
        <v>104</v>
      </c>
      <c r="L1" s="23" t="s">
        <v>72</v>
      </c>
      <c r="M1" s="23" t="s">
        <v>71</v>
      </c>
      <c r="N1" s="23" t="s">
        <v>70</v>
      </c>
      <c r="O1" s="23" t="s">
        <v>69</v>
      </c>
      <c r="P1" s="23" t="s">
        <v>68</v>
      </c>
      <c r="Q1" s="23" t="s">
        <v>67</v>
      </c>
      <c r="R1" s="23" t="s">
        <v>66</v>
      </c>
      <c r="S1" s="23" t="s">
        <v>65</v>
      </c>
      <c r="T1" s="23" t="s">
        <v>64</v>
      </c>
      <c r="U1" s="23" t="s">
        <v>63</v>
      </c>
    </row>
    <row r="2" spans="1:21">
      <c r="A2" s="22" t="s">
        <v>62</v>
      </c>
      <c r="B2" s="21">
        <v>11660</v>
      </c>
      <c r="C2" s="20">
        <v>5177</v>
      </c>
      <c r="D2" s="20">
        <v>17.5</v>
      </c>
      <c r="E2" s="20">
        <v>192</v>
      </c>
      <c r="F2" s="20">
        <v>10.57</v>
      </c>
      <c r="G2" s="20">
        <v>7708</v>
      </c>
      <c r="H2" s="20">
        <v>53.2</v>
      </c>
      <c r="I2" s="20">
        <v>6.6</v>
      </c>
      <c r="J2" s="20">
        <v>64.599999999999994</v>
      </c>
      <c r="K2" s="20">
        <v>5318</v>
      </c>
      <c r="L2" s="20">
        <v>3914</v>
      </c>
      <c r="M2" s="20">
        <v>383481</v>
      </c>
      <c r="N2" s="20">
        <v>21871</v>
      </c>
      <c r="O2" s="20">
        <v>24.1</v>
      </c>
      <c r="P2" s="20">
        <v>7.6</v>
      </c>
      <c r="Q2" s="20">
        <v>14.7</v>
      </c>
      <c r="R2" s="20">
        <v>797</v>
      </c>
      <c r="S2" s="20">
        <v>666.08861259280479</v>
      </c>
      <c r="T2" s="19">
        <v>1.4</v>
      </c>
      <c r="U2" s="19">
        <v>0.26631776974351429</v>
      </c>
    </row>
    <row r="3" spans="1:21">
      <c r="A3" s="22" t="s">
        <v>61</v>
      </c>
      <c r="B3" s="21">
        <v>9964</v>
      </c>
      <c r="C3" s="20">
        <v>2097</v>
      </c>
      <c r="D3" s="20">
        <v>15</v>
      </c>
      <c r="E3" s="20">
        <v>194</v>
      </c>
      <c r="F3" s="20">
        <v>13.63</v>
      </c>
      <c r="G3" s="20">
        <v>5246</v>
      </c>
      <c r="H3" s="20">
        <v>54.9</v>
      </c>
      <c r="I3" s="20">
        <v>25.3</v>
      </c>
      <c r="J3" s="20">
        <v>59.3</v>
      </c>
      <c r="K3" s="20">
        <v>8548</v>
      </c>
      <c r="L3" s="20">
        <v>5279</v>
      </c>
      <c r="M3" s="20">
        <v>472204</v>
      </c>
      <c r="N3" s="20">
        <v>16843</v>
      </c>
      <c r="O3" s="20">
        <v>37.700000000000003</v>
      </c>
      <c r="P3" s="20">
        <v>1.9</v>
      </c>
      <c r="Q3" s="20">
        <v>8.9</v>
      </c>
      <c r="R3" s="20">
        <v>442</v>
      </c>
      <c r="S3" s="20">
        <v>436.29653821032008</v>
      </c>
      <c r="T3" s="19">
        <v>0.6</v>
      </c>
      <c r="U3" s="19">
        <v>0.26714565643370347</v>
      </c>
    </row>
    <row r="4" spans="1:21">
      <c r="A4" s="22" t="s">
        <v>60</v>
      </c>
      <c r="B4" s="21">
        <v>11975</v>
      </c>
      <c r="C4" s="20">
        <v>4127</v>
      </c>
      <c r="D4" s="20">
        <v>22.4</v>
      </c>
      <c r="E4" s="20">
        <v>173</v>
      </c>
      <c r="F4" s="20">
        <v>8.84</v>
      </c>
      <c r="G4" s="20">
        <v>5105</v>
      </c>
      <c r="H4" s="20">
        <v>49.8</v>
      </c>
      <c r="I4" s="20">
        <v>3.7</v>
      </c>
      <c r="J4" s="20">
        <v>67.7</v>
      </c>
      <c r="K4" s="20">
        <v>4885</v>
      </c>
      <c r="L4" s="20">
        <v>3708</v>
      </c>
      <c r="M4" s="20">
        <v>349028</v>
      </c>
      <c r="N4" s="20">
        <v>12917</v>
      </c>
      <c r="O4" s="20">
        <v>45.1</v>
      </c>
      <c r="P4" s="20">
        <v>5.9</v>
      </c>
      <c r="Q4" s="20">
        <v>14.4</v>
      </c>
      <c r="R4" s="20">
        <v>612</v>
      </c>
      <c r="S4" s="20">
        <v>713.71312126342923</v>
      </c>
      <c r="T4" s="19">
        <v>1.5</v>
      </c>
      <c r="U4" s="19">
        <v>0.37833950164071983</v>
      </c>
    </row>
    <row r="5" spans="1:21">
      <c r="A5" s="22" t="s">
        <v>59</v>
      </c>
      <c r="B5" s="21">
        <v>14358</v>
      </c>
      <c r="C5" s="20">
        <v>6378</v>
      </c>
      <c r="D5" s="20">
        <v>19.5</v>
      </c>
      <c r="E5" s="20">
        <v>754</v>
      </c>
      <c r="F5" s="20">
        <v>9.6</v>
      </c>
      <c r="G5" s="20">
        <v>4628</v>
      </c>
      <c r="H5" s="20">
        <v>49.9</v>
      </c>
      <c r="I5" s="20">
        <v>9.1999999999999993</v>
      </c>
      <c r="J5" s="20">
        <v>63.4</v>
      </c>
      <c r="K5" s="20">
        <v>7656</v>
      </c>
      <c r="L5" s="20">
        <v>3012</v>
      </c>
      <c r="M5" s="20">
        <v>624721</v>
      </c>
      <c r="N5" s="20">
        <v>12793</v>
      </c>
      <c r="O5" s="20">
        <v>22.9</v>
      </c>
      <c r="P5" s="20">
        <v>17</v>
      </c>
      <c r="Q5" s="20">
        <v>26.6</v>
      </c>
      <c r="R5" s="20">
        <v>409</v>
      </c>
      <c r="S5" s="20">
        <v>1187.6361125374033</v>
      </c>
      <c r="T5" s="19">
        <v>1.9</v>
      </c>
      <c r="U5" s="19">
        <v>0.34127728890384035</v>
      </c>
    </row>
    <row r="6" spans="1:21">
      <c r="A6" s="22" t="s">
        <v>58</v>
      </c>
      <c r="B6" s="21">
        <v>13444</v>
      </c>
      <c r="C6" s="20">
        <v>8332</v>
      </c>
      <c r="D6" s="20">
        <v>20.6</v>
      </c>
      <c r="E6" s="20">
        <v>1004</v>
      </c>
      <c r="F6" s="20">
        <v>9.7100000000000009</v>
      </c>
      <c r="G6" s="20">
        <v>3622</v>
      </c>
      <c r="H6" s="20">
        <v>62.1</v>
      </c>
      <c r="I6" s="20">
        <v>1.8</v>
      </c>
      <c r="J6" s="20">
        <v>59.8</v>
      </c>
      <c r="K6" s="20">
        <v>2974</v>
      </c>
      <c r="L6" s="20">
        <v>2454</v>
      </c>
      <c r="M6" s="20">
        <v>319725</v>
      </c>
      <c r="N6" s="20">
        <v>12343</v>
      </c>
      <c r="O6" s="20">
        <v>19.899999999999999</v>
      </c>
      <c r="P6" s="20">
        <v>28.6</v>
      </c>
      <c r="Q6" s="20">
        <v>34.299999999999997</v>
      </c>
      <c r="R6" s="20">
        <v>429</v>
      </c>
      <c r="S6" s="20">
        <v>1187.05240282511</v>
      </c>
      <c r="T6" s="19">
        <v>3.6</v>
      </c>
      <c r="U6" s="19">
        <v>0.44451029782189955</v>
      </c>
    </row>
    <row r="7" spans="1:21">
      <c r="A7" s="22" t="s">
        <v>57</v>
      </c>
      <c r="B7" s="21">
        <v>11960</v>
      </c>
      <c r="C7" s="20">
        <v>8348</v>
      </c>
      <c r="D7" s="20">
        <v>28.6</v>
      </c>
      <c r="E7" s="20">
        <v>289</v>
      </c>
      <c r="F7" s="20">
        <v>10.25</v>
      </c>
      <c r="G7" s="20">
        <v>3405</v>
      </c>
      <c r="H7" s="20">
        <v>60.4</v>
      </c>
      <c r="I7" s="20">
        <v>13.3</v>
      </c>
      <c r="J7" s="20">
        <v>53.5</v>
      </c>
      <c r="K7" s="20">
        <v>6523</v>
      </c>
      <c r="L7" s="20">
        <v>2874</v>
      </c>
      <c r="M7" s="20">
        <v>697753</v>
      </c>
      <c r="N7" s="20">
        <v>12320</v>
      </c>
      <c r="O7" s="20">
        <v>15.9</v>
      </c>
      <c r="P7" s="20">
        <v>15.2</v>
      </c>
      <c r="Q7" s="20">
        <v>18.2</v>
      </c>
      <c r="R7" s="20">
        <v>519</v>
      </c>
      <c r="S7" s="20">
        <v>762.25419356219959</v>
      </c>
      <c r="T7" s="19">
        <v>2.2999999999999998</v>
      </c>
      <c r="U7" s="19">
        <v>0.28153333975614719</v>
      </c>
    </row>
    <row r="8" spans="1:21">
      <c r="A8" s="22" t="s">
        <v>56</v>
      </c>
      <c r="B8" s="21">
        <v>12452</v>
      </c>
      <c r="C8" s="20">
        <v>5381</v>
      </c>
      <c r="D8" s="20">
        <v>42</v>
      </c>
      <c r="E8" s="20">
        <v>475</v>
      </c>
      <c r="F8" s="20">
        <v>8.36</v>
      </c>
      <c r="G8" s="20">
        <v>2856</v>
      </c>
      <c r="H8" s="20">
        <v>50.7</v>
      </c>
      <c r="I8" s="20">
        <v>4.8</v>
      </c>
      <c r="J8" s="20">
        <v>41.1</v>
      </c>
      <c r="K8" s="20">
        <v>1592</v>
      </c>
      <c r="L8" s="20">
        <v>2536</v>
      </c>
      <c r="M8" s="20">
        <v>306964</v>
      </c>
      <c r="N8" s="20">
        <v>11727</v>
      </c>
      <c r="O8" s="20">
        <v>23.9</v>
      </c>
      <c r="P8" s="20">
        <v>7.8</v>
      </c>
      <c r="Q8" s="20">
        <v>14.5</v>
      </c>
      <c r="R8" s="20">
        <v>511</v>
      </c>
      <c r="S8" s="20">
        <v>776.00854490181575</v>
      </c>
      <c r="T8" s="19">
        <v>2.1</v>
      </c>
      <c r="U8" s="19">
        <v>0.43874784323391669</v>
      </c>
    </row>
    <row r="9" spans="1:21">
      <c r="A9" s="22" t="s">
        <v>55</v>
      </c>
      <c r="B9" s="21">
        <v>9414</v>
      </c>
      <c r="C9" s="20">
        <v>1278</v>
      </c>
      <c r="D9" s="20">
        <v>26</v>
      </c>
      <c r="E9" s="20">
        <v>191</v>
      </c>
      <c r="F9" s="20">
        <v>8.18</v>
      </c>
      <c r="G9" s="20">
        <v>2790</v>
      </c>
      <c r="H9" s="20">
        <v>62.3</v>
      </c>
      <c r="I9" s="20">
        <v>12.8</v>
      </c>
      <c r="J9" s="20">
        <v>67.8</v>
      </c>
      <c r="K9" s="20">
        <v>1106</v>
      </c>
      <c r="L9" s="20">
        <v>3524</v>
      </c>
      <c r="M9" s="20">
        <v>58821</v>
      </c>
      <c r="N9" s="20">
        <v>9534</v>
      </c>
      <c r="O9" s="20">
        <v>11</v>
      </c>
      <c r="P9" s="20">
        <v>0.1</v>
      </c>
      <c r="Q9" s="20">
        <v>1</v>
      </c>
      <c r="R9" s="20">
        <v>685</v>
      </c>
      <c r="S9" s="20">
        <v>707.90433725172272</v>
      </c>
      <c r="T9" s="19">
        <v>0.6</v>
      </c>
      <c r="U9" s="19">
        <v>0.49047426023510338</v>
      </c>
    </row>
    <row r="10" spans="1:21">
      <c r="A10" s="22" t="s">
        <v>54</v>
      </c>
      <c r="B10" s="21">
        <v>17587</v>
      </c>
      <c r="C10" s="20">
        <v>6550</v>
      </c>
      <c r="D10" s="20">
        <v>25.2</v>
      </c>
      <c r="E10" s="20">
        <v>2595</v>
      </c>
      <c r="F10" s="20">
        <v>10.57</v>
      </c>
      <c r="G10" s="20">
        <v>2464</v>
      </c>
      <c r="H10" s="20">
        <v>40.1</v>
      </c>
      <c r="I10" s="20">
        <v>3.1</v>
      </c>
      <c r="J10" s="20">
        <v>66.099999999999994</v>
      </c>
      <c r="K10" s="20">
        <v>3262</v>
      </c>
      <c r="L10" s="20">
        <v>1672</v>
      </c>
      <c r="M10" s="20">
        <v>563213</v>
      </c>
      <c r="N10" s="20">
        <v>9465</v>
      </c>
      <c r="O10" s="20">
        <v>133.80000000000001</v>
      </c>
      <c r="P10" s="20">
        <v>18.2</v>
      </c>
      <c r="Q10" s="20">
        <v>27.7</v>
      </c>
      <c r="R10" s="20">
        <v>154</v>
      </c>
      <c r="S10" s="20">
        <v>1253.1501583659381</v>
      </c>
      <c r="T10" s="19">
        <v>4.2</v>
      </c>
      <c r="U10" s="19">
        <v>0.64130850469214262</v>
      </c>
    </row>
    <row r="11" spans="1:21">
      <c r="A11" s="22" t="s">
        <v>53</v>
      </c>
      <c r="B11" s="21">
        <v>10707</v>
      </c>
      <c r="C11" s="20">
        <v>5106</v>
      </c>
      <c r="D11" s="20">
        <v>28.6</v>
      </c>
      <c r="E11" s="20">
        <v>213</v>
      </c>
      <c r="F11" s="20">
        <v>11.06</v>
      </c>
      <c r="G11" s="20">
        <v>2327</v>
      </c>
      <c r="H11" s="20">
        <v>49</v>
      </c>
      <c r="I11" s="20">
        <v>7.3</v>
      </c>
      <c r="J11" s="20">
        <v>54.9</v>
      </c>
      <c r="K11" s="20">
        <v>4560</v>
      </c>
      <c r="L11" s="20">
        <v>3451</v>
      </c>
      <c r="M11" s="20">
        <v>359727</v>
      </c>
      <c r="N11" s="20">
        <v>9447</v>
      </c>
      <c r="O11" s="20">
        <v>28.8</v>
      </c>
      <c r="P11" s="20">
        <v>8.3000000000000007</v>
      </c>
      <c r="Q11" s="20">
        <v>16.2</v>
      </c>
      <c r="R11" s="20">
        <v>538</v>
      </c>
      <c r="S11" s="20">
        <v>592.2891178364456</v>
      </c>
      <c r="T11" s="19">
        <v>1.6</v>
      </c>
      <c r="U11" s="19">
        <v>0.33322601416613007</v>
      </c>
    </row>
    <row r="12" spans="1:21">
      <c r="A12" s="22" t="s">
        <v>52</v>
      </c>
      <c r="B12" s="21">
        <v>10504</v>
      </c>
      <c r="C12" s="20">
        <v>7206</v>
      </c>
      <c r="D12" s="20">
        <v>17.399999999999999</v>
      </c>
      <c r="E12" s="20">
        <v>171</v>
      </c>
      <c r="F12" s="20">
        <v>12.58</v>
      </c>
      <c r="G12" s="20">
        <v>2288</v>
      </c>
      <c r="H12" s="20">
        <v>51.4</v>
      </c>
      <c r="I12" s="20">
        <v>27</v>
      </c>
      <c r="J12" s="20">
        <v>57.5</v>
      </c>
      <c r="K12" s="20">
        <v>3186</v>
      </c>
      <c r="L12" s="20">
        <v>4812</v>
      </c>
      <c r="M12" s="20">
        <v>269815</v>
      </c>
      <c r="N12" s="20">
        <v>8223</v>
      </c>
      <c r="O12" s="20">
        <v>26.8</v>
      </c>
      <c r="P12" s="20">
        <v>9.3000000000000007</v>
      </c>
      <c r="Q12" s="20">
        <v>12.9</v>
      </c>
      <c r="R12" s="20">
        <v>452</v>
      </c>
      <c r="S12" s="20">
        <v>514.96890445727513</v>
      </c>
      <c r="T12" s="19">
        <v>2.2000000000000002</v>
      </c>
      <c r="U12" s="19">
        <v>0.31169756430617607</v>
      </c>
    </row>
    <row r="13" spans="1:21">
      <c r="A13" s="22" t="s">
        <v>51</v>
      </c>
      <c r="B13" s="21">
        <v>12484</v>
      </c>
      <c r="C13" s="20">
        <v>3458</v>
      </c>
      <c r="D13" s="20">
        <v>15.6</v>
      </c>
      <c r="E13" s="20">
        <v>340</v>
      </c>
      <c r="F13" s="20">
        <v>8.92</v>
      </c>
      <c r="G13" s="20">
        <v>1476</v>
      </c>
      <c r="H13" s="20">
        <v>44.1</v>
      </c>
      <c r="I13" s="20">
        <v>3.9</v>
      </c>
      <c r="J13" s="20">
        <v>68.2</v>
      </c>
      <c r="K13" s="20">
        <v>6687</v>
      </c>
      <c r="L13" s="20">
        <v>3029</v>
      </c>
      <c r="M13" s="20">
        <v>454747</v>
      </c>
      <c r="N13" s="20">
        <v>8123</v>
      </c>
      <c r="O13" s="20">
        <v>33.6</v>
      </c>
      <c r="P13" s="20">
        <v>7.1</v>
      </c>
      <c r="Q13" s="20">
        <v>20.399999999999999</v>
      </c>
      <c r="R13" s="20">
        <v>789</v>
      </c>
      <c r="S13" s="20">
        <v>576.93222040255694</v>
      </c>
      <c r="T13" s="19">
        <v>1.4</v>
      </c>
      <c r="U13" s="19">
        <v>0.4127265043055629</v>
      </c>
    </row>
    <row r="14" spans="1:21">
      <c r="A14" s="22" t="s">
        <v>50</v>
      </c>
      <c r="B14" s="21">
        <v>10169</v>
      </c>
      <c r="C14" s="20">
        <v>1084</v>
      </c>
      <c r="D14" s="20">
        <v>21.6</v>
      </c>
      <c r="E14" s="20">
        <v>248</v>
      </c>
      <c r="F14" s="20">
        <v>9.77</v>
      </c>
      <c r="G14" s="20">
        <v>1449</v>
      </c>
      <c r="H14" s="20">
        <v>38.4</v>
      </c>
      <c r="I14" s="20">
        <v>12</v>
      </c>
      <c r="J14" s="20">
        <v>110.2</v>
      </c>
      <c r="K14" s="20">
        <v>3588</v>
      </c>
      <c r="L14" s="20">
        <v>3200</v>
      </c>
      <c r="M14" s="20">
        <v>292584</v>
      </c>
      <c r="N14" s="20">
        <v>7308</v>
      </c>
      <c r="O14" s="20">
        <v>32.1</v>
      </c>
      <c r="P14" s="20">
        <v>0.2</v>
      </c>
      <c r="Q14" s="20">
        <v>2.2000000000000002</v>
      </c>
      <c r="R14" s="20">
        <v>732</v>
      </c>
      <c r="S14" s="20">
        <v>713.27214435352266</v>
      </c>
      <c r="T14" s="19">
        <v>0.5</v>
      </c>
      <c r="U14" s="19">
        <v>0.43866248451949674</v>
      </c>
    </row>
    <row r="15" spans="1:21">
      <c r="A15" s="22" t="s">
        <v>49</v>
      </c>
      <c r="B15" s="21">
        <v>9751</v>
      </c>
      <c r="C15" s="20">
        <v>1150</v>
      </c>
      <c r="D15" s="20">
        <v>21.2</v>
      </c>
      <c r="E15" s="20">
        <v>147</v>
      </c>
      <c r="F15" s="20">
        <v>15.43</v>
      </c>
      <c r="G15" s="20">
        <v>906</v>
      </c>
      <c r="H15" s="20">
        <v>42.5</v>
      </c>
      <c r="I15" s="20">
        <v>8.1999999999999993</v>
      </c>
      <c r="J15" s="20">
        <v>102.7</v>
      </c>
      <c r="K15" s="20">
        <v>1212</v>
      </c>
      <c r="L15" s="20">
        <v>3298</v>
      </c>
      <c r="M15" s="20">
        <v>154815</v>
      </c>
      <c r="N15" s="20">
        <v>6762</v>
      </c>
      <c r="O15" s="20">
        <v>52.8</v>
      </c>
      <c r="P15" s="20">
        <v>0.7</v>
      </c>
      <c r="Q15" s="20">
        <v>6.4</v>
      </c>
      <c r="R15" s="20">
        <v>507</v>
      </c>
      <c r="S15" s="20">
        <v>534.83699772554962</v>
      </c>
      <c r="T15" s="19">
        <v>0.5</v>
      </c>
      <c r="U15" s="19">
        <v>0.43972706595905992</v>
      </c>
    </row>
    <row r="16" spans="1:21">
      <c r="A16" s="22" t="s">
        <v>48</v>
      </c>
      <c r="B16" s="21">
        <v>14384</v>
      </c>
      <c r="C16" s="20">
        <v>1393</v>
      </c>
      <c r="D16" s="20">
        <v>10.3</v>
      </c>
      <c r="E16" s="20">
        <v>294</v>
      </c>
      <c r="F16" s="20">
        <v>13.81</v>
      </c>
      <c r="G16" s="20">
        <v>896</v>
      </c>
      <c r="H16" s="20">
        <v>38</v>
      </c>
      <c r="I16" s="20">
        <v>11.9</v>
      </c>
      <c r="J16" s="20">
        <v>117.3</v>
      </c>
      <c r="K16" s="20">
        <v>3285</v>
      </c>
      <c r="L16" s="20">
        <v>3655</v>
      </c>
      <c r="M16" s="20">
        <v>196511</v>
      </c>
      <c r="N16" s="20">
        <v>6749</v>
      </c>
      <c r="O16" s="20">
        <v>41.3</v>
      </c>
      <c r="P16" s="20">
        <v>3.3</v>
      </c>
      <c r="Q16" s="20">
        <v>23.3</v>
      </c>
      <c r="R16" s="20">
        <v>882</v>
      </c>
      <c r="S16" s="20">
        <v>456.01109982021416</v>
      </c>
      <c r="T16" s="19">
        <v>0.9</v>
      </c>
      <c r="U16" s="19">
        <v>0.69569295708590639</v>
      </c>
    </row>
    <row r="17" spans="1:21">
      <c r="A17" s="22" t="s">
        <v>47</v>
      </c>
      <c r="B17" s="21">
        <v>11673</v>
      </c>
      <c r="C17" s="20">
        <v>1721</v>
      </c>
      <c r="D17" s="20">
        <v>17.8</v>
      </c>
      <c r="E17" s="20">
        <v>1359</v>
      </c>
      <c r="F17" s="20">
        <v>13.23</v>
      </c>
      <c r="G17" s="20">
        <v>777</v>
      </c>
      <c r="H17" s="20">
        <v>40.200000000000003</v>
      </c>
      <c r="I17" s="20">
        <v>7.9</v>
      </c>
      <c r="J17" s="20">
        <v>63.2</v>
      </c>
      <c r="K17" s="20">
        <v>2354</v>
      </c>
      <c r="L17" s="20">
        <v>3080</v>
      </c>
      <c r="M17" s="20">
        <v>131002</v>
      </c>
      <c r="N17" s="20">
        <v>6595</v>
      </c>
      <c r="O17" s="20">
        <v>12</v>
      </c>
      <c r="P17" s="20">
        <v>5.7</v>
      </c>
      <c r="Q17" s="20">
        <v>33.1</v>
      </c>
      <c r="R17" s="20">
        <v>342</v>
      </c>
      <c r="S17" s="20">
        <v>943.75</v>
      </c>
      <c r="T17" s="19">
        <v>0.9</v>
      </c>
      <c r="U17" s="19">
        <v>0.51745129870129869</v>
      </c>
    </row>
    <row r="18" spans="1:21">
      <c r="A18" s="22" t="s">
        <v>46</v>
      </c>
      <c r="B18" s="21">
        <v>14515</v>
      </c>
      <c r="C18" s="20">
        <v>7848</v>
      </c>
      <c r="D18" s="20">
        <v>24.3</v>
      </c>
      <c r="E18" s="20">
        <v>736</v>
      </c>
      <c r="F18" s="20">
        <v>11.26</v>
      </c>
      <c r="G18" s="20">
        <v>443</v>
      </c>
      <c r="H18" s="20">
        <v>57.8</v>
      </c>
      <c r="I18" s="20">
        <v>12.2</v>
      </c>
      <c r="J18" s="20">
        <v>58.8</v>
      </c>
      <c r="K18" s="20">
        <v>4671</v>
      </c>
      <c r="L18" s="20">
        <v>2799</v>
      </c>
      <c r="M18" s="20">
        <v>460356</v>
      </c>
      <c r="N18" s="20">
        <v>3372</v>
      </c>
      <c r="O18" s="20">
        <v>18.899999999999999</v>
      </c>
      <c r="P18" s="20">
        <v>11.4</v>
      </c>
      <c r="Q18" s="20">
        <v>14.5</v>
      </c>
      <c r="R18" s="20">
        <v>439</v>
      </c>
      <c r="S18" s="20">
        <v>651.54341814525196</v>
      </c>
      <c r="T18" s="19">
        <v>2</v>
      </c>
      <c r="U18" s="19">
        <v>0.26197753344182906</v>
      </c>
    </row>
    <row r="19" spans="1:21">
      <c r="A19" s="22" t="s">
        <v>45</v>
      </c>
      <c r="B19" s="21">
        <v>15285</v>
      </c>
      <c r="C19" s="20">
        <v>6922</v>
      </c>
      <c r="D19" s="20">
        <v>16.399999999999999</v>
      </c>
      <c r="E19" s="20">
        <v>339</v>
      </c>
      <c r="F19" s="20">
        <v>10.57</v>
      </c>
      <c r="G19" s="20">
        <v>351</v>
      </c>
      <c r="H19" s="20">
        <v>39.4</v>
      </c>
      <c r="I19" s="20">
        <v>5.7</v>
      </c>
      <c r="J19" s="20">
        <v>69.5</v>
      </c>
      <c r="K19" s="20">
        <v>1930</v>
      </c>
      <c r="L19" s="20">
        <v>3257</v>
      </c>
      <c r="M19" s="20">
        <v>170392</v>
      </c>
      <c r="N19" s="20">
        <v>2487</v>
      </c>
      <c r="O19" s="20">
        <v>22.7</v>
      </c>
      <c r="P19" s="20">
        <v>15.3</v>
      </c>
      <c r="Q19" s="20">
        <v>22.1</v>
      </c>
      <c r="R19" s="20">
        <v>742</v>
      </c>
      <c r="S19" s="20">
        <v>731.51638155987246</v>
      </c>
      <c r="T19" s="19">
        <v>4.5999999999999996</v>
      </c>
      <c r="U19" s="19">
        <v>0.6685654836013849</v>
      </c>
    </row>
    <row r="22" spans="1:21">
      <c r="B22" s="18" t="s">
        <v>21</v>
      </c>
      <c r="C22" s="18" t="s">
        <v>20</v>
      </c>
      <c r="D22" s="18" t="s">
        <v>19</v>
      </c>
      <c r="E22" s="18" t="s">
        <v>18</v>
      </c>
      <c r="F22" s="18" t="s">
        <v>17</v>
      </c>
      <c r="G22" s="18" t="s">
        <v>16</v>
      </c>
      <c r="H22" s="18" t="s">
        <v>15</v>
      </c>
      <c r="I22" s="18" t="s">
        <v>14</v>
      </c>
      <c r="J22" s="18" t="s">
        <v>13</v>
      </c>
      <c r="K22" s="18" t="s">
        <v>12</v>
      </c>
      <c r="L22" s="18" t="s">
        <v>11</v>
      </c>
      <c r="M22" s="18" t="s">
        <v>10</v>
      </c>
      <c r="N22" s="18" t="s">
        <v>9</v>
      </c>
      <c r="O22" s="18" t="s">
        <v>8</v>
      </c>
      <c r="P22" s="18" t="s">
        <v>7</v>
      </c>
      <c r="Q22" s="18" t="s">
        <v>6</v>
      </c>
      <c r="R22" s="18" t="s">
        <v>5</v>
      </c>
      <c r="S22" s="18" t="s">
        <v>4</v>
      </c>
      <c r="T22" s="18" t="s">
        <v>3</v>
      </c>
      <c r="U22" s="18" t="s">
        <v>2</v>
      </c>
    </row>
    <row r="23" spans="1:21">
      <c r="A23" s="16" t="s">
        <v>44</v>
      </c>
      <c r="B23" s="17">
        <f>AVERAGE(B2:B19)</f>
        <v>12349.222222222223</v>
      </c>
      <c r="C23" s="17">
        <f>AVERAGE(C2:C19)</f>
        <v>4642</v>
      </c>
      <c r="D23" s="17">
        <f>AVERAGE(D2:D19)</f>
        <v>21.666666666666668</v>
      </c>
      <c r="E23" s="17">
        <f>AVERAGE(E2:E19)</f>
        <v>539.66666666666663</v>
      </c>
      <c r="F23" s="17">
        <f>AVERAGE(F2:F19)</f>
        <v>10.907777777777778</v>
      </c>
      <c r="G23" s="17">
        <f>AVERAGE(G2:G19)</f>
        <v>2707.6111111111113</v>
      </c>
      <c r="H23" s="17">
        <f>AVERAGE(H2:H19)</f>
        <v>49.12222222222222</v>
      </c>
      <c r="I23" s="17">
        <f>AVERAGE(I2:I19)</f>
        <v>9.8166666666666647</v>
      </c>
      <c r="J23" s="17">
        <f>AVERAGE(J2:J19)</f>
        <v>69.2</v>
      </c>
      <c r="K23" s="17">
        <f>AVERAGE(K2:K19)</f>
        <v>4074.2777777777778</v>
      </c>
      <c r="L23" s="17">
        <f>AVERAGE(L2:L19)</f>
        <v>3308.5555555555557</v>
      </c>
      <c r="M23" s="17">
        <f>AVERAGE(M2:M19)</f>
        <v>348103.27777777775</v>
      </c>
      <c r="N23" s="17">
        <f>AVERAGE(N2:N19)</f>
        <v>9937.7222222222226</v>
      </c>
      <c r="O23" s="17">
        <f>AVERAGE(O2:O19)</f>
        <v>33.51666666666668</v>
      </c>
      <c r="P23" s="17">
        <f>AVERAGE(P2:P19)</f>
        <v>9.0888888888888886</v>
      </c>
      <c r="Q23" s="17">
        <f>AVERAGE(Q2:Q19)</f>
        <v>17.3</v>
      </c>
      <c r="R23" s="17">
        <f>AVERAGE(R2:R19)</f>
        <v>554.5</v>
      </c>
      <c r="S23" s="17">
        <f>AVERAGE(S2:S19)</f>
        <v>744.73468365619067</v>
      </c>
      <c r="T23" s="17">
        <f>AVERAGE(T2:T19)</f>
        <v>1.822222222222222</v>
      </c>
      <c r="U23" s="17">
        <f>AVERAGE(U2:U19)</f>
        <v>0.42385452047487959</v>
      </c>
    </row>
    <row r="24" spans="1:21">
      <c r="A24" s="16" t="s">
        <v>43</v>
      </c>
      <c r="B24" s="17">
        <f>MEDIAN(B2:B19)</f>
        <v>11967.5</v>
      </c>
      <c r="C24" s="17">
        <f>MEDIAN(C2:C19)</f>
        <v>5141.5</v>
      </c>
      <c r="D24" s="17">
        <f>MEDIAN(D2:D19)</f>
        <v>20.9</v>
      </c>
      <c r="E24" s="17">
        <f>MEDIAN(E2:E19)</f>
        <v>291.5</v>
      </c>
      <c r="F24" s="17">
        <f>MEDIAN(F2:F19)</f>
        <v>10.57</v>
      </c>
      <c r="G24" s="17">
        <f>MEDIAN(G2:G19)</f>
        <v>2395.5</v>
      </c>
      <c r="H24" s="17">
        <f>MEDIAN(H2:H19)</f>
        <v>49.849999999999994</v>
      </c>
      <c r="I24" s="17">
        <f>MEDIAN(I2:I19)</f>
        <v>8.0500000000000007</v>
      </c>
      <c r="J24" s="17">
        <f>MEDIAN(J2:J19)</f>
        <v>64</v>
      </c>
      <c r="K24" s="17">
        <f>MEDIAN(K2:K19)</f>
        <v>3436.5</v>
      </c>
      <c r="L24" s="17">
        <f>MEDIAN(L2:L19)</f>
        <v>3228.5</v>
      </c>
      <c r="M24" s="17">
        <f>MEDIAN(M2:M19)</f>
        <v>334376.5</v>
      </c>
      <c r="N24" s="17">
        <f>MEDIAN(N2:N19)</f>
        <v>9456</v>
      </c>
      <c r="O24" s="17">
        <f>MEDIAN(O2:O19)</f>
        <v>25.450000000000003</v>
      </c>
      <c r="P24" s="17">
        <f>MEDIAN(P2:P19)</f>
        <v>7.6999999999999993</v>
      </c>
      <c r="Q24" s="17">
        <f>MEDIAN(Q2:Q19)</f>
        <v>15.45</v>
      </c>
      <c r="R24" s="17">
        <f>MEDIAN(R2:R19)</f>
        <v>515</v>
      </c>
      <c r="S24" s="17">
        <f>MEDIAN(S2:S19)</f>
        <v>710.58824080262275</v>
      </c>
      <c r="T24" s="17">
        <f>MEDIAN(T2:T19)</f>
        <v>1.55</v>
      </c>
      <c r="U24" s="17">
        <f>MEDIAN(U2:U19)</f>
        <v>0.42569449441252982</v>
      </c>
    </row>
    <row r="25" spans="1:21">
      <c r="A25" s="16" t="s">
        <v>42</v>
      </c>
      <c r="B25" s="17">
        <f>_xlfn.STDEV.P(B2:B19)</f>
        <v>2150.9816507186656</v>
      </c>
      <c r="C25" s="17">
        <f>_xlfn.STDEV.P(C2:C19)</f>
        <v>2587.4219472929676</v>
      </c>
      <c r="D25" s="17">
        <f>_xlfn.STDEV.P(D2:D19)</f>
        <v>6.8438131021951278</v>
      </c>
      <c r="E25" s="17">
        <f>_xlfn.STDEV.P(E2:E19)</f>
        <v>595.42459173638804</v>
      </c>
      <c r="F25" s="17">
        <f>_xlfn.STDEV.P(F2:F19)</f>
        <v>1.9999098745125563</v>
      </c>
      <c r="G25" s="17">
        <f>_xlfn.STDEV.P(G2:G19)</f>
        <v>1924.2930632338403</v>
      </c>
      <c r="H25" s="17">
        <f>_xlfn.STDEV.P(H2:H19)</f>
        <v>8.0505731718345199</v>
      </c>
      <c r="I25" s="17">
        <f>_xlfn.STDEV.P(I2:I19)</f>
        <v>6.7415997112455948</v>
      </c>
      <c r="J25" s="17">
        <f>_xlfn.STDEV.P(J2:J19)</f>
        <v>19.571209012787669</v>
      </c>
      <c r="K25" s="17">
        <f>_xlfn.STDEV.P(K2:K19)</f>
        <v>2143.5013362242303</v>
      </c>
      <c r="L25" s="17">
        <f>_xlfn.STDEV.P(L2:L19)</f>
        <v>800.78574067545424</v>
      </c>
      <c r="M25" s="17">
        <f>_xlfn.STDEV.P(M2:M19)</f>
        <v>170008.96520765719</v>
      </c>
      <c r="N25" s="17">
        <f>_xlfn.STDEV.P(N2:N19)</f>
        <v>4506.7968892127019</v>
      </c>
      <c r="O25" s="17">
        <f>_xlfn.STDEV.P(O2:O19)</f>
        <v>26.667151037267622</v>
      </c>
      <c r="P25" s="17">
        <f>_xlfn.STDEV.P(P2:P19)</f>
        <v>7.2765902339006834</v>
      </c>
      <c r="Q25" s="17">
        <f>_xlfn.STDEV.P(Q2:Q19)</f>
        <v>9.2413322752848899</v>
      </c>
      <c r="R25" s="17">
        <f>_xlfn.STDEV.P(R2:R19)</f>
        <v>181.46204071987677</v>
      </c>
      <c r="S25" s="17">
        <f>_xlfn.STDEV.P(S2:S19)</f>
        <v>239.9398453172754</v>
      </c>
      <c r="T25" s="17">
        <f>_xlfn.STDEV.P(T2:T19)</f>
        <v>1.195154827513321</v>
      </c>
      <c r="U25" s="17">
        <f>_xlfn.STDEV.P(U2:U19)</f>
        <v>0.13354695175347056</v>
      </c>
    </row>
    <row r="26" spans="1:21">
      <c r="A26" s="16" t="s">
        <v>41</v>
      </c>
      <c r="B26" s="17">
        <f>_xlfn.VAR.P(B2:B19)</f>
        <v>4626722.0617283955</v>
      </c>
      <c r="C26" s="17">
        <f>_xlfn.VAR.P(C2:C19)</f>
        <v>6694752.333333333</v>
      </c>
      <c r="D26" s="17">
        <f>_xlfn.VAR.P(D2:D19)</f>
        <v>46.837777777777696</v>
      </c>
      <c r="E26" s="17">
        <f>_xlfn.VAR.P(E2:E19)</f>
        <v>354530.44444444444</v>
      </c>
      <c r="F26" s="17">
        <f>_xlfn.VAR.P(F2:F19)</f>
        <v>3.9996395061728292</v>
      </c>
      <c r="G26" s="17">
        <f>_xlfn.VAR.P(G2:G19)</f>
        <v>3702903.7932098764</v>
      </c>
      <c r="H26" s="17">
        <f>_xlfn.VAR.P(H2:H19)</f>
        <v>64.811728395061735</v>
      </c>
      <c r="I26" s="17">
        <f>_xlfn.VAR.P(I2:I19)</f>
        <v>45.449166666666684</v>
      </c>
      <c r="J26" s="17">
        <f>_xlfn.VAR.P(J2:J19)</f>
        <v>383.03222222222132</v>
      </c>
      <c r="K26" s="17">
        <f>_xlfn.VAR.P(K2:K19)</f>
        <v>4594597.9783950616</v>
      </c>
      <c r="L26" s="17">
        <f>_xlfn.VAR.P(L2:L19)</f>
        <v>641257.80246913584</v>
      </c>
      <c r="M26" s="17">
        <f>_xlfn.VAR.P(M2:M19)</f>
        <v>28903048250.978394</v>
      </c>
      <c r="N26" s="17">
        <f>_xlfn.VAR.P(N2:N19)</f>
        <v>20311218.200617284</v>
      </c>
      <c r="O26" s="17">
        <f>_xlfn.VAR.P(O2:O19)</f>
        <v>711.13694444444366</v>
      </c>
      <c r="P26" s="17">
        <f>_xlfn.VAR.P(P2:P19)</f>
        <v>52.948765432098796</v>
      </c>
      <c r="Q26" s="17">
        <f>_xlfn.VAR.P(Q2:Q19)</f>
        <v>85.402222222222193</v>
      </c>
      <c r="R26" s="17">
        <f>_xlfn.VAR.P(R2:R19)</f>
        <v>32928.472222222219</v>
      </c>
      <c r="S26" s="17">
        <f>_xlfn.VAR.P(S2:S19)</f>
        <v>57571.12937087805</v>
      </c>
      <c r="T26" s="17">
        <f>_xlfn.VAR.P(T2:T19)</f>
        <v>1.4283950617283963</v>
      </c>
      <c r="U26" s="17">
        <f>_xlfn.VAR.P(U2:U19)</f>
        <v>1.7834788322643794E-2</v>
      </c>
    </row>
    <row r="27" spans="1:21">
      <c r="A27" s="16" t="s">
        <v>40</v>
      </c>
      <c r="B27" s="17">
        <f>KURT(B2:B19)</f>
        <v>0.15235618554374719</v>
      </c>
      <c r="C27" s="17">
        <f>KURT(C2:C19)</f>
        <v>-1.547399799222255</v>
      </c>
      <c r="D27" s="17">
        <f>KURT(D2:D19)</f>
        <v>3.1284849159602421</v>
      </c>
      <c r="E27" s="17">
        <f>KURT(E2:E19)</f>
        <v>7.3802447523647716</v>
      </c>
      <c r="F27" s="17">
        <f>KURT(F2:F19)</f>
        <v>-0.2506755253672468</v>
      </c>
      <c r="G27" s="17">
        <f>KURT(G2:G19)</f>
        <v>0.81254219624475343</v>
      </c>
      <c r="H27" s="17">
        <f>KURT(H2:H19)</f>
        <v>-1.213628950493904</v>
      </c>
      <c r="I27" s="17">
        <f>KURT(I2:I19)</f>
        <v>1.9919534016686011</v>
      </c>
      <c r="J27" s="17">
        <f>KURT(J2:J19)</f>
        <v>1.5932291027240462</v>
      </c>
      <c r="K27" s="17">
        <f>KURT(K2:K19)</f>
        <v>-0.54429408356802611</v>
      </c>
      <c r="L27" s="17">
        <f>KURT(L2:L19)</f>
        <v>1.5774396453030404</v>
      </c>
      <c r="M27" s="17">
        <f>KURT(M2:M19)</f>
        <v>-0.42036697510268528</v>
      </c>
      <c r="N27" s="17">
        <f>KURT(N2:N19)</f>
        <v>1.4822466939707848</v>
      </c>
      <c r="O27" s="17">
        <f>KURT(O2:O19)</f>
        <v>11.466626188035402</v>
      </c>
      <c r="P27" s="17">
        <f>KURT(P2:P19)</f>
        <v>1.1990258624310846</v>
      </c>
      <c r="Q27" s="17">
        <f>KURT(Q2:Q19)</f>
        <v>-0.44247981789581292</v>
      </c>
      <c r="R27" s="17">
        <f>KURT(R2:R19)</f>
        <v>-0.20342490571275818</v>
      </c>
      <c r="S27" s="17">
        <f>KURT(S2:S19)</f>
        <v>0.16196510109392692</v>
      </c>
      <c r="T27" s="17">
        <f>KURT(T2:T19)</f>
        <v>0.5530361229866827</v>
      </c>
      <c r="U27" s="17">
        <f>KURT(U2:U19)</f>
        <v>-0.32823813445605898</v>
      </c>
    </row>
    <row r="28" spans="1:21">
      <c r="A28" s="16" t="s">
        <v>39</v>
      </c>
      <c r="B28" s="17">
        <f>SKEW(B2:B19)</f>
        <v>0.72494458258827155</v>
      </c>
      <c r="C28" s="17">
        <f>SKEW(C2:C19)</f>
        <v>-9.6614001854094814E-2</v>
      </c>
      <c r="D28" s="17">
        <f>SKEW(D2:D19)</f>
        <v>1.30059743905576</v>
      </c>
      <c r="E28" s="17">
        <f>SKEW(E2:E19)</f>
        <v>2.5774652559293596</v>
      </c>
      <c r="F28" s="17">
        <f>SKEW(F2:F19)</f>
        <v>0.72128084812694615</v>
      </c>
      <c r="G28" s="17">
        <f>SKEW(G2:G19)</f>
        <v>0.98588934455970545</v>
      </c>
      <c r="H28" s="17">
        <f>SKEW(H2:H19)</f>
        <v>0.16878559302904075</v>
      </c>
      <c r="I28" s="17">
        <f>SKEW(I2:I19)</f>
        <v>1.4622609988771329</v>
      </c>
      <c r="J28" s="17">
        <f>SKEW(J2:J19)</f>
        <v>1.4887904997761745</v>
      </c>
      <c r="K28" s="17">
        <f>SKEW(K2:K19)</f>
        <v>0.54128308120172619</v>
      </c>
      <c r="L28" s="17">
        <f>SKEW(L2:L19)</f>
        <v>0.66770104207162173</v>
      </c>
      <c r="M28" s="17">
        <f>SKEW(M2:M19)</f>
        <v>0.33311290778306918</v>
      </c>
      <c r="N28" s="17">
        <f>SKEW(N2:N19)</f>
        <v>0.8516725832362072</v>
      </c>
      <c r="O28" s="17">
        <f>SKEW(O2:O19)</f>
        <v>3.141060087616292</v>
      </c>
      <c r="P28" s="17">
        <f>SKEW(P2:P19)</f>
        <v>1.0230550484107164</v>
      </c>
      <c r="Q28" s="17">
        <f>SKEW(Q2:Q19)</f>
        <v>0.10080437968144053</v>
      </c>
      <c r="R28" s="17">
        <f>SKEW(R2:R19)</f>
        <v>-6.3982070799741553E-2</v>
      </c>
      <c r="S28" s="17">
        <f>SKEW(S2:S19)</f>
        <v>1.0037969899076975</v>
      </c>
      <c r="T28" s="17">
        <f>SKEW(T2:T19)</f>
        <v>1.0904204947308629</v>
      </c>
      <c r="U28" s="17">
        <f>SKEW(U2:U19)</f>
        <v>0.72584460661546824</v>
      </c>
    </row>
    <row r="29" spans="1:21">
      <c r="A29" s="16" t="s">
        <v>38</v>
      </c>
      <c r="B29" s="17">
        <f>B31-B30</f>
        <v>8173</v>
      </c>
      <c r="C29" s="17">
        <f>C31-C30</f>
        <v>7264</v>
      </c>
      <c r="D29" s="17">
        <f>D31-D30</f>
        <v>31.7</v>
      </c>
      <c r="E29" s="17">
        <f>E31-E30</f>
        <v>2448</v>
      </c>
      <c r="F29" s="17">
        <f>F31-F30</f>
        <v>7.25</v>
      </c>
      <c r="G29" s="17">
        <f>G31-G30</f>
        <v>7357</v>
      </c>
      <c r="H29" s="17">
        <f>H31-H30</f>
        <v>24.299999999999997</v>
      </c>
      <c r="I29" s="17">
        <f>I31-I30</f>
        <v>25.2</v>
      </c>
      <c r="J29" s="17">
        <f>J31-J30</f>
        <v>76.199999999999989</v>
      </c>
      <c r="K29" s="17">
        <f>K31-K30</f>
        <v>7442</v>
      </c>
      <c r="L29" s="17">
        <f>L31-L30</f>
        <v>3607</v>
      </c>
      <c r="M29" s="17">
        <f>M31-M30</f>
        <v>638932</v>
      </c>
      <c r="N29" s="17">
        <f>N31-N30</f>
        <v>19384</v>
      </c>
      <c r="O29" s="17">
        <f>O31-O30</f>
        <v>122.80000000000001</v>
      </c>
      <c r="P29" s="17">
        <f>P31-P30</f>
        <v>28.5</v>
      </c>
      <c r="Q29" s="17">
        <f>Q31-Q30</f>
        <v>33.299999999999997</v>
      </c>
      <c r="R29" s="17">
        <f>R31-R30</f>
        <v>728</v>
      </c>
      <c r="S29" s="17">
        <f>S31-S30</f>
        <v>816.85362015561805</v>
      </c>
      <c r="T29" s="17">
        <f>T31-T30</f>
        <v>4.0999999999999996</v>
      </c>
      <c r="U29" s="17">
        <f>U31-U30</f>
        <v>0.43371542364407734</v>
      </c>
    </row>
    <row r="30" spans="1:21">
      <c r="A30" s="16" t="s">
        <v>37</v>
      </c>
      <c r="B30" s="17">
        <f>MIN(B2:B19)</f>
        <v>9414</v>
      </c>
      <c r="C30" s="17">
        <f>MIN(C2:C19)</f>
        <v>1084</v>
      </c>
      <c r="D30" s="17">
        <f>MIN(D2:D19)</f>
        <v>10.3</v>
      </c>
      <c r="E30" s="17">
        <f>MIN(E2:E19)</f>
        <v>147</v>
      </c>
      <c r="F30" s="17">
        <f>MIN(F2:F19)</f>
        <v>8.18</v>
      </c>
      <c r="G30" s="17">
        <f>MIN(G2:G19)</f>
        <v>351</v>
      </c>
      <c r="H30" s="17">
        <f>MIN(H2:H19)</f>
        <v>38</v>
      </c>
      <c r="I30" s="17">
        <f>MIN(I2:I19)</f>
        <v>1.8</v>
      </c>
      <c r="J30" s="17">
        <f>MIN(J2:J19)</f>
        <v>41.1</v>
      </c>
      <c r="K30" s="17">
        <f>MIN(K2:K19)</f>
        <v>1106</v>
      </c>
      <c r="L30" s="17">
        <f>MIN(L2:L19)</f>
        <v>1672</v>
      </c>
      <c r="M30" s="17">
        <f>MIN(M2:M19)</f>
        <v>58821</v>
      </c>
      <c r="N30" s="17">
        <f>MIN(N2:N19)</f>
        <v>2487</v>
      </c>
      <c r="O30" s="17">
        <f>MIN(O2:O19)</f>
        <v>11</v>
      </c>
      <c r="P30" s="17">
        <f>MIN(P2:P19)</f>
        <v>0.1</v>
      </c>
      <c r="Q30" s="17">
        <f>MIN(Q2:Q19)</f>
        <v>1</v>
      </c>
      <c r="R30" s="17">
        <f>MIN(R2:R19)</f>
        <v>154</v>
      </c>
      <c r="S30" s="17">
        <f>MIN(S2:S19)</f>
        <v>436.29653821032008</v>
      </c>
      <c r="T30" s="17">
        <f>MIN(T2:T19)</f>
        <v>0.5</v>
      </c>
      <c r="U30" s="17">
        <f>MIN(U2:U19)</f>
        <v>0.26197753344182906</v>
      </c>
    </row>
    <row r="31" spans="1:21">
      <c r="A31" s="16" t="s">
        <v>36</v>
      </c>
      <c r="B31" s="17">
        <f>MAX(B2:B19)</f>
        <v>17587</v>
      </c>
      <c r="C31" s="17">
        <f>MAX(C2:C19)</f>
        <v>8348</v>
      </c>
      <c r="D31" s="17">
        <f>MAX(D2:D19)</f>
        <v>42</v>
      </c>
      <c r="E31" s="17">
        <f>MAX(E2:E19)</f>
        <v>2595</v>
      </c>
      <c r="F31" s="17">
        <f>MAX(F2:F19)</f>
        <v>15.43</v>
      </c>
      <c r="G31" s="17">
        <f>MAX(G2:G19)</f>
        <v>7708</v>
      </c>
      <c r="H31" s="17">
        <f>MAX(H2:H19)</f>
        <v>62.3</v>
      </c>
      <c r="I31" s="17">
        <f>MAX(I2:I19)</f>
        <v>27</v>
      </c>
      <c r="J31" s="17">
        <f>MAX(J2:J19)</f>
        <v>117.3</v>
      </c>
      <c r="K31" s="17">
        <f>MAX(K2:K19)</f>
        <v>8548</v>
      </c>
      <c r="L31" s="17">
        <f>MAX(L2:L19)</f>
        <v>5279</v>
      </c>
      <c r="M31" s="17">
        <f>MAX(M2:M19)</f>
        <v>697753</v>
      </c>
      <c r="N31" s="17">
        <f>MAX(N2:N19)</f>
        <v>21871</v>
      </c>
      <c r="O31" s="17">
        <f>MAX(O2:O19)</f>
        <v>133.80000000000001</v>
      </c>
      <c r="P31" s="17">
        <f>MAX(P2:P19)</f>
        <v>28.6</v>
      </c>
      <c r="Q31" s="17">
        <f>MAX(Q2:Q19)</f>
        <v>34.299999999999997</v>
      </c>
      <c r="R31" s="17">
        <f>MAX(R2:R19)</f>
        <v>882</v>
      </c>
      <c r="S31" s="17">
        <f>MAX(S2:S19)</f>
        <v>1253.1501583659381</v>
      </c>
      <c r="T31" s="17">
        <f>MAX(T2:T19)</f>
        <v>4.5999999999999996</v>
      </c>
      <c r="U31" s="17">
        <f>MAX(U2:U19)</f>
        <v>0.69569295708590639</v>
      </c>
    </row>
    <row r="32" spans="1:21">
      <c r="A32" s="16" t="s">
        <v>35</v>
      </c>
      <c r="B32" s="17">
        <f>SUM(B2:B19)</f>
        <v>222286</v>
      </c>
      <c r="C32" s="17">
        <f>SUM(C2:C19)</f>
        <v>83556</v>
      </c>
      <c r="D32" s="17">
        <f>SUM(D2:D19)</f>
        <v>390</v>
      </c>
      <c r="E32" s="17">
        <f>SUM(E2:E19)</f>
        <v>9714</v>
      </c>
      <c r="F32" s="17">
        <f>SUM(F2:F19)</f>
        <v>196.34</v>
      </c>
      <c r="G32" s="17">
        <f>SUM(G2:G19)</f>
        <v>48737</v>
      </c>
      <c r="H32" s="17">
        <f>SUM(H2:H19)</f>
        <v>884.19999999999993</v>
      </c>
      <c r="I32" s="17">
        <f>SUM(I2:I19)</f>
        <v>176.69999999999996</v>
      </c>
      <c r="J32" s="17">
        <f>SUM(J2:J19)</f>
        <v>1245.6000000000001</v>
      </c>
      <c r="K32" s="17">
        <f>SUM(K2:K19)</f>
        <v>73337</v>
      </c>
      <c r="L32" s="17">
        <f>SUM(L2:L19)</f>
        <v>59554</v>
      </c>
      <c r="M32" s="17">
        <f>SUM(M2:M19)</f>
        <v>6265859</v>
      </c>
      <c r="N32" s="17">
        <f>SUM(N2:N19)</f>
        <v>178879</v>
      </c>
      <c r="O32" s="17">
        <f>SUM(O2:O19)</f>
        <v>603.30000000000018</v>
      </c>
      <c r="P32" s="17">
        <f>SUM(P2:P19)</f>
        <v>163.6</v>
      </c>
      <c r="Q32" s="17">
        <f>SUM(Q2:Q19)</f>
        <v>311.40000000000003</v>
      </c>
      <c r="R32" s="17">
        <f>SUM(R2:R19)</f>
        <v>9981</v>
      </c>
      <c r="S32" s="17">
        <f>SUM(S2:S19)</f>
        <v>13405.224305811433</v>
      </c>
      <c r="T32" s="17">
        <f>SUM(T2:T19)</f>
        <v>32.799999999999997</v>
      </c>
      <c r="U32" s="17">
        <f>SUM(U2:U19)</f>
        <v>7.6293813685478327</v>
      </c>
    </row>
    <row r="33" spans="1:21">
      <c r="A33" s="16" t="s">
        <v>34</v>
      </c>
      <c r="B33">
        <f>ROWS(B2:B19)</f>
        <v>18</v>
      </c>
      <c r="C33">
        <f>ROWS(C2:C19)</f>
        <v>18</v>
      </c>
      <c r="D33">
        <f>ROWS(D2:D19)</f>
        <v>18</v>
      </c>
      <c r="E33">
        <f>ROWS(E2:E19)</f>
        <v>18</v>
      </c>
      <c r="F33">
        <f>ROWS(F2:F19)</f>
        <v>18</v>
      </c>
      <c r="G33">
        <f>ROWS(G2:G19)</f>
        <v>18</v>
      </c>
      <c r="H33">
        <f>ROWS(H2:H19)</f>
        <v>18</v>
      </c>
      <c r="I33">
        <f>ROWS(I2:I19)</f>
        <v>18</v>
      </c>
      <c r="J33">
        <f>ROWS(J2:J19)</f>
        <v>18</v>
      </c>
      <c r="K33">
        <f>ROWS(K2:K19)</f>
        <v>18</v>
      </c>
      <c r="L33">
        <f>ROWS(L2:L19)</f>
        <v>18</v>
      </c>
      <c r="M33">
        <f>ROWS(M2:M19)</f>
        <v>18</v>
      </c>
      <c r="N33">
        <f>ROWS(N2:N19)</f>
        <v>18</v>
      </c>
      <c r="O33">
        <f>ROWS(O2:O19)</f>
        <v>18</v>
      </c>
      <c r="P33">
        <f>ROWS(P2:P19)</f>
        <v>18</v>
      </c>
      <c r="Q33">
        <f>ROWS(Q2:Q19)</f>
        <v>18</v>
      </c>
      <c r="R33">
        <f>ROWS(R2:R19)</f>
        <v>18</v>
      </c>
      <c r="S33">
        <f>ROWS(S2:S19)</f>
        <v>18</v>
      </c>
      <c r="T33">
        <f>ROWS(T2:T19)</f>
        <v>18</v>
      </c>
      <c r="U33">
        <f>ROWS(U2:U19)</f>
        <v>18</v>
      </c>
    </row>
    <row r="34" spans="1:21">
      <c r="A34" s="15" t="s">
        <v>33</v>
      </c>
      <c r="B34" s="14">
        <f>B25/B23</f>
        <v>0.17417952418477087</v>
      </c>
      <c r="C34" s="14">
        <f>C25/C23</f>
        <v>0.5573937844233019</v>
      </c>
      <c r="D34" s="14">
        <f>D25/D23</f>
        <v>0.31586829702439051</v>
      </c>
      <c r="E34" s="14">
        <f>E25/E23</f>
        <v>1.1033191940760743</v>
      </c>
      <c r="F34" s="14">
        <f>F25/F23</f>
        <v>0.18334714139363356</v>
      </c>
      <c r="G34" s="14">
        <f>G25/G23</f>
        <v>0.71069772735722592</v>
      </c>
      <c r="H34" s="14">
        <f>H25/H23</f>
        <v>0.16388861919590744</v>
      </c>
      <c r="I34" s="14">
        <f>I25/I23</f>
        <v>0.68675039503350721</v>
      </c>
      <c r="J34" s="14">
        <f>J25/J23</f>
        <v>0.28282093949115128</v>
      </c>
      <c r="K34" s="14">
        <f>K25/K23</f>
        <v>0.52610584087208567</v>
      </c>
      <c r="L34" s="14">
        <f>L25/L23</f>
        <v>0.24203484790539972</v>
      </c>
      <c r="M34" s="14">
        <f>M25/M23</f>
        <v>0.48838656818447873</v>
      </c>
      <c r="N34" s="14">
        <f>N25/N23</f>
        <v>0.45350401112388056</v>
      </c>
      <c r="O34" s="14">
        <f>O25/O23</f>
        <v>0.79563851926208684</v>
      </c>
      <c r="P34" s="14">
        <f>P25/P23</f>
        <v>0.80060283747073535</v>
      </c>
      <c r="Q34" s="14">
        <f>Q25/Q23</f>
        <v>0.53418105637484914</v>
      </c>
      <c r="R34" s="14">
        <f>R25/R23</f>
        <v>0.32725345486001223</v>
      </c>
      <c r="S34" s="14">
        <f>S25/S23</f>
        <v>0.32218164479639633</v>
      </c>
      <c r="T34" s="14">
        <f>T25/T23</f>
        <v>0.65587764924511527</v>
      </c>
      <c r="U34" s="14">
        <f>U25/U23</f>
        <v>0.3150773326750102</v>
      </c>
    </row>
    <row r="40" spans="1:21" ht="18.5">
      <c r="A40" s="13" t="s">
        <v>32</v>
      </c>
      <c r="B40" s="13"/>
      <c r="C40" s="13"/>
    </row>
    <row r="42" spans="1:21" ht="15.5">
      <c r="A42" s="12" t="s">
        <v>31</v>
      </c>
      <c r="C42" s="11" t="s">
        <v>30</v>
      </c>
    </row>
    <row r="43" spans="1:21" ht="15.5">
      <c r="A43" s="9" t="s">
        <v>29</v>
      </c>
      <c r="C43" s="11" t="s">
        <v>28</v>
      </c>
    </row>
    <row r="44" spans="1:21" ht="15.5">
      <c r="A44" s="9" t="s">
        <v>27</v>
      </c>
    </row>
    <row r="45" spans="1:21" ht="20">
      <c r="C45" s="10" t="s">
        <v>26</v>
      </c>
    </row>
    <row r="47" spans="1:21" ht="21">
      <c r="C47" s="9" t="s">
        <v>25</v>
      </c>
    </row>
    <row r="49" spans="1:21" ht="15" thickBot="1"/>
    <row r="50" spans="1:21" ht="21.5" thickBot="1">
      <c r="A50" s="8" t="s">
        <v>24</v>
      </c>
      <c r="B50" s="8" t="s">
        <v>21</v>
      </c>
      <c r="C50" s="8" t="s">
        <v>20</v>
      </c>
      <c r="D50" s="8" t="s">
        <v>19</v>
      </c>
      <c r="E50" s="8" t="s">
        <v>18</v>
      </c>
      <c r="F50" s="8" t="s">
        <v>17</v>
      </c>
      <c r="G50" s="8" t="s">
        <v>16</v>
      </c>
      <c r="H50" s="8" t="s">
        <v>15</v>
      </c>
      <c r="I50" s="8" t="s">
        <v>14</v>
      </c>
      <c r="J50" s="8" t="s">
        <v>13</v>
      </c>
      <c r="K50" s="8" t="s">
        <v>12</v>
      </c>
      <c r="L50" s="8" t="s">
        <v>11</v>
      </c>
      <c r="M50" s="8" t="s">
        <v>10</v>
      </c>
      <c r="N50" s="8" t="s">
        <v>9</v>
      </c>
      <c r="O50" s="8" t="s">
        <v>8</v>
      </c>
      <c r="P50" s="8" t="s">
        <v>7</v>
      </c>
      <c r="Q50" s="8" t="s">
        <v>6</v>
      </c>
      <c r="R50" s="8" t="s">
        <v>5</v>
      </c>
      <c r="S50" s="8" t="s">
        <v>4</v>
      </c>
      <c r="T50" s="8" t="s">
        <v>3</v>
      </c>
      <c r="U50" s="8" t="s">
        <v>2</v>
      </c>
    </row>
    <row r="51" spans="1:21" ht="16" thickBot="1">
      <c r="B51" s="7">
        <f>B25/B23</f>
        <v>0.17417952418477087</v>
      </c>
      <c r="C51" s="7">
        <f>C25/C23</f>
        <v>0.5573937844233019</v>
      </c>
      <c r="D51" s="7">
        <f>D25/D23</f>
        <v>0.31586829702439051</v>
      </c>
      <c r="E51" s="7">
        <f>E25/E23</f>
        <v>1.1033191940760743</v>
      </c>
      <c r="F51" s="7">
        <f>F25/F23</f>
        <v>0.18334714139363356</v>
      </c>
      <c r="G51" s="7">
        <f>G25/G23</f>
        <v>0.71069772735722592</v>
      </c>
      <c r="H51" s="7">
        <f>H25/H23</f>
        <v>0.16388861919590744</v>
      </c>
      <c r="I51" s="7">
        <f>I25/I23</f>
        <v>0.68675039503350721</v>
      </c>
      <c r="J51" s="7">
        <f>J25/J23</f>
        <v>0.28282093949115128</v>
      </c>
      <c r="K51" s="7">
        <f>K25/K23</f>
        <v>0.52610584087208567</v>
      </c>
      <c r="L51" s="7">
        <f>L25/L23</f>
        <v>0.24203484790539972</v>
      </c>
      <c r="M51" s="7">
        <f>M25/M23</f>
        <v>0.48838656818447873</v>
      </c>
      <c r="N51" s="7">
        <f>N25/N23</f>
        <v>0.45350401112388056</v>
      </c>
      <c r="O51" s="7">
        <f>O25/O23</f>
        <v>0.79563851926208684</v>
      </c>
      <c r="P51" s="7">
        <f>P25/P23</f>
        <v>0.80060283747073535</v>
      </c>
      <c r="Q51" s="7">
        <f>Q25/Q23</f>
        <v>0.53418105637484914</v>
      </c>
      <c r="R51" s="7">
        <f>R25/R23</f>
        <v>0.32725345486001223</v>
      </c>
      <c r="S51" s="7">
        <f>S25/S23</f>
        <v>0.32218164479639633</v>
      </c>
      <c r="T51" s="7">
        <f>T25/T23</f>
        <v>0.65587764924511527</v>
      </c>
      <c r="U51" s="7">
        <f>U25/U23</f>
        <v>0.3150773326750102</v>
      </c>
    </row>
    <row r="55" spans="1:21" ht="15.5">
      <c r="A55" s="1" t="s">
        <v>23</v>
      </c>
    </row>
    <row r="58" spans="1:21" ht="15.5">
      <c r="A58" s="6" t="s">
        <v>22</v>
      </c>
    </row>
    <row r="59" spans="1:21" ht="15" thickBot="1"/>
    <row r="60" spans="1:21">
      <c r="A60" s="5"/>
      <c r="B60" s="5" t="s">
        <v>103</v>
      </c>
      <c r="C60" s="5" t="s">
        <v>102</v>
      </c>
      <c r="D60" s="5" t="s">
        <v>101</v>
      </c>
      <c r="E60" s="5" t="s">
        <v>100</v>
      </c>
      <c r="F60" s="5" t="s">
        <v>99</v>
      </c>
      <c r="G60" s="5" t="s">
        <v>98</v>
      </c>
      <c r="H60" s="5" t="s">
        <v>97</v>
      </c>
      <c r="I60" s="5" t="s">
        <v>96</v>
      </c>
      <c r="J60" s="5" t="s">
        <v>95</v>
      </c>
      <c r="K60" s="5" t="s">
        <v>94</v>
      </c>
      <c r="L60" s="5" t="s">
        <v>93</v>
      </c>
      <c r="M60" s="5" t="s">
        <v>92</v>
      </c>
      <c r="N60" s="5" t="s">
        <v>91</v>
      </c>
      <c r="O60" s="5" t="s">
        <v>90</v>
      </c>
      <c r="P60" s="5" t="s">
        <v>89</v>
      </c>
      <c r="Q60" s="5" t="s">
        <v>88</v>
      </c>
      <c r="R60" s="5" t="s">
        <v>87</v>
      </c>
      <c r="S60" s="5" t="s">
        <v>86</v>
      </c>
      <c r="T60" s="5" t="s">
        <v>85</v>
      </c>
      <c r="U60" s="5" t="s">
        <v>84</v>
      </c>
    </row>
    <row r="61" spans="1:21">
      <c r="A61" t="s">
        <v>103</v>
      </c>
      <c r="B61">
        <v>1</v>
      </c>
    </row>
    <row r="62" spans="1:21">
      <c r="A62" t="s">
        <v>102</v>
      </c>
      <c r="B62" s="2">
        <v>0.52008357894772894</v>
      </c>
      <c r="C62" s="2">
        <v>1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21">
      <c r="A63" t="s">
        <v>101</v>
      </c>
      <c r="B63" s="2">
        <v>-5.6940773752082438E-2</v>
      </c>
      <c r="C63" s="2">
        <v>0.26835080946423329</v>
      </c>
      <c r="D63" s="2">
        <v>1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21">
      <c r="A64" t="s">
        <v>100</v>
      </c>
      <c r="B64" s="2">
        <v>0.6787727439057637</v>
      </c>
      <c r="C64" s="2">
        <v>0.26003665229147149</v>
      </c>
      <c r="D64" s="2">
        <v>9.7385746226064912E-2</v>
      </c>
      <c r="E64" s="2">
        <v>1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21">
      <c r="A65" t="s">
        <v>99</v>
      </c>
      <c r="B65" s="2">
        <v>-0.15445376953619219</v>
      </c>
      <c r="C65" s="2">
        <v>-0.31572766955609588</v>
      </c>
      <c r="D65" s="2">
        <v>-0.48237683647235091</v>
      </c>
      <c r="E65" s="2">
        <v>-3.2747638085686877E-2</v>
      </c>
      <c r="F65" s="2">
        <v>1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21">
      <c r="A66" t="s">
        <v>98</v>
      </c>
      <c r="B66" s="2">
        <v>-0.17259356168618595</v>
      </c>
      <c r="C66" s="2">
        <v>0.15071636046018402</v>
      </c>
      <c r="D66" s="2">
        <v>3.4869987310741736E-2</v>
      </c>
      <c r="E66" s="2">
        <v>-0.13972233050768829</v>
      </c>
      <c r="F66" s="2">
        <v>-0.27560432848377225</v>
      </c>
      <c r="G66" s="2">
        <v>1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21">
      <c r="A67" t="s">
        <v>97</v>
      </c>
      <c r="B67" s="2">
        <v>-0.26205080992673618</v>
      </c>
      <c r="C67" s="2">
        <v>0.42310249784152454</v>
      </c>
      <c r="D67" s="2">
        <v>0.32633917993052608</v>
      </c>
      <c r="E67" s="2">
        <v>-0.21476572361931812</v>
      </c>
      <c r="F67" s="2">
        <v>-0.34016057525899018</v>
      </c>
      <c r="G67" s="2">
        <v>0.47610146892119398</v>
      </c>
      <c r="H67" s="2">
        <v>1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21">
      <c r="A68" t="s">
        <v>96</v>
      </c>
      <c r="B68" s="2">
        <v>-0.45425372330907204</v>
      </c>
      <c r="C68" s="2">
        <v>-0.1191787255411814</v>
      </c>
      <c r="D68" s="2">
        <v>-0.25966645814054351</v>
      </c>
      <c r="E68" s="2">
        <v>-0.36483903104382293</v>
      </c>
      <c r="F68" s="2">
        <v>0.43288605028030858</v>
      </c>
      <c r="G68" s="2">
        <v>3.8695523720771799E-2</v>
      </c>
      <c r="H68" s="2">
        <v>0.21501428220950125</v>
      </c>
      <c r="I68" s="2">
        <v>1</v>
      </c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21">
      <c r="A69" t="s">
        <v>95</v>
      </c>
      <c r="B69" s="2">
        <v>-7.2195293992207962E-2</v>
      </c>
      <c r="C69" s="2">
        <v>-0.62657314374650863</v>
      </c>
      <c r="D69" s="2">
        <v>-0.4996411083540363</v>
      </c>
      <c r="E69" s="2">
        <v>-0.16652680302785033</v>
      </c>
      <c r="F69" s="2">
        <v>0.41208361403336746</v>
      </c>
      <c r="G69" s="2">
        <v>-0.35259735107195717</v>
      </c>
      <c r="H69" s="2">
        <v>-0.58930137082295742</v>
      </c>
      <c r="I69" s="2">
        <v>6.0843575076693201E-3</v>
      </c>
      <c r="J69" s="2">
        <v>1</v>
      </c>
      <c r="K69" s="2"/>
      <c r="L69" s="2"/>
      <c r="M69" s="2"/>
      <c r="N69" s="2"/>
      <c r="O69" s="2"/>
      <c r="P69" s="2"/>
      <c r="Q69" s="2"/>
      <c r="R69" s="2"/>
      <c r="S69" s="2"/>
    </row>
    <row r="70" spans="1:21">
      <c r="A70" t="s">
        <v>94</v>
      </c>
      <c r="B70" s="2">
        <v>1.9927562999328758E-2</v>
      </c>
      <c r="C70" s="2">
        <v>0.17919526267372116</v>
      </c>
      <c r="D70" s="2">
        <v>-0.26155131274564031</v>
      </c>
      <c r="E70" s="2">
        <v>-0.12459701731131297</v>
      </c>
      <c r="F70" s="2">
        <v>-5.8915855735912383E-2</v>
      </c>
      <c r="G70" s="2">
        <v>0.51013985738699053</v>
      </c>
      <c r="H70" s="2">
        <v>0.22859676486345193</v>
      </c>
      <c r="I70" s="2">
        <v>0.26152925947743877</v>
      </c>
      <c r="J70" s="2">
        <v>-0.22931417403151674</v>
      </c>
      <c r="K70" s="2">
        <v>1</v>
      </c>
      <c r="L70" s="2"/>
      <c r="M70" s="2"/>
      <c r="N70" s="2"/>
      <c r="O70" s="2"/>
      <c r="P70" s="2"/>
      <c r="Q70" s="2"/>
      <c r="R70" s="2"/>
      <c r="S70" s="2"/>
    </row>
    <row r="71" spans="1:21">
      <c r="A71" t="s">
        <v>93</v>
      </c>
      <c r="B71" s="2">
        <v>-0.61570532094330255</v>
      </c>
      <c r="C71" s="2">
        <v>-0.32517476618250135</v>
      </c>
      <c r="D71" s="2">
        <v>-0.45845838569223524</v>
      </c>
      <c r="E71" s="2">
        <v>-0.65826453344859637</v>
      </c>
      <c r="F71" s="2">
        <v>0.39699091656461999</v>
      </c>
      <c r="G71" s="2">
        <v>0.30784186460015978</v>
      </c>
      <c r="H71" s="2">
        <v>0.1258041332811379</v>
      </c>
      <c r="I71" s="2">
        <v>0.76374173806605794</v>
      </c>
      <c r="J71" s="2">
        <v>6.852622625755006E-2</v>
      </c>
      <c r="K71" s="2">
        <v>0.3018474305912528</v>
      </c>
      <c r="L71" s="2">
        <v>1</v>
      </c>
      <c r="M71" s="2"/>
      <c r="N71" s="2"/>
      <c r="O71" s="2"/>
      <c r="P71" s="2"/>
      <c r="Q71" s="2"/>
      <c r="R71" s="2"/>
      <c r="S71" s="2"/>
    </row>
    <row r="72" spans="1:21">
      <c r="A72" t="s">
        <v>92</v>
      </c>
      <c r="B72" s="2">
        <v>0.35885103424494263</v>
      </c>
      <c r="C72" s="2">
        <v>0.5505675894293568</v>
      </c>
      <c r="D72" s="2">
        <v>0.15311699151549901</v>
      </c>
      <c r="E72" s="2">
        <v>0.25328028034278072</v>
      </c>
      <c r="F72" s="2">
        <v>-0.23024928904065137</v>
      </c>
      <c r="G72" s="2">
        <v>0.39643108994051696</v>
      </c>
      <c r="H72" s="2">
        <v>0.25650012907077824</v>
      </c>
      <c r="I72" s="2">
        <v>1.2633324172544147E-2</v>
      </c>
      <c r="J72" s="2">
        <v>-0.37808216801881889</v>
      </c>
      <c r="K72" s="2">
        <v>0.78351247931562573</v>
      </c>
      <c r="L72" s="2">
        <v>-0.21004005878741053</v>
      </c>
      <c r="M72" s="2">
        <v>1</v>
      </c>
      <c r="N72" s="2"/>
      <c r="O72" s="2"/>
      <c r="P72" s="2"/>
      <c r="Q72" s="2"/>
      <c r="R72" s="2"/>
      <c r="S72" s="2"/>
    </row>
    <row r="73" spans="1:21">
      <c r="A73" t="s">
        <v>91</v>
      </c>
      <c r="B73" s="2">
        <v>-0.24119763921335632</v>
      </c>
      <c r="C73" s="2">
        <v>5.6088771494106293E-2</v>
      </c>
      <c r="D73" s="2">
        <v>6.2783325297352865E-2</v>
      </c>
      <c r="E73" s="2">
        <v>-0.12470628372923608</v>
      </c>
      <c r="F73" s="2">
        <v>-0.18732015831757057</v>
      </c>
      <c r="G73" s="2">
        <v>0.96643269963844647</v>
      </c>
      <c r="H73" s="2">
        <v>0.44082594600229902</v>
      </c>
      <c r="I73" s="2">
        <v>4.9818182050838364E-2</v>
      </c>
      <c r="J73" s="2">
        <v>-0.3181584547581921</v>
      </c>
      <c r="K73" s="2">
        <v>0.49424253335043206</v>
      </c>
      <c r="L73" s="2">
        <v>0.29180003282974243</v>
      </c>
      <c r="M73" s="2">
        <v>0.38203806469360535</v>
      </c>
      <c r="N73" s="2">
        <v>1</v>
      </c>
      <c r="O73" s="2"/>
      <c r="P73" s="2"/>
      <c r="Q73" s="2"/>
      <c r="R73" s="2"/>
      <c r="S73" s="2"/>
    </row>
    <row r="74" spans="1:21">
      <c r="A74" t="s">
        <v>90</v>
      </c>
      <c r="B74" s="2">
        <v>0.47775558030605852</v>
      </c>
      <c r="C74" s="2">
        <v>-9.1787736092163522E-3</v>
      </c>
      <c r="D74" s="2">
        <v>-1.1567415348057118E-3</v>
      </c>
      <c r="E74" s="2">
        <v>0.64584286361428622</v>
      </c>
      <c r="F74" s="2">
        <v>0.13778981761100378</v>
      </c>
      <c r="G74" s="2">
        <v>-2.5929704568176101E-2</v>
      </c>
      <c r="H74" s="2">
        <v>-0.42714005428259566</v>
      </c>
      <c r="I74" s="2">
        <v>-0.21171179238877244</v>
      </c>
      <c r="J74" s="2">
        <v>0.19454883126832004</v>
      </c>
      <c r="K74" s="2">
        <v>-4.4521346261459004E-2</v>
      </c>
      <c r="L74" s="2">
        <v>-0.33080284622574352</v>
      </c>
      <c r="M74" s="2">
        <v>0.25209158244777119</v>
      </c>
      <c r="N74" s="2">
        <v>-1.3727449709183178E-2</v>
      </c>
      <c r="O74" s="2">
        <v>1</v>
      </c>
      <c r="P74" s="2"/>
      <c r="Q74" s="2"/>
      <c r="R74" s="2"/>
      <c r="S74" s="2"/>
    </row>
    <row r="75" spans="1:21">
      <c r="A75" t="s">
        <v>89</v>
      </c>
      <c r="B75" s="2">
        <v>0.65232114831974397</v>
      </c>
      <c r="C75" s="2">
        <v>0.8495726669586291</v>
      </c>
      <c r="D75" s="2">
        <v>9.5631393670245216E-2</v>
      </c>
      <c r="E75" s="2">
        <v>0.50848447595412039</v>
      </c>
      <c r="F75" s="2">
        <v>-0.28659954273070165</v>
      </c>
      <c r="G75" s="2">
        <v>0.10683418435509653</v>
      </c>
      <c r="H75" s="2">
        <v>0.27648880031239154</v>
      </c>
      <c r="I75" s="2">
        <v>-0.36540733104537926</v>
      </c>
      <c r="J75" s="2">
        <v>-0.443483479590906</v>
      </c>
      <c r="K75" s="2">
        <v>0.10236923664416228</v>
      </c>
      <c r="L75" s="2">
        <v>-0.52229740596834784</v>
      </c>
      <c r="M75" s="2">
        <v>0.45281094317964865</v>
      </c>
      <c r="N75" s="2">
        <v>4.4332895058091189E-2</v>
      </c>
      <c r="O75" s="2">
        <v>0.11395736499792244</v>
      </c>
      <c r="P75" s="2">
        <v>1</v>
      </c>
      <c r="Q75" s="2"/>
      <c r="R75" s="2"/>
      <c r="S75" s="2"/>
    </row>
    <row r="76" spans="1:21">
      <c r="A76" t="s">
        <v>88</v>
      </c>
      <c r="B76" s="2">
        <v>0.67920643867438557</v>
      </c>
      <c r="C76" s="2">
        <v>0.43899765924180778</v>
      </c>
      <c r="D76" s="2">
        <v>-0.1947160225014824</v>
      </c>
      <c r="E76" s="2">
        <v>0.62372774784476592</v>
      </c>
      <c r="F76" s="2">
        <v>1.4046828027254338E-2</v>
      </c>
      <c r="G76" s="2">
        <v>-6.4951430094120258E-2</v>
      </c>
      <c r="H76" s="2">
        <v>-0.15396168049427766</v>
      </c>
      <c r="I76" s="2">
        <v>-0.44409586638427279</v>
      </c>
      <c r="J76" s="2">
        <v>-0.23188688431852233</v>
      </c>
      <c r="K76" s="2">
        <v>7.4788559523463555E-2</v>
      </c>
      <c r="L76" s="2">
        <v>-0.46219428379789756</v>
      </c>
      <c r="M76" s="2">
        <v>0.22757121874783962</v>
      </c>
      <c r="N76" s="2">
        <v>-5.8654740523885515E-2</v>
      </c>
      <c r="O76" s="2">
        <v>0.13267146194545948</v>
      </c>
      <c r="P76" s="2">
        <v>0.73003767237366923</v>
      </c>
      <c r="Q76" s="2">
        <v>1</v>
      </c>
      <c r="R76" s="2"/>
      <c r="S76" s="2"/>
    </row>
    <row r="77" spans="1:21">
      <c r="A77" t="s">
        <v>87</v>
      </c>
      <c r="B77" s="2">
        <v>-0.24577416195596088</v>
      </c>
      <c r="C77" s="2">
        <v>-0.36633576993994743</v>
      </c>
      <c r="D77" s="2">
        <v>-0.31454239658919281</v>
      </c>
      <c r="E77" s="2">
        <v>-0.70162032679213326</v>
      </c>
      <c r="F77" s="2">
        <v>-0.1464697388148129</v>
      </c>
      <c r="G77" s="2">
        <v>1.1311222582089727E-3</v>
      </c>
      <c r="H77" s="2">
        <v>-0.15475901447017062</v>
      </c>
      <c r="I77" s="2">
        <v>-5.4692963873023956E-2</v>
      </c>
      <c r="J77" s="2">
        <v>0.46845428970582814</v>
      </c>
      <c r="K77" s="2">
        <v>-2.8232466469912447E-2</v>
      </c>
      <c r="L77" s="2">
        <v>0.30644246549181037</v>
      </c>
      <c r="M77" s="2">
        <v>-0.34966942697687198</v>
      </c>
      <c r="N77" s="2">
        <v>1.0150043827859727E-3</v>
      </c>
      <c r="O77" s="2">
        <v>-0.39599906760518772</v>
      </c>
      <c r="P77" s="2">
        <v>-0.43128793435053736</v>
      </c>
      <c r="Q77" s="2">
        <v>-0.3537140359409176</v>
      </c>
      <c r="R77" s="2">
        <v>1</v>
      </c>
      <c r="S77" s="2"/>
    </row>
    <row r="78" spans="1:21">
      <c r="A78" t="s">
        <v>86</v>
      </c>
      <c r="B78" s="2">
        <v>0.56468342093531665</v>
      </c>
      <c r="C78" s="2">
        <v>0.42537066245611821</v>
      </c>
      <c r="D78" s="2">
        <v>0.22673785974144861</v>
      </c>
      <c r="E78" s="2">
        <v>0.76800305948135428</v>
      </c>
      <c r="F78" s="2">
        <v>-0.39500451418492194</v>
      </c>
      <c r="G78" s="2">
        <v>0.12685513215019487</v>
      </c>
      <c r="H78" s="2">
        <v>5.6263649073044972E-2</v>
      </c>
      <c r="I78" s="2">
        <v>-0.52287411004064488</v>
      </c>
      <c r="J78" s="2">
        <v>-0.2761872864460041</v>
      </c>
      <c r="K78" s="2">
        <v>-6.2172167406791753E-2</v>
      </c>
      <c r="L78" s="2">
        <v>-0.71152121476324504</v>
      </c>
      <c r="M78" s="2">
        <v>0.30891278837025204</v>
      </c>
      <c r="N78" s="2">
        <v>7.8518997102739338E-2</v>
      </c>
      <c r="O78" s="2">
        <v>0.2847235968402767</v>
      </c>
      <c r="P78" s="2">
        <v>0.72367072388872167</v>
      </c>
      <c r="Q78" s="2">
        <v>0.6356595457777926</v>
      </c>
      <c r="R78" s="2">
        <v>-0.57926159856534709</v>
      </c>
      <c r="S78" s="2">
        <v>1</v>
      </c>
    </row>
    <row r="79" spans="1:21">
      <c r="A79" t="s">
        <v>85</v>
      </c>
      <c r="B79" s="2">
        <v>0.74621174379949617</v>
      </c>
      <c r="C79" s="2">
        <v>0.78419540826494716</v>
      </c>
      <c r="D79" s="2">
        <v>0.13362358965402996</v>
      </c>
      <c r="E79" s="2">
        <v>0.51338191217624707</v>
      </c>
      <c r="F79" s="2">
        <v>-0.27826823855739996</v>
      </c>
      <c r="G79" s="2">
        <v>-8.5079894472387133E-2</v>
      </c>
      <c r="H79" s="2">
        <v>7.8590509164801585E-3</v>
      </c>
      <c r="I79" s="2">
        <v>-0.35583295805457882</v>
      </c>
      <c r="J79" s="2">
        <v>-0.38659838307454514</v>
      </c>
      <c r="K79" s="2">
        <v>-0.13900319987308499</v>
      </c>
      <c r="L79" s="2">
        <v>-0.49007122822777099</v>
      </c>
      <c r="M79" s="2">
        <v>0.25782268555940935</v>
      </c>
      <c r="N79" s="2">
        <v>-0.17402304670611893</v>
      </c>
      <c r="O79" s="2">
        <v>0.3135055224904672</v>
      </c>
      <c r="P79" s="2">
        <v>0.83700438372899921</v>
      </c>
      <c r="Q79" s="2">
        <v>0.56300887755934304</v>
      </c>
      <c r="R79" s="2">
        <v>-0.32543032454011983</v>
      </c>
      <c r="S79" s="2">
        <v>0.55764699790060512</v>
      </c>
      <c r="T79">
        <v>1</v>
      </c>
    </row>
    <row r="80" spans="1:21" ht="15" thickBot="1">
      <c r="A80" s="3" t="s">
        <v>84</v>
      </c>
      <c r="B80" s="4">
        <v>0.48251697479568656</v>
      </c>
      <c r="C80" s="4">
        <v>-0.25676078868085578</v>
      </c>
      <c r="D80" s="4">
        <v>-0.18599362340131648</v>
      </c>
      <c r="E80" s="4">
        <v>0.39655108335315425</v>
      </c>
      <c r="F80" s="4">
        <v>7.2136845488259285E-2</v>
      </c>
      <c r="G80" s="4">
        <v>-0.52189009108135775</v>
      </c>
      <c r="H80" s="4">
        <v>-0.62706764925914149</v>
      </c>
      <c r="I80" s="4">
        <v>-0.38388111149156817</v>
      </c>
      <c r="J80" s="4">
        <v>0.46139156003050019</v>
      </c>
      <c r="K80" s="4">
        <v>-0.58906558823961175</v>
      </c>
      <c r="L80" s="4">
        <v>-0.38662156204963322</v>
      </c>
      <c r="M80" s="4">
        <v>-0.46956502564549973</v>
      </c>
      <c r="N80" s="4">
        <v>-0.507522852573429</v>
      </c>
      <c r="O80" s="4">
        <v>0.38770144982455107</v>
      </c>
      <c r="P80" s="4">
        <v>4.6285911377434055E-2</v>
      </c>
      <c r="Q80" s="4">
        <v>0.33071544519130658</v>
      </c>
      <c r="R80" s="4">
        <v>0.13345746525905752</v>
      </c>
      <c r="S80" s="4">
        <v>0.22612256578071485</v>
      </c>
      <c r="T80" s="4">
        <v>0.32393300438639971</v>
      </c>
      <c r="U80" s="3">
        <v>1</v>
      </c>
    </row>
    <row r="81" spans="1:19">
      <c r="S81" s="2"/>
    </row>
    <row r="85" spans="1:19" ht="15.5">
      <c r="A85" s="1" t="s">
        <v>1</v>
      </c>
      <c r="C85" s="1" t="s">
        <v>0</v>
      </c>
    </row>
  </sheetData>
  <mergeCells count="1">
    <mergeCell ref="A40:C40"/>
  </mergeCells>
  <conditionalFormatting sqref="B2:B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max"/>
        <color rgb="FFFF7128"/>
        <color rgb="FFFFEF9C"/>
      </colorScale>
    </cfRule>
  </conditionalFormatting>
  <conditionalFormatting sqref="B62:S62 B63:C63 E63:S63 B64:D64 F64:S64 B65:E65 G65:S65 B66:F66 H66:S66 B67:G67 I67:S67 B68:H68 J68:S68 B69:I69 K69:S69 B70:J70 L70:S70 B71:K71 M71:S71 B72:L72 N72:S72 B73:M73 O73:S73 B74:N74 P74:S74 B75:O75 Q75:S75 B76:P76 R76:S76 B77:Q77 S77 B78:R78 B79:S79">
    <cfRule type="cellIs" dxfId="6" priority="42" operator="notBetween">
      <formula>-0.6</formula>
      <formula>0.6</formula>
    </cfRule>
  </conditionalFormatting>
  <conditionalFormatting sqref="B81:S83">
    <cfRule type="cellIs" dxfId="5" priority="43" operator="notBetween">
      <formula>-0.6</formula>
      <formula>0.6</formula>
    </cfRule>
  </conditionalFormatting>
  <conditionalFormatting sqref="B80:T80">
    <cfRule type="cellIs" dxfId="4" priority="41" operator="notBetween">
      <formula>-0.6</formula>
      <formula>0.6</formula>
    </cfRule>
  </conditionalFormatting>
  <conditionalFormatting sqref="C2:C1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max"/>
        <color rgb="FFFF7128"/>
        <color rgb="FFFFEF9C"/>
      </colorScale>
    </cfRule>
  </conditionalFormatting>
  <conditionalFormatting sqref="D2:D1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max"/>
        <color rgb="FFFF7128"/>
        <color rgb="FFFFEF9C"/>
      </colorScale>
    </cfRule>
  </conditionalFormatting>
  <conditionalFormatting sqref="E2:E1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max"/>
        <color rgb="FFFF7128"/>
        <color rgb="FFFFEF9C"/>
      </colorScale>
    </cfRule>
  </conditionalFormatting>
  <conditionalFormatting sqref="F2:F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max"/>
        <color rgb="FFFF7128"/>
        <color rgb="FFFFEF9C"/>
      </colorScale>
    </cfRule>
  </conditionalFormatting>
  <conditionalFormatting sqref="G2:G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max"/>
        <color rgb="FFFF7128"/>
        <color rgb="FFFFEF9C"/>
      </colorScale>
    </cfRule>
  </conditionalFormatting>
  <conditionalFormatting sqref="H2:H1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max"/>
        <color rgb="FFFF7128"/>
        <color rgb="FFFFEF9C"/>
      </colorScale>
    </cfRule>
  </conditionalFormatting>
  <conditionalFormatting sqref="I2:I1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max"/>
        <color rgb="FFFF7128"/>
        <color rgb="FFFFEF9C"/>
      </colorScale>
    </cfRule>
  </conditionalFormatting>
  <conditionalFormatting sqref="J2:J1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max"/>
        <color rgb="FFFF7128"/>
        <color rgb="FFFFEF9C"/>
      </colorScale>
    </cfRule>
  </conditionalFormatting>
  <conditionalFormatting sqref="K2:K1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max"/>
        <color rgb="FFFF7128"/>
        <color rgb="FFFFEF9C"/>
      </colorScale>
    </cfRule>
  </conditionalFormatting>
  <conditionalFormatting sqref="L2:L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max"/>
        <color rgb="FFFF7128"/>
        <color rgb="FFFFEF9C"/>
      </colorScale>
    </cfRule>
  </conditionalFormatting>
  <conditionalFormatting sqref="M2:M1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max"/>
        <color rgb="FFFF7128"/>
        <color rgb="FFFFEF9C"/>
      </colorScale>
    </cfRule>
  </conditionalFormatting>
  <conditionalFormatting sqref="N2:N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max"/>
        <color rgb="FFFF7128"/>
        <color rgb="FFFFEF9C"/>
      </colorScale>
    </cfRule>
  </conditionalFormatting>
  <conditionalFormatting sqref="O2:O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max"/>
        <color rgb="FFFF7128"/>
        <color rgb="FFFFEF9C"/>
      </colorScale>
    </cfRule>
  </conditionalFormatting>
  <conditionalFormatting sqref="P2:P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Q2:Q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max"/>
        <color rgb="FFFF7128"/>
        <color rgb="FFFFEF9C"/>
      </colorScale>
    </cfRule>
  </conditionalFormatting>
  <conditionalFormatting sqref="R2:R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S2:S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T2:T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T83">
    <cfRule type="cellIs" dxfId="3" priority="44" operator="notBetween">
      <formula>-0.6</formula>
      <formula>0.6</formula>
    </cfRule>
  </conditionalFormatting>
  <conditionalFormatting sqref="U2:U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C641-6890-40FD-AD03-34E7F7375C62}">
  <dimension ref="A1:O37"/>
  <sheetViews>
    <sheetView tabSelected="1" workbookViewId="0">
      <selection activeCell="L14" sqref="L14"/>
    </sheetView>
  </sheetViews>
  <sheetFormatPr defaultRowHeight="14.5"/>
  <cols>
    <col min="1" max="1" width="14.08984375" bestFit="1" customWidth="1"/>
  </cols>
  <sheetData>
    <row r="1" spans="1:15" ht="159.5">
      <c r="A1" s="25" t="s">
        <v>83</v>
      </c>
      <c r="B1" s="23" t="s">
        <v>80</v>
      </c>
      <c r="C1" s="24" t="s">
        <v>78</v>
      </c>
      <c r="D1" s="23" t="s">
        <v>76</v>
      </c>
      <c r="E1" s="24" t="s">
        <v>75</v>
      </c>
      <c r="F1" s="24" t="s">
        <v>74</v>
      </c>
      <c r="G1" s="23" t="s">
        <v>73</v>
      </c>
      <c r="H1" s="23" t="s">
        <v>72</v>
      </c>
      <c r="I1" s="23" t="s">
        <v>71</v>
      </c>
      <c r="J1" s="23" t="s">
        <v>69</v>
      </c>
      <c r="K1" s="23" t="s">
        <v>67</v>
      </c>
      <c r="L1" s="23" t="s">
        <v>66</v>
      </c>
      <c r="M1" s="23" t="s">
        <v>65</v>
      </c>
      <c r="N1" s="23" t="s">
        <v>64</v>
      </c>
      <c r="O1" s="23" t="s">
        <v>63</v>
      </c>
    </row>
    <row r="2" spans="1:15">
      <c r="A2" s="22" t="s">
        <v>62</v>
      </c>
      <c r="B2" s="30">
        <v>17.5</v>
      </c>
      <c r="C2" s="33">
        <v>10.57</v>
      </c>
      <c r="D2" s="32">
        <v>53.2</v>
      </c>
      <c r="E2" s="30">
        <v>6.6</v>
      </c>
      <c r="F2" s="30">
        <v>64.599999999999994</v>
      </c>
      <c r="G2" s="29">
        <v>5318</v>
      </c>
      <c r="H2" s="29">
        <v>3914</v>
      </c>
      <c r="I2" s="31">
        <v>383481</v>
      </c>
      <c r="J2" s="30">
        <v>24.1</v>
      </c>
      <c r="K2" s="29">
        <v>14.7</v>
      </c>
      <c r="L2" s="28">
        <v>797</v>
      </c>
      <c r="M2" s="26">
        <v>666.08861259280479</v>
      </c>
      <c r="N2" s="20">
        <v>1.4</v>
      </c>
      <c r="O2" s="19">
        <v>0.26631776974351429</v>
      </c>
    </row>
    <row r="3" spans="1:15">
      <c r="A3" s="22" t="s">
        <v>61</v>
      </c>
      <c r="B3" s="30">
        <v>15</v>
      </c>
      <c r="C3" s="33">
        <v>13.63</v>
      </c>
      <c r="D3" s="32">
        <v>54.9</v>
      </c>
      <c r="E3" s="30">
        <v>25.3</v>
      </c>
      <c r="F3" s="30">
        <v>59.3</v>
      </c>
      <c r="G3" s="29">
        <v>8548</v>
      </c>
      <c r="H3" s="29">
        <v>5279</v>
      </c>
      <c r="I3" s="31">
        <v>472204</v>
      </c>
      <c r="J3" s="30">
        <v>37.700000000000003</v>
      </c>
      <c r="K3" s="29">
        <v>8.9</v>
      </c>
      <c r="L3" s="28">
        <v>442</v>
      </c>
      <c r="M3" s="26">
        <v>436.29653821032008</v>
      </c>
      <c r="N3" s="20">
        <v>0.6</v>
      </c>
      <c r="O3" s="19">
        <v>0.26714565643370347</v>
      </c>
    </row>
    <row r="4" spans="1:15">
      <c r="A4" s="22" t="s">
        <v>60</v>
      </c>
      <c r="B4" s="30">
        <v>22.4</v>
      </c>
      <c r="C4" s="33">
        <v>8.84</v>
      </c>
      <c r="D4" s="32">
        <v>49.8</v>
      </c>
      <c r="E4" s="30">
        <v>3.7</v>
      </c>
      <c r="F4" s="30">
        <v>67.7</v>
      </c>
      <c r="G4" s="29">
        <v>4885</v>
      </c>
      <c r="H4" s="29">
        <v>3708</v>
      </c>
      <c r="I4" s="31">
        <v>349028</v>
      </c>
      <c r="J4" s="30">
        <v>45.1</v>
      </c>
      <c r="K4" s="29">
        <v>14.4</v>
      </c>
      <c r="L4" s="28">
        <v>612</v>
      </c>
      <c r="M4" s="26">
        <v>713.71312126342923</v>
      </c>
      <c r="N4" s="20">
        <v>1.5</v>
      </c>
      <c r="O4" s="19">
        <v>0.37833950164071983</v>
      </c>
    </row>
    <row r="5" spans="1:15">
      <c r="A5" s="22" t="s">
        <v>59</v>
      </c>
      <c r="B5" s="30">
        <v>19.5</v>
      </c>
      <c r="C5" s="33">
        <v>9.6</v>
      </c>
      <c r="D5" s="32">
        <v>49.9</v>
      </c>
      <c r="E5" s="30">
        <v>9.1999999999999993</v>
      </c>
      <c r="F5" s="30">
        <v>63.4</v>
      </c>
      <c r="G5" s="29">
        <v>7656</v>
      </c>
      <c r="H5" s="29">
        <v>3012</v>
      </c>
      <c r="I5" s="31">
        <v>624721</v>
      </c>
      <c r="J5" s="30">
        <v>22.9</v>
      </c>
      <c r="K5" s="29">
        <v>26.6</v>
      </c>
      <c r="L5" s="28">
        <v>409</v>
      </c>
      <c r="M5" s="26">
        <v>1187.6361125374033</v>
      </c>
      <c r="N5" s="20">
        <v>1.9</v>
      </c>
      <c r="O5" s="19">
        <v>0.34127728890384035</v>
      </c>
    </row>
    <row r="6" spans="1:15">
      <c r="A6" s="22" t="s">
        <v>58</v>
      </c>
      <c r="B6" s="30">
        <v>20.6</v>
      </c>
      <c r="C6" s="33">
        <v>9.7100000000000009</v>
      </c>
      <c r="D6" s="32">
        <v>62.1</v>
      </c>
      <c r="E6" s="30">
        <v>1.8</v>
      </c>
      <c r="F6" s="30">
        <v>59.8</v>
      </c>
      <c r="G6" s="29">
        <v>2974</v>
      </c>
      <c r="H6" s="29">
        <v>2454</v>
      </c>
      <c r="I6" s="31">
        <v>319725</v>
      </c>
      <c r="J6" s="30">
        <v>19.899999999999999</v>
      </c>
      <c r="K6" s="29">
        <v>34.299999999999997</v>
      </c>
      <c r="L6" s="28">
        <v>429</v>
      </c>
      <c r="M6" s="26">
        <v>1187.05240282511</v>
      </c>
      <c r="N6" s="20">
        <v>3.6</v>
      </c>
      <c r="O6" s="19">
        <v>0.44451029782189955</v>
      </c>
    </row>
    <row r="7" spans="1:15">
      <c r="A7" s="22" t="s">
        <v>57</v>
      </c>
      <c r="B7" s="30">
        <v>28.6</v>
      </c>
      <c r="C7" s="33">
        <v>10.25</v>
      </c>
      <c r="D7" s="32">
        <v>60.4</v>
      </c>
      <c r="E7" s="30">
        <v>13.3</v>
      </c>
      <c r="F7" s="30">
        <v>53.5</v>
      </c>
      <c r="G7" s="29">
        <v>6523</v>
      </c>
      <c r="H7" s="29">
        <v>2874</v>
      </c>
      <c r="I7" s="31">
        <v>697753</v>
      </c>
      <c r="J7" s="30">
        <v>15.9</v>
      </c>
      <c r="K7" s="29">
        <v>18.2</v>
      </c>
      <c r="L7" s="28">
        <v>519</v>
      </c>
      <c r="M7" s="26">
        <v>762.25419356219959</v>
      </c>
      <c r="N7" s="20">
        <v>2.2999999999999998</v>
      </c>
      <c r="O7" s="19">
        <v>0.28153333975614719</v>
      </c>
    </row>
    <row r="8" spans="1:15">
      <c r="A8" s="22" t="s">
        <v>56</v>
      </c>
      <c r="B8" s="30">
        <v>42</v>
      </c>
      <c r="C8" s="33">
        <v>8.36</v>
      </c>
      <c r="D8" s="32">
        <v>50.7</v>
      </c>
      <c r="E8" s="30">
        <v>4.8</v>
      </c>
      <c r="F8" s="30">
        <v>41.1</v>
      </c>
      <c r="G8" s="29">
        <v>1592</v>
      </c>
      <c r="H8" s="29">
        <v>2536</v>
      </c>
      <c r="I8" s="31">
        <v>306964</v>
      </c>
      <c r="J8" s="30">
        <v>23.9</v>
      </c>
      <c r="K8" s="29">
        <v>14.5</v>
      </c>
      <c r="L8" s="28">
        <v>511</v>
      </c>
      <c r="M8" s="26">
        <v>776.00854490181575</v>
      </c>
      <c r="N8" s="20">
        <v>2.1</v>
      </c>
      <c r="O8" s="19">
        <v>0.43874784323391669</v>
      </c>
    </row>
    <row r="9" spans="1:15">
      <c r="A9" s="22" t="s">
        <v>55</v>
      </c>
      <c r="B9" s="30">
        <v>26</v>
      </c>
      <c r="C9" s="33">
        <v>8.18</v>
      </c>
      <c r="D9" s="32">
        <v>62.3</v>
      </c>
      <c r="E9" s="30">
        <v>12.8</v>
      </c>
      <c r="F9" s="30">
        <v>67.8</v>
      </c>
      <c r="G9" s="29">
        <v>1106</v>
      </c>
      <c r="H9" s="29">
        <v>3524</v>
      </c>
      <c r="I9" s="31">
        <v>58821</v>
      </c>
      <c r="J9" s="30">
        <v>11</v>
      </c>
      <c r="K9" s="29">
        <v>1</v>
      </c>
      <c r="L9" s="28">
        <v>685</v>
      </c>
      <c r="M9" s="26">
        <v>707.90433725172272</v>
      </c>
      <c r="N9" s="20">
        <v>0.6</v>
      </c>
      <c r="O9" s="19">
        <v>0.49047426023510338</v>
      </c>
    </row>
    <row r="10" spans="1:15">
      <c r="A10" s="22" t="s">
        <v>54</v>
      </c>
      <c r="B10" s="30">
        <v>25.2</v>
      </c>
      <c r="C10" s="33">
        <v>10.57</v>
      </c>
      <c r="D10" s="32">
        <v>40.1</v>
      </c>
      <c r="E10" s="30">
        <v>3.1</v>
      </c>
      <c r="F10" s="30">
        <v>66.099999999999994</v>
      </c>
      <c r="G10" s="29">
        <v>3262</v>
      </c>
      <c r="H10" s="29">
        <v>1672</v>
      </c>
      <c r="I10" s="31">
        <v>563213</v>
      </c>
      <c r="J10" s="30">
        <v>133.80000000000001</v>
      </c>
      <c r="K10" s="29">
        <v>27.7</v>
      </c>
      <c r="L10" s="28">
        <v>154</v>
      </c>
      <c r="M10" s="26">
        <v>1253.1501583659381</v>
      </c>
      <c r="N10" s="20">
        <v>4.2</v>
      </c>
      <c r="O10" s="19">
        <v>0.64130850469214262</v>
      </c>
    </row>
    <row r="11" spans="1:15">
      <c r="A11" s="22" t="s">
        <v>53</v>
      </c>
      <c r="B11" s="30">
        <v>28.6</v>
      </c>
      <c r="C11" s="33">
        <v>11.06</v>
      </c>
      <c r="D11" s="32">
        <v>49</v>
      </c>
      <c r="E11" s="30">
        <v>7.3</v>
      </c>
      <c r="F11" s="30">
        <v>54.9</v>
      </c>
      <c r="G11" s="29">
        <v>4560</v>
      </c>
      <c r="H11" s="29">
        <v>3451</v>
      </c>
      <c r="I11" s="31">
        <v>359727</v>
      </c>
      <c r="J11" s="30">
        <v>28.8</v>
      </c>
      <c r="K11" s="29">
        <v>16.2</v>
      </c>
      <c r="L11" s="28">
        <v>538</v>
      </c>
      <c r="M11" s="26">
        <v>592.2891178364456</v>
      </c>
      <c r="N11" s="20">
        <v>1.6</v>
      </c>
      <c r="O11" s="19">
        <v>0.33322601416613007</v>
      </c>
    </row>
    <row r="12" spans="1:15">
      <c r="A12" s="22" t="s">
        <v>52</v>
      </c>
      <c r="B12" s="30">
        <v>17.399999999999999</v>
      </c>
      <c r="C12" s="33">
        <v>12.58</v>
      </c>
      <c r="D12" s="32">
        <v>51.4</v>
      </c>
      <c r="E12" s="30">
        <v>27</v>
      </c>
      <c r="F12" s="30">
        <v>57.5</v>
      </c>
      <c r="G12" s="29">
        <v>3186</v>
      </c>
      <c r="H12" s="29">
        <v>4812</v>
      </c>
      <c r="I12" s="31">
        <v>269815</v>
      </c>
      <c r="J12" s="30">
        <v>26.8</v>
      </c>
      <c r="K12" s="29">
        <v>12.9</v>
      </c>
      <c r="L12" s="28">
        <v>452</v>
      </c>
      <c r="M12" s="26">
        <v>514.96890445727513</v>
      </c>
      <c r="N12" s="20">
        <v>2.2000000000000002</v>
      </c>
      <c r="O12" s="19">
        <v>0.31169756430617607</v>
      </c>
    </row>
    <row r="13" spans="1:15">
      <c r="A13" s="22" t="s">
        <v>51</v>
      </c>
      <c r="B13" s="30">
        <v>15.6</v>
      </c>
      <c r="C13" s="33">
        <v>8.92</v>
      </c>
      <c r="D13" s="32">
        <v>44.1</v>
      </c>
      <c r="E13" s="30">
        <v>3.9</v>
      </c>
      <c r="F13" s="30">
        <v>68.2</v>
      </c>
      <c r="G13" s="29">
        <v>6687</v>
      </c>
      <c r="H13" s="29">
        <v>3029</v>
      </c>
      <c r="I13" s="31">
        <v>454747</v>
      </c>
      <c r="J13" s="30">
        <v>33.6</v>
      </c>
      <c r="K13" s="29">
        <v>20.399999999999999</v>
      </c>
      <c r="L13" s="28">
        <v>789</v>
      </c>
      <c r="M13" s="26">
        <v>576.93222040255694</v>
      </c>
      <c r="N13" s="20">
        <v>1.4</v>
      </c>
      <c r="O13" s="19">
        <v>0.4127265043055629</v>
      </c>
    </row>
    <row r="14" spans="1:15">
      <c r="A14" s="22" t="s">
        <v>50</v>
      </c>
      <c r="B14" s="30">
        <v>21.6</v>
      </c>
      <c r="C14" s="33">
        <v>9.77</v>
      </c>
      <c r="D14" s="32">
        <v>38.4</v>
      </c>
      <c r="E14" s="30">
        <v>12</v>
      </c>
      <c r="F14" s="30">
        <v>110.2</v>
      </c>
      <c r="G14" s="29">
        <v>3588</v>
      </c>
      <c r="H14" s="29">
        <v>3200</v>
      </c>
      <c r="I14" s="31">
        <v>292584</v>
      </c>
      <c r="J14" s="30">
        <v>32.1</v>
      </c>
      <c r="K14" s="29">
        <v>2.2000000000000002</v>
      </c>
      <c r="L14" s="28">
        <v>732</v>
      </c>
      <c r="M14" s="26">
        <v>713.27214435352266</v>
      </c>
      <c r="N14" s="20">
        <v>0.5</v>
      </c>
      <c r="O14" s="19">
        <v>0.43866248451949674</v>
      </c>
    </row>
    <row r="15" spans="1:15">
      <c r="A15" s="22" t="s">
        <v>49</v>
      </c>
      <c r="B15" s="30">
        <v>21.2</v>
      </c>
      <c r="C15" s="33">
        <v>15.43</v>
      </c>
      <c r="D15" s="32">
        <v>42.5</v>
      </c>
      <c r="E15" s="30">
        <v>8.1999999999999993</v>
      </c>
      <c r="F15" s="30">
        <v>102.7</v>
      </c>
      <c r="G15" s="29">
        <v>1212</v>
      </c>
      <c r="H15" s="29">
        <v>3298</v>
      </c>
      <c r="I15" s="31">
        <v>154815</v>
      </c>
      <c r="J15" s="30">
        <v>52.8</v>
      </c>
      <c r="K15" s="29">
        <v>6.4</v>
      </c>
      <c r="L15" s="28">
        <v>507</v>
      </c>
      <c r="M15" s="26">
        <v>534.83699772554962</v>
      </c>
      <c r="N15" s="20">
        <v>0.5</v>
      </c>
      <c r="O15" s="19">
        <v>0.43972706595905992</v>
      </c>
    </row>
    <row r="16" spans="1:15">
      <c r="A16" s="22" t="s">
        <v>48</v>
      </c>
      <c r="B16" s="30">
        <v>10.3</v>
      </c>
      <c r="C16" s="33">
        <v>13.81</v>
      </c>
      <c r="D16" s="32">
        <v>38</v>
      </c>
      <c r="E16" s="30">
        <v>11.9</v>
      </c>
      <c r="F16" s="30">
        <v>117.3</v>
      </c>
      <c r="G16" s="29">
        <v>3285</v>
      </c>
      <c r="H16" s="29">
        <v>3655</v>
      </c>
      <c r="I16" s="31">
        <v>196511</v>
      </c>
      <c r="J16" s="30">
        <v>41.3</v>
      </c>
      <c r="K16" s="29">
        <v>23.3</v>
      </c>
      <c r="L16" s="28">
        <v>882</v>
      </c>
      <c r="M16" s="26">
        <v>456.01109982021416</v>
      </c>
      <c r="N16" s="20">
        <v>0.9</v>
      </c>
      <c r="O16" s="19">
        <v>0.69569295708590639</v>
      </c>
    </row>
    <row r="17" spans="1:15">
      <c r="A17" s="22" t="s">
        <v>47</v>
      </c>
      <c r="B17" s="30">
        <v>17.8</v>
      </c>
      <c r="C17" s="33">
        <v>13.23</v>
      </c>
      <c r="D17" s="32">
        <v>40.200000000000003</v>
      </c>
      <c r="E17" s="30">
        <v>7.9</v>
      </c>
      <c r="F17" s="30">
        <v>63.2</v>
      </c>
      <c r="G17" s="29">
        <v>2354</v>
      </c>
      <c r="H17" s="29">
        <v>3080</v>
      </c>
      <c r="I17" s="31">
        <v>131002</v>
      </c>
      <c r="J17" s="30">
        <v>12</v>
      </c>
      <c r="K17" s="29">
        <v>33.1</v>
      </c>
      <c r="L17" s="28">
        <v>342</v>
      </c>
      <c r="M17" s="26">
        <v>943.75</v>
      </c>
      <c r="N17" s="20">
        <v>0.9</v>
      </c>
      <c r="O17" s="19">
        <v>0.51745129870129869</v>
      </c>
    </row>
    <row r="18" spans="1:15">
      <c r="A18" s="22" t="s">
        <v>46</v>
      </c>
      <c r="B18" s="30">
        <v>24.3</v>
      </c>
      <c r="C18" s="33">
        <v>11.26</v>
      </c>
      <c r="D18" s="32">
        <v>57.8</v>
      </c>
      <c r="E18" s="30">
        <v>12.2</v>
      </c>
      <c r="F18" s="30">
        <v>58.8</v>
      </c>
      <c r="G18" s="29">
        <v>4671</v>
      </c>
      <c r="H18" s="29">
        <v>2799</v>
      </c>
      <c r="I18" s="31">
        <v>460356</v>
      </c>
      <c r="J18" s="30">
        <v>18.899999999999999</v>
      </c>
      <c r="K18" s="29">
        <v>14.5</v>
      </c>
      <c r="L18" s="28">
        <v>439</v>
      </c>
      <c r="M18" s="26">
        <v>651.54341814525196</v>
      </c>
      <c r="N18" s="20">
        <v>2</v>
      </c>
      <c r="O18" s="19">
        <v>0.26197753344182906</v>
      </c>
    </row>
    <row r="19" spans="1:15">
      <c r="A19" s="22" t="s">
        <v>45</v>
      </c>
      <c r="B19" s="30">
        <v>16.399999999999999</v>
      </c>
      <c r="C19" s="33">
        <v>10.57</v>
      </c>
      <c r="D19" s="32">
        <v>39.4</v>
      </c>
      <c r="E19" s="30">
        <v>5.7</v>
      </c>
      <c r="F19" s="30">
        <v>69.5</v>
      </c>
      <c r="G19" s="29">
        <v>1930</v>
      </c>
      <c r="H19" s="29">
        <v>3257</v>
      </c>
      <c r="I19" s="31">
        <v>170392</v>
      </c>
      <c r="J19" s="30">
        <v>22.7</v>
      </c>
      <c r="K19" s="29">
        <v>22.1</v>
      </c>
      <c r="L19" s="28">
        <v>742</v>
      </c>
      <c r="M19" s="26">
        <v>731.51638155987246</v>
      </c>
      <c r="N19" s="20">
        <v>4.5999999999999996</v>
      </c>
      <c r="O19" s="19">
        <v>0.6685654836013849</v>
      </c>
    </row>
    <row r="22" spans="1:15" ht="15" thickBot="1"/>
    <row r="23" spans="1:15" ht="15" thickBot="1">
      <c r="A23" s="27"/>
      <c r="B23" s="3" t="s">
        <v>19</v>
      </c>
      <c r="C23" s="3" t="s">
        <v>17</v>
      </c>
      <c r="D23" s="3" t="s">
        <v>15</v>
      </c>
      <c r="E23" s="3" t="s">
        <v>14</v>
      </c>
      <c r="F23" s="3" t="s">
        <v>13</v>
      </c>
      <c r="G23" s="3" t="s">
        <v>12</v>
      </c>
      <c r="H23" s="3" t="s">
        <v>11</v>
      </c>
      <c r="I23" s="3" t="s">
        <v>10</v>
      </c>
      <c r="J23" s="3" t="s">
        <v>8</v>
      </c>
      <c r="K23" s="3" t="s">
        <v>6</v>
      </c>
      <c r="L23" s="3" t="s">
        <v>5</v>
      </c>
      <c r="M23" s="3" t="s">
        <v>4</v>
      </c>
      <c r="N23" s="3" t="s">
        <v>3</v>
      </c>
      <c r="O23" s="3" t="s">
        <v>2</v>
      </c>
    </row>
    <row r="24" spans="1:15">
      <c r="A24" t="s">
        <v>19</v>
      </c>
      <c r="B24">
        <v>1</v>
      </c>
    </row>
    <row r="25" spans="1:15">
      <c r="A25" t="s">
        <v>17</v>
      </c>
      <c r="B25" s="2">
        <v>-0.48237683647235091</v>
      </c>
      <c r="C25" s="2">
        <v>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5">
      <c r="A26" t="s">
        <v>15</v>
      </c>
      <c r="B26" s="2">
        <v>0.32633917993052608</v>
      </c>
      <c r="C26" s="2">
        <v>-0.34016057525899018</v>
      </c>
      <c r="D26" s="2"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>
      <c r="A27" t="s">
        <v>14</v>
      </c>
      <c r="B27" s="2">
        <v>-0.25966645814054351</v>
      </c>
      <c r="C27" s="2">
        <v>0.43288605028030858</v>
      </c>
      <c r="D27" s="2">
        <v>0.21501428220950125</v>
      </c>
      <c r="E27" s="2">
        <v>1</v>
      </c>
      <c r="F27" s="2"/>
      <c r="G27" s="2"/>
      <c r="H27" s="2"/>
      <c r="I27" s="2"/>
      <c r="J27" s="2"/>
      <c r="K27" s="2"/>
      <c r="L27" s="2"/>
      <c r="M27" s="2"/>
      <c r="N27" s="2"/>
    </row>
    <row r="28" spans="1:15">
      <c r="A28" t="s">
        <v>13</v>
      </c>
      <c r="B28" s="2">
        <v>-0.4996411083540363</v>
      </c>
      <c r="C28" s="2">
        <v>0.41208361403336746</v>
      </c>
      <c r="D28" s="2">
        <v>-0.58930137082295742</v>
      </c>
      <c r="E28" s="2">
        <v>6.0843575076693201E-3</v>
      </c>
      <c r="F28" s="2">
        <v>1</v>
      </c>
      <c r="G28" s="2"/>
      <c r="H28" s="2"/>
      <c r="I28" s="2"/>
      <c r="J28" s="2"/>
      <c r="K28" s="2"/>
      <c r="L28" s="2"/>
      <c r="M28" s="2"/>
      <c r="N28" s="2"/>
    </row>
    <row r="29" spans="1:15">
      <c r="A29" t="s">
        <v>12</v>
      </c>
      <c r="B29" s="2">
        <v>-0.26155131274564031</v>
      </c>
      <c r="C29" s="2">
        <v>-5.8915855735912383E-2</v>
      </c>
      <c r="D29" s="2">
        <v>0.22859676486345193</v>
      </c>
      <c r="E29" s="2">
        <v>0.26152925947743877</v>
      </c>
      <c r="F29" s="2">
        <v>-0.22931417403151674</v>
      </c>
      <c r="G29" s="2">
        <v>1</v>
      </c>
      <c r="H29" s="2"/>
      <c r="I29" s="2"/>
      <c r="J29" s="2"/>
      <c r="K29" s="2"/>
      <c r="L29" s="2"/>
      <c r="M29" s="2"/>
      <c r="N29" s="2"/>
    </row>
    <row r="30" spans="1:15">
      <c r="A30" t="s">
        <v>11</v>
      </c>
      <c r="B30" s="2">
        <v>-0.45845838569223524</v>
      </c>
      <c r="C30" s="2">
        <v>0.39699091656461999</v>
      </c>
      <c r="D30" s="2">
        <v>0.1258041332811379</v>
      </c>
      <c r="E30" s="2">
        <v>0.76374173806605794</v>
      </c>
      <c r="F30" s="2">
        <v>6.852622625755006E-2</v>
      </c>
      <c r="G30" s="2">
        <v>0.3018474305912528</v>
      </c>
      <c r="H30" s="2">
        <v>1</v>
      </c>
      <c r="I30" s="2"/>
      <c r="J30" s="2"/>
      <c r="K30" s="2"/>
      <c r="L30" s="2"/>
      <c r="M30" s="2"/>
      <c r="N30" s="2"/>
    </row>
    <row r="31" spans="1:15">
      <c r="A31" t="s">
        <v>10</v>
      </c>
      <c r="B31" s="2">
        <v>0.15311699151549901</v>
      </c>
      <c r="C31" s="2">
        <v>-0.23024928904065137</v>
      </c>
      <c r="D31" s="2">
        <v>0.25650012907077824</v>
      </c>
      <c r="E31" s="2">
        <v>1.2633324172544147E-2</v>
      </c>
      <c r="F31" s="2">
        <v>-0.37808216801881889</v>
      </c>
      <c r="G31" s="2">
        <v>0.78351247931562573</v>
      </c>
      <c r="H31" s="2">
        <v>-0.21004005878741053</v>
      </c>
      <c r="I31" s="2">
        <v>1</v>
      </c>
      <c r="J31" s="2"/>
      <c r="K31" s="2"/>
      <c r="L31" s="2"/>
      <c r="M31" s="2"/>
      <c r="N31" s="2"/>
    </row>
    <row r="32" spans="1:15">
      <c r="A32" t="s">
        <v>8</v>
      </c>
      <c r="B32" s="2">
        <v>-1.1567415348057118E-3</v>
      </c>
      <c r="C32" s="2">
        <v>0.13778981761100378</v>
      </c>
      <c r="D32" s="2">
        <v>-0.42714005428259566</v>
      </c>
      <c r="E32" s="2">
        <v>-0.21171179238877244</v>
      </c>
      <c r="F32" s="2">
        <v>0.19454883126832004</v>
      </c>
      <c r="G32" s="2">
        <v>-4.4521346261459004E-2</v>
      </c>
      <c r="H32" s="2">
        <v>-0.33080284622574352</v>
      </c>
      <c r="I32" s="2">
        <v>0.25209158244777119</v>
      </c>
      <c r="J32" s="2">
        <v>1</v>
      </c>
      <c r="K32" s="2"/>
      <c r="L32" s="2"/>
      <c r="M32" s="2"/>
      <c r="N32" s="2"/>
    </row>
    <row r="33" spans="1:15">
      <c r="A33" t="s">
        <v>6</v>
      </c>
      <c r="B33" s="2">
        <v>-0.1947160225014824</v>
      </c>
      <c r="C33" s="2">
        <v>1.4046828027254338E-2</v>
      </c>
      <c r="D33" s="2">
        <v>-0.15396168049427766</v>
      </c>
      <c r="E33" s="2">
        <v>-0.44409586638427279</v>
      </c>
      <c r="F33" s="2">
        <v>-0.23188688431852233</v>
      </c>
      <c r="G33" s="2">
        <v>7.4788559523463555E-2</v>
      </c>
      <c r="H33" s="2">
        <v>-0.46219428379789756</v>
      </c>
      <c r="I33" s="2">
        <v>0.22757121874783962</v>
      </c>
      <c r="J33" s="2">
        <v>0.13267146194545948</v>
      </c>
      <c r="K33" s="2">
        <v>1</v>
      </c>
      <c r="L33" s="2"/>
      <c r="M33" s="2"/>
      <c r="N33" s="2"/>
    </row>
    <row r="34" spans="1:15">
      <c r="A34" t="s">
        <v>5</v>
      </c>
      <c r="B34" s="2">
        <v>-0.31454239658919281</v>
      </c>
      <c r="C34" s="2">
        <v>-0.1464697388148129</v>
      </c>
      <c r="D34" s="2">
        <v>-0.15475901447017062</v>
      </c>
      <c r="E34" s="2">
        <v>-5.4692963873023956E-2</v>
      </c>
      <c r="F34" s="2">
        <v>0.46845428970582814</v>
      </c>
      <c r="G34" s="2">
        <v>-2.8232466469912447E-2</v>
      </c>
      <c r="H34" s="2">
        <v>0.30644246549181037</v>
      </c>
      <c r="I34" s="2">
        <v>-0.34966942697687198</v>
      </c>
      <c r="J34" s="2">
        <v>-0.39599906760518772</v>
      </c>
      <c r="K34" s="2">
        <v>-0.3537140359409176</v>
      </c>
      <c r="L34" s="2">
        <v>1</v>
      </c>
      <c r="M34" s="2"/>
      <c r="N34" s="2"/>
    </row>
    <row r="35" spans="1:15">
      <c r="A35" t="s">
        <v>4</v>
      </c>
      <c r="B35" s="2">
        <v>0.22673785974144861</v>
      </c>
      <c r="C35" s="2">
        <v>-0.39500451418492194</v>
      </c>
      <c r="D35" s="2">
        <v>5.6263649073044972E-2</v>
      </c>
      <c r="E35" s="2">
        <v>-0.52287411004064488</v>
      </c>
      <c r="F35" s="2">
        <v>-0.2761872864460041</v>
      </c>
      <c r="G35" s="2">
        <v>-6.2172167406791753E-2</v>
      </c>
      <c r="H35" s="2">
        <v>-0.71152121476324504</v>
      </c>
      <c r="I35" s="2">
        <v>0.30891278837025204</v>
      </c>
      <c r="J35" s="2">
        <v>0.2847235968402767</v>
      </c>
      <c r="K35" s="2">
        <v>0.6356595457777926</v>
      </c>
      <c r="L35" s="2">
        <v>-0.57926159856534709</v>
      </c>
      <c r="M35" s="2">
        <v>1</v>
      </c>
      <c r="N35" s="2"/>
    </row>
    <row r="36" spans="1:15">
      <c r="A36" t="s">
        <v>3</v>
      </c>
      <c r="B36" s="2">
        <v>0.13362358965402996</v>
      </c>
      <c r="C36" s="2">
        <v>-0.27826823855739996</v>
      </c>
      <c r="D36" s="2">
        <v>7.8590509164801585E-3</v>
      </c>
      <c r="E36" s="2">
        <v>-0.35583295805457882</v>
      </c>
      <c r="F36" s="2">
        <v>-0.38659838307454514</v>
      </c>
      <c r="G36" s="2">
        <v>-0.13900319987308499</v>
      </c>
      <c r="H36" s="2">
        <v>-0.49007122822777099</v>
      </c>
      <c r="I36" s="2">
        <v>0.25782268555940935</v>
      </c>
      <c r="J36" s="2">
        <v>0.3135055224904672</v>
      </c>
      <c r="K36" s="2">
        <v>0.56300887755934304</v>
      </c>
      <c r="L36" s="2">
        <v>-0.32543032454011983</v>
      </c>
      <c r="M36" s="2">
        <v>0.55764699790060512</v>
      </c>
      <c r="N36" s="2">
        <v>1</v>
      </c>
    </row>
    <row r="37" spans="1:15" ht="15" thickBot="1">
      <c r="A37" s="3" t="s">
        <v>2</v>
      </c>
      <c r="B37" s="4">
        <v>-0.18599362340131648</v>
      </c>
      <c r="C37" s="4">
        <v>7.2136845488259285E-2</v>
      </c>
      <c r="D37" s="4">
        <v>-0.62706764925914149</v>
      </c>
      <c r="E37" s="4">
        <v>-0.38388111149156817</v>
      </c>
      <c r="F37" s="4">
        <v>0.46139156003050019</v>
      </c>
      <c r="G37" s="4">
        <v>-0.58906558823961175</v>
      </c>
      <c r="H37" s="4">
        <v>-0.38662156204963322</v>
      </c>
      <c r="I37" s="4">
        <v>-0.46956502564549973</v>
      </c>
      <c r="J37" s="4">
        <v>0.38770144982455107</v>
      </c>
      <c r="K37" s="4">
        <v>0.33071544519130658</v>
      </c>
      <c r="L37" s="4">
        <v>0.13345746525905752</v>
      </c>
      <c r="M37" s="4">
        <v>0.22612256578071485</v>
      </c>
      <c r="N37" s="4">
        <v>0.32393300438639971</v>
      </c>
      <c r="O37" s="3">
        <v>1</v>
      </c>
    </row>
  </sheetData>
  <conditionalFormatting sqref="B25 D25:N25 B26:C26 E26:N26 B27:D27 F27:N27 B28:E28 G28:N28 B29:F29 H29:N29 B30:G30 I30:N30 B31:H31 J31:N31 B32:I32 K32:N32 B33:J33 L33:N33 B34:K34 M34:N34 B35:L35 N35 B36:M36 B37:N37">
    <cfRule type="cellIs" dxfId="2" priority="1" operator="notBetween">
      <formula>-0.6</formula>
      <formula>0.6</formula>
    </cfRule>
  </conditionalFormatting>
  <conditionalFormatting sqref="I2:I7 I10:I19">
    <cfRule type="cellIs" dxfId="1" priority="2" operator="equal">
      <formula>MIN($M$2:$M$19)</formula>
    </cfRule>
    <cfRule type="cellIs" dxfId="0" priority="3" operator="equal">
      <formula>"min($M$2:$M$19)"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Selection 2012</vt:lpstr>
      <vt:lpstr>Correlation 2012</vt:lpstr>
      <vt:lpstr>Selection 2017</vt:lpstr>
      <vt:lpstr>Correlation 2017</vt:lpstr>
      <vt:lpstr>Selection 2021</vt:lpstr>
      <vt:lpstr>Correlation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</dc:creator>
  <cp:lastModifiedBy>Dawid</cp:lastModifiedBy>
  <dcterms:created xsi:type="dcterms:W3CDTF">2015-06-05T18:19:34Z</dcterms:created>
  <dcterms:modified xsi:type="dcterms:W3CDTF">2023-08-24T10:08:17Z</dcterms:modified>
</cp:coreProperties>
</file>