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y Hairudin\Downloads\Github\Deky\RPA\4. Dashboard Rekap Problem\"/>
    </mc:Choice>
  </mc:AlternateContent>
  <xr:revisionPtr revIDLastSave="0" documentId="13_ncr:1_{03F9E9F8-0126-4579-8BEE-59967B7D926F}" xr6:coauthVersionLast="47" xr6:coauthVersionMax="47" xr10:uidLastSave="{00000000-0000-0000-0000-000000000000}"/>
  <bookViews>
    <workbookView xWindow="-108" yWindow="-108" windowWidth="23256" windowHeight="12456" xr2:uid="{635F651E-0B3F-4D0F-90BD-56D7A6BB64D0}"/>
  </bookViews>
  <sheets>
    <sheet name="Sheet1" sheetId="1" r:id="rId1"/>
  </sheets>
  <definedNames>
    <definedName name="_xlnm._FilterDatabase" localSheetId="0" hidden="1">Sheet1!$B$1:$B$27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G2" i="1"/>
  <c r="F5" i="1" s="1"/>
  <c r="E4" i="1"/>
  <c r="E3" i="1"/>
  <c r="F3" i="1" s="1"/>
  <c r="G3" i="1" s="1"/>
  <c r="F2" i="1"/>
  <c r="E2" i="1"/>
  <c r="B22" i="1"/>
  <c r="B21" i="1"/>
  <c r="B20" i="1"/>
  <c r="B19" i="1"/>
  <c r="B18" i="1"/>
  <c r="B17" i="1"/>
  <c r="B12" i="1"/>
  <c r="B11" i="1"/>
  <c r="B9" i="1"/>
  <c r="B6" i="1"/>
  <c r="B16" i="1"/>
  <c r="B15" i="1"/>
  <c r="B14" i="1"/>
  <c r="B13" i="1"/>
  <c r="B10" i="1"/>
  <c r="B8" i="1"/>
  <c r="B7" i="1"/>
  <c r="B5" i="1"/>
  <c r="B4" i="1"/>
  <c r="B3" i="1"/>
  <c r="B2" i="1"/>
  <c r="F6" i="1" l="1"/>
  <c r="I4" i="1" s="1"/>
  <c r="F4" i="1"/>
  <c r="I3" i="1" s="1"/>
  <c r="J4" i="1" l="1"/>
  <c r="J3" i="1"/>
  <c r="G4" i="1"/>
</calcChain>
</file>

<file path=xl/sharedStrings.xml><?xml version="1.0" encoding="utf-8"?>
<sst xmlns="http://schemas.openxmlformats.org/spreadsheetml/2006/main" count="30" uniqueCount="27">
  <si>
    <t>Dashboard</t>
  </si>
  <si>
    <t>[CS] Stock Nearly Expired 7-12 Months</t>
  </si>
  <si>
    <t>Available Stock RM PM</t>
  </si>
  <si>
    <t>Bill of Materials</t>
  </si>
  <si>
    <t>Bulk Loss</t>
  </si>
  <si>
    <t>Daily Management System</t>
  </si>
  <si>
    <t>Daily Picking</t>
  </si>
  <si>
    <t>Kondisi Stock</t>
  </si>
  <si>
    <t>OSPO OSOC</t>
  </si>
  <si>
    <t>Pack Loss</t>
  </si>
  <si>
    <t>Production Netto</t>
  </si>
  <si>
    <t>Raw Data SMB</t>
  </si>
  <si>
    <t>Report Output FG &amp; Olah</t>
  </si>
  <si>
    <t>Sparepart management dashboard</t>
  </si>
  <si>
    <t>Cutoff</t>
  </si>
  <si>
    <t>Last Running</t>
  </si>
  <si>
    <t>Laporan terima</t>
  </si>
  <si>
    <t>OSPO Indirect Material</t>
  </si>
  <si>
    <t>Bulk Loss Tableau</t>
  </si>
  <si>
    <t>Conformance Tableau</t>
  </si>
  <si>
    <t>MPQ Tableau</t>
  </si>
  <si>
    <t>Packaging Loss Tableau</t>
  </si>
  <si>
    <t>Production Output Bulk Tableau</t>
  </si>
  <si>
    <t>Production Output FG Tableau</t>
  </si>
  <si>
    <t>29 Mei 2023 07.25</t>
  </si>
  <si>
    <t>28 Mei 2023 08.30</t>
  </si>
  <si>
    <t>29 Mei 2023 07.26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</si>
</sst>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:ss;@"/>
    <numFmt numFmtId="165" formatCode="[$-409]d\-mmm;@"/>
    <numFmt numFmtId="166" formatCode="dd\ mmm\ yyyy\ hh\.mm"/>
    <numFmt numFmtId="167" formatCode="yyyy/mm/dd"/>
    <numFmt numFmtId="168" formatCode="mm/dd/yyyy\ hh:mm:ss"/>
    <numFmt numFmtId="169" formatCode="mm"/>
    <numFmt numFmtId="170" formatCode="yyyy\-mm\-dd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 applyAlignment="1">
      <alignment horizontal="right"/>
    </xf>
    <xf numFmtId="14" fontId="0" fillId="0" borderId="0" xfId="0" applyNumberFormat="1"/>
    <xf numFmtId="170" fontId="0" fillId="0" borderId="0" xfId="0" applyNumberFormat="1"/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FFA-241A-40E7-A7C8-52970FBE11A2}">
  <dimension ref="A1:J26"/>
  <sheetViews>
    <sheetView tabSelected="1" topLeftCell="F1" workbookViewId="0">
      <selection activeCell="J5" sqref="J5"/>
    </sheetView>
  </sheetViews>
  <sheetFormatPr defaultRowHeight="14.4" x14ac:dyDescent="0.3"/>
  <cols>
    <col min="1" max="1" width="33.33203125" style="2" bestFit="1" customWidth="1"/>
    <col min="2" max="2" width="15.6640625" bestFit="1" customWidth="1"/>
    <col min="3" max="3" width="18.44140625" customWidth="1"/>
    <col min="4" max="4" width="9.5546875" style="5" customWidth="1"/>
    <col min="5" max="5" width="19.44140625" bestFit="1" customWidth="1"/>
    <col min="6" max="7" width="15.6640625" bestFit="1" customWidth="1"/>
    <col min="9" max="9" width="18.33203125" customWidth="1"/>
    <col min="10" max="10" width="17.21875" customWidth="1"/>
  </cols>
  <sheetData>
    <row r="1" spans="1:10" ht="15" thickBot="1" x14ac:dyDescent="0.35">
      <c r="A1" s="2" t="s">
        <v>0</v>
      </c>
      <c r="B1" t="s">
        <v>14</v>
      </c>
      <c r="C1" t="s">
        <v>15</v>
      </c>
      <c r="E1">
        <f ca="1">_xlfn.ISOWEEKNUM(NOW())-1</f>
        <v>22</v>
      </c>
      <c r="F1">
        <f ca="1">_xlfn.ISOWEEKNUM(NOW())</f>
        <v>23</v>
      </c>
    </row>
    <row r="2" spans="1:10" ht="15" thickBot="1" x14ac:dyDescent="0.35">
      <c r="A2" s="3" t="s">
        <v>1</v>
      </c>
      <c r="B2" s="4">
        <f ca="1">NOW()</f>
        <v>45083.248579861109</v>
      </c>
      <c r="C2" s="4">
        <v>45075.292361111111</v>
      </c>
      <c r="E2" s="8">
        <f ca="1">NOW()+2</f>
        <v>45085.248579861109</v>
      </c>
      <c r="F2" s="8">
        <f ca="1">NOW()+7</f>
        <v>45090.248579861109</v>
      </c>
      <c r="G2" s="11">
        <f ca="1">NOW()</f>
        <v>45083.248579861109</v>
      </c>
      <c r="J2" s="12"/>
    </row>
    <row r="3" spans="1:10" ht="15" thickBot="1" x14ac:dyDescent="0.35">
      <c r="A3" s="1" t="s">
        <v>2</v>
      </c>
      <c r="B3" s="4">
        <f t="shared" ref="B3:B15" ca="1" si="0">NOW()</f>
        <v>45083.248579861109</v>
      </c>
      <c r="C3" s="4">
        <v>45075.293749999997</v>
      </c>
      <c r="E3" s="9">
        <f ca="1">NOW()-60</f>
        <v>45023.248579861109</v>
      </c>
      <c r="F3" s="10" t="str">
        <f ca="1">TEXT(E3,"mm")</f>
        <v>04</v>
      </c>
      <c r="G3" t="str">
        <f ca="1">CONCATENATE(F3,"/","01","/","2023"," 00:00:00")</f>
        <v>04/01/2023 00:00:00</v>
      </c>
      <c r="I3" s="13" t="str">
        <f ca="1">CONCATENATE("2023","-",F4,"-","01")</f>
        <v>2023-05-01</v>
      </c>
      <c r="J3" t="str">
        <f ca="1">CONCATENATE("https://redash.pti-cosmetics.com/dashboard/laporan-terima?p_field=%5B%22internal_name%22,%22date_done%22,%22batch%22,%22qty_done%22,%22price_unit%22,%22nogr%22,%22uom%22,%22valuta%22%5D&amp;p_date%20range.start=",I3,"&amp;p_date%20range.end=",I4,"&amp;p_category=DIRECT&amp;p_warehouse=%5B%22ALL%22%5D&amp;p_picking_type=%5B%22ALL%22%5D&amp;p_source=%5B%22ALL%22%5D")</f>
        <v>https://redash.pti-cosmetics.com/dashboard/laporan-terima?p_field=%5B%22internal_name%22,%22date_done%22,%22batch%22,%22qty_done%22,%22price_unit%22,%22nogr%22,%22uom%22,%22valuta%22%5D&amp;p_date%20range.start=2023-05-01&amp;p_date%20range.end=2023-06-06&amp;p_category=DIRECT&amp;p_warehouse=%5B%22ALL%22%5D&amp;p_picking_type=%5B%22ALL%22%5D&amp;p_source=%5B%22ALL%22%5D</v>
      </c>
    </row>
    <row r="4" spans="1:10" ht="15" thickBot="1" x14ac:dyDescent="0.35">
      <c r="A4" s="1" t="s">
        <v>3</v>
      </c>
      <c r="B4" s="4">
        <f t="shared" ca="1" si="0"/>
        <v>45083.248579861109</v>
      </c>
      <c r="C4" s="4">
        <v>45075.294444444444</v>
      </c>
      <c r="E4" s="4">
        <f ca="1">NOW()-30</f>
        <v>45053.248579861109</v>
      </c>
      <c r="F4" s="10" t="str">
        <f ca="1">TEXT(E4,"mm")</f>
        <v>05</v>
      </c>
      <c r="G4" t="str">
        <f ca="1">CONCATENATE(F4,"/","01","/","2023"," 00:00:00")</f>
        <v>05/01/2023 00:00:00</v>
      </c>
      <c r="I4" s="13" t="str">
        <f ca="1">CONCATENATE("2023","-",F5,"-",F6)</f>
        <v>2023-06-06</v>
      </c>
      <c r="J4" t="str">
        <f ca="1">CONCATENATE("https://redash.pti-cosmetics.com/dashboard/raw-data-smb?p_Group=%5B%22smb_bulk%22,%22smb_bebas_bulk%22,%22smb_kemas%22,%22smb_bebas_kemas%22%5D&amp;p_w255_Tgl%20Range.start=",I3,"&amp;p_w255_Tgl%20Range.end=",I4)</f>
        <v>https://redash.pti-cosmetics.com/dashboard/raw-data-smb?p_Group=%5B%22smb_bulk%22,%22smb_bebas_bulk%22,%22smb_kemas%22,%22smb_bebas_kemas%22%5D&amp;p_w255_Tgl%20Range.start=2023-05-01&amp;p_w255_Tgl%20Range.end=2023-06-06</v>
      </c>
    </row>
    <row r="5" spans="1:10" ht="15" thickBot="1" x14ac:dyDescent="0.35">
      <c r="A5" s="1" t="s">
        <v>4</v>
      </c>
      <c r="B5" s="4">
        <f t="shared" ca="1" si="0"/>
        <v>45083.248579861109</v>
      </c>
      <c r="C5" s="4">
        <v>45075.29791666667</v>
      </c>
      <c r="F5" s="14" t="str">
        <f ca="1">TEXT(G2,"mm")</f>
        <v>06</v>
      </c>
      <c r="J5" s="15"/>
    </row>
    <row r="6" spans="1:10" ht="15" thickBot="1" x14ac:dyDescent="0.35">
      <c r="A6" s="1" t="s">
        <v>12</v>
      </c>
      <c r="B6" s="4">
        <f ca="1">NOW()</f>
        <v>45083.248579861109</v>
      </c>
      <c r="C6" s="4">
        <v>45075.29791666667</v>
      </c>
      <c r="F6" s="14" t="str">
        <f ca="1">TEXT(G2,"dd")</f>
        <v>06</v>
      </c>
    </row>
    <row r="7" spans="1:10" ht="15" thickBot="1" x14ac:dyDescent="0.35">
      <c r="A7" s="1" t="s">
        <v>5</v>
      </c>
      <c r="B7" s="4">
        <f t="shared" ca="1" si="0"/>
        <v>45083.248579861109</v>
      </c>
      <c r="C7" s="4">
        <v>45074.334027777775</v>
      </c>
    </row>
    <row r="8" spans="1:10" ht="15" thickBot="1" x14ac:dyDescent="0.35">
      <c r="A8" s="1" t="s">
        <v>6</v>
      </c>
      <c r="B8" s="4">
        <f t="shared" ca="1" si="0"/>
        <v>45083.248579861109</v>
      </c>
      <c r="C8" s="4">
        <v>45075.31527777778</v>
      </c>
    </row>
    <row r="9" spans="1:10" ht="15" thickBot="1" x14ac:dyDescent="0.35">
      <c r="A9" s="3" t="s">
        <v>13</v>
      </c>
      <c r="B9" s="4">
        <f ca="1">NOW()</f>
        <v>45083.248579861109</v>
      </c>
      <c r="C9" s="4">
        <v>45075.252083333333</v>
      </c>
    </row>
    <row r="10" spans="1:10" ht="15" thickBot="1" x14ac:dyDescent="0.35">
      <c r="A10" s="1" t="s">
        <v>7</v>
      </c>
      <c r="B10" s="4">
        <f t="shared" ca="1" si="0"/>
        <v>45083.248579861109</v>
      </c>
      <c r="C10" s="4">
        <v>45071.359027777777</v>
      </c>
    </row>
    <row r="11" spans="1:10" ht="15" thickBot="1" x14ac:dyDescent="0.35">
      <c r="A11" s="1" t="s">
        <v>16</v>
      </c>
      <c r="B11" s="4">
        <f t="shared" ca="1" si="0"/>
        <v>45083.248579861109</v>
      </c>
      <c r="C11" s="4">
        <v>45075.21875</v>
      </c>
    </row>
    <row r="12" spans="1:10" ht="15" thickBot="1" x14ac:dyDescent="0.35">
      <c r="A12" s="1" t="s">
        <v>8</v>
      </c>
      <c r="B12" s="4">
        <f t="shared" ca="1" si="0"/>
        <v>45083.248579861109</v>
      </c>
      <c r="C12" s="4">
        <v>45075.293749999997</v>
      </c>
    </row>
    <row r="13" spans="1:10" ht="15" thickBot="1" x14ac:dyDescent="0.35">
      <c r="A13" s="1" t="s">
        <v>17</v>
      </c>
      <c r="B13" s="4">
        <f t="shared" ca="1" si="0"/>
        <v>45083.248579861109</v>
      </c>
      <c r="C13" s="4">
        <v>45075.239583333336</v>
      </c>
    </row>
    <row r="14" spans="1:10" ht="15" thickBot="1" x14ac:dyDescent="0.35">
      <c r="A14" s="1" t="s">
        <v>9</v>
      </c>
      <c r="B14" s="4">
        <f t="shared" ca="1" si="0"/>
        <v>45083.248579861109</v>
      </c>
      <c r="C14" s="4">
        <v>45075.3</v>
      </c>
    </row>
    <row r="15" spans="1:10" ht="15" thickBot="1" x14ac:dyDescent="0.35">
      <c r="A15" s="1" t="s">
        <v>10</v>
      </c>
      <c r="B15" s="4">
        <f t="shared" ca="1" si="0"/>
        <v>45083.248579861109</v>
      </c>
      <c r="C15" s="4">
        <v>45075.29791666667</v>
      </c>
    </row>
    <row r="16" spans="1:10" ht="15" thickBot="1" x14ac:dyDescent="0.35">
      <c r="A16" s="1" t="s">
        <v>11</v>
      </c>
      <c r="B16" s="4">
        <f ca="1">NOW()</f>
        <v>45083.248579861109</v>
      </c>
      <c r="C16" s="4">
        <v>45075.257638888892</v>
      </c>
    </row>
    <row r="17" spans="1:9" ht="15" thickBot="1" x14ac:dyDescent="0.35">
      <c r="A17" s="1" t="s">
        <v>18</v>
      </c>
      <c r="B17" s="4">
        <f t="shared" ref="B17:B22" ca="1" si="1">NOW()</f>
        <v>45083.248579861109</v>
      </c>
      <c r="C17" t="s">
        <v>24</v>
      </c>
    </row>
    <row r="18" spans="1:9" ht="15" thickBot="1" x14ac:dyDescent="0.35">
      <c r="A18" s="1" t="s">
        <v>19</v>
      </c>
      <c r="B18" s="4">
        <f t="shared" ca="1" si="1"/>
        <v>45083.248579861109</v>
      </c>
      <c r="C18" t="s">
        <v>24</v>
      </c>
    </row>
    <row r="19" spans="1:9" ht="15" thickBot="1" x14ac:dyDescent="0.35">
      <c r="A19" s="3" t="s">
        <v>20</v>
      </c>
      <c r="B19" s="4">
        <f t="shared" ca="1" si="1"/>
        <v>45083.248579861109</v>
      </c>
      <c r="C19" t="s">
        <v>25</v>
      </c>
      <c r="F19" s="4"/>
    </row>
    <row r="20" spans="1:9" ht="15" thickBot="1" x14ac:dyDescent="0.35">
      <c r="A20" s="1" t="s">
        <v>21</v>
      </c>
      <c r="B20" s="4">
        <f t="shared" ca="1" si="1"/>
        <v>45083.248579861109</v>
      </c>
      <c r="C20" t="s">
        <v>26</v>
      </c>
      <c r="E20" s="7"/>
      <c r="F20" s="6"/>
      <c r="I20" s="6"/>
    </row>
    <row r="21" spans="1:9" ht="15" thickBot="1" x14ac:dyDescent="0.35">
      <c r="A21" s="1" t="s">
        <v>22</v>
      </c>
      <c r="B21" s="4">
        <f t="shared" ca="1" si="1"/>
        <v>45083.248579861109</v>
      </c>
      <c r="C21" t="s">
        <v>24</v>
      </c>
    </row>
    <row r="22" spans="1:9" ht="15" thickBot="1" x14ac:dyDescent="0.35">
      <c r="A22" s="1" t="s">
        <v>23</v>
      </c>
      <c r="B22" s="4">
        <f t="shared" ca="1" si="1"/>
        <v>45083.248579861109</v>
      </c>
      <c r="C22" t="s">
        <v>24</v>
      </c>
    </row>
    <row r="25" spans="1:9" ht="15" thickBot="1" x14ac:dyDescent="0.35"/>
    <row r="26" spans="1:9" ht="15" thickBot="1" x14ac:dyDescent="0.35">
      <c r="A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Deky Hairudin</dc:creator>
  <cp:lastModifiedBy>Deky Hairudin</cp:lastModifiedBy>
  <dcterms:created xsi:type="dcterms:W3CDTF">2023-02-13T23:03:22Z</dcterms:created>
  <dcterms:modified xsi:type="dcterms:W3CDTF">2023-06-05T22:58:03Z</dcterms:modified>
</cp:coreProperties>
</file>