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a\Desktop\Market Index\"/>
    </mc:Choice>
  </mc:AlternateContent>
  <xr:revisionPtr revIDLastSave="0" documentId="8_{8334F9D2-E34A-4EC1-A896-E5060E5B8CFF}" xr6:coauthVersionLast="47" xr6:coauthVersionMax="47" xr10:uidLastSave="{00000000-0000-0000-0000-000000000000}"/>
  <bookViews>
    <workbookView xWindow="-120" yWindow="-120" windowWidth="20730" windowHeight="11160" xr2:uid="{9CEF7026-4CF6-4D68-814A-A68C72065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2" i="1" l="1"/>
  <c r="P43" i="1"/>
  <c r="P41" i="1"/>
  <c r="O42" i="1"/>
  <c r="O43" i="1"/>
  <c r="O41" i="1"/>
  <c r="D44" i="1"/>
  <c r="E41" i="1" l="1"/>
  <c r="E42" i="1"/>
  <c r="E43" i="1"/>
  <c r="C44" i="1"/>
  <c r="I43" i="1"/>
  <c r="I42" i="1"/>
  <c r="I41" i="1"/>
  <c r="E44" i="1" l="1"/>
  <c r="E46" i="1" s="1"/>
  <c r="F43" i="1"/>
  <c r="F42" i="1"/>
  <c r="F41" i="1"/>
  <c r="I44" i="1"/>
  <c r="I46" i="1" s="1"/>
  <c r="J41" i="1"/>
  <c r="J42" i="1"/>
  <c r="J43" i="1"/>
  <c r="O46" i="1" l="1"/>
  <c r="M42" i="1" s="1"/>
  <c r="S43" i="1"/>
  <c r="Q43" i="1"/>
  <c r="R43" i="1"/>
  <c r="S41" i="1"/>
  <c r="F44" i="1"/>
  <c r="Q41" i="1"/>
  <c r="R41" i="1"/>
  <c r="R42" i="1"/>
  <c r="Q42" i="1"/>
  <c r="S42" i="1"/>
  <c r="J44" i="1"/>
  <c r="J46" i="1" s="1"/>
  <c r="P46" i="1" s="1"/>
  <c r="M43" i="1" s="1"/>
  <c r="Q44" i="1" l="1"/>
  <c r="S44" i="1"/>
  <c r="R44" i="1"/>
</calcChain>
</file>

<file path=xl/sharedStrings.xml><?xml version="1.0" encoding="utf-8"?>
<sst xmlns="http://schemas.openxmlformats.org/spreadsheetml/2006/main" count="57" uniqueCount="53">
  <si>
    <t>Market and Stock Index</t>
  </si>
  <si>
    <t xml:space="preserve">Market Index : </t>
  </si>
  <si>
    <t>In US : S&amp;P 500, Dow Jones Industrial Average and NASDAQ; the DAX in Germany and FTSE 100 in the UK.</t>
  </si>
  <si>
    <t xml:space="preserve">      </t>
  </si>
  <si>
    <t>Example of Indices :</t>
  </si>
  <si>
    <t>Global Stock Indices</t>
  </si>
  <si>
    <t>Morgan Stanley's Morgan Stanley Capital International, MSCI. This index includes stocks from all developed markets in the world.</t>
  </si>
  <si>
    <t>A market index provides an idea about how a given stock market is performing. It represents a large enough sample of the overall number of stocks in that market</t>
  </si>
  <si>
    <t xml:space="preserve"> and can be considered a good enough proxy of the overall development of the market. It would be too difficult to measure the development  of every security traded </t>
  </si>
  <si>
    <t>in a stock exchange. Some securities are small, and their shares are not even traded daily. That's why practitioners use market indices to provide an idea of the</t>
  </si>
  <si>
    <t xml:space="preserve">Stock Index :  </t>
  </si>
  <si>
    <t>If you want to understand whether one of the stocks you own is performing well, one of the best comparators you can use is a stock index. It compares the stock against</t>
  </si>
  <si>
    <t xml:space="preserve"> the overall market performance. In addition, a stock index gives you a sense of the type of return you can expect if you invest in a well-diversified portfolio in a market. </t>
  </si>
  <si>
    <t>overall market performance. In short, security market indexes measure the value of different segments, asset classes or the security market itself.</t>
  </si>
  <si>
    <t xml:space="preserve">Index Construction and managing : </t>
  </si>
  <si>
    <t xml:space="preserve">Constructing and managing an index is like building a portfolio of securities, you choose its components, evaluation, periodicity and of course set up </t>
  </si>
  <si>
    <t>goals. As such, index providers consider similar factors to portfolio managers :</t>
  </si>
  <si>
    <t>1. what target market will the index represent?</t>
  </si>
  <si>
    <t>2. which securities from the target market will be included?</t>
  </si>
  <si>
    <t>3. how much weight should be allocated to each security within the index?</t>
  </si>
  <si>
    <t>4. what will be the index's rebalancing frequency and when should the securities selection and weighting decisions be re-examined?</t>
  </si>
  <si>
    <r>
      <rPr>
        <b/>
        <sz val="12"/>
        <color rgb="FF002060"/>
        <rFont val="Arial"/>
        <family val="2"/>
      </rPr>
      <t>Index Weighting:</t>
    </r>
    <r>
      <rPr>
        <sz val="12"/>
        <color theme="1"/>
        <rFont val="Arial"/>
        <family val="2"/>
      </rPr>
      <t xml:space="preserve"> </t>
    </r>
  </si>
  <si>
    <t>We will examine three different weighting methods.</t>
  </si>
  <si>
    <t xml:space="preserve"> 1. price weighting    2. equal weighting   3. market capitalization weighting</t>
  </si>
  <si>
    <t xml:space="preserve">Stock </t>
  </si>
  <si>
    <t>Beginning of period Price (BOP Price)</t>
  </si>
  <si>
    <t>Weight (BOP)</t>
  </si>
  <si>
    <t>End of Period Price (EOP Price)</t>
  </si>
  <si>
    <t>Dividends per Share</t>
  </si>
  <si>
    <t>Total Dividends</t>
  </si>
  <si>
    <t>Total</t>
  </si>
  <si>
    <t>Index Value</t>
  </si>
  <si>
    <t>X</t>
  </si>
  <si>
    <t>Y</t>
  </si>
  <si>
    <t>Z</t>
  </si>
  <si>
    <t>Summary</t>
  </si>
  <si>
    <t>Divisor:</t>
  </si>
  <si>
    <t>Price Return</t>
  </si>
  <si>
    <t>Total Return</t>
  </si>
  <si>
    <t>Weight (EOP)</t>
  </si>
  <si>
    <t>We consider an index XYZ consisting of three stocks X, Y and Z.</t>
  </si>
  <si>
    <t>Value (no. Shares * BOP Price)</t>
  </si>
  <si>
    <t xml:space="preserve">No. of shares </t>
  </si>
  <si>
    <t>Value (Shares * EOP Price)</t>
  </si>
  <si>
    <t>Weight * Total Return</t>
  </si>
  <si>
    <t>Weight * Price Return</t>
  </si>
  <si>
    <t xml:space="preserve">price weighting = </t>
  </si>
  <si>
    <t>Total Share of security</t>
  </si>
  <si>
    <t xml:space="preserve">  share of security</t>
  </si>
  <si>
    <t xml:space="preserve">Value of Price weighted Index =  </t>
  </si>
  <si>
    <t xml:space="preserve">   sum of stock price</t>
  </si>
  <si>
    <t xml:space="preserve">             Divisor</t>
  </si>
  <si>
    <t xml:space="preserve">                                  Price Weighting Index of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</si>
</sst>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9" formatCode="_(* #,##0_);_(* \(#,##0\);_(* &quot;-&quot;??_);_(@_)"/>
    <numFmt numFmtId="170" formatCode="_(* #,##0.0_);_(* \(#,##0.0\);_(* &quot;-&quot;??_);_(@_)"/>
    <numFmt numFmtId="171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Calibri"/>
      <family val="2"/>
      <scheme val="minor"/>
    </font>
    <font>
      <b/>
      <i/>
      <sz val="9"/>
      <color rgb="FF002060"/>
      <name val="Arial"/>
      <family val="2"/>
    </font>
    <font>
      <u/>
      <sz val="12"/>
      <color rgb="FF401B9C"/>
      <name val="Roboto"/>
    </font>
    <font>
      <b/>
      <sz val="16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2" borderId="0" xfId="0" applyFont="1" applyFill="1" applyAlignment="1">
      <alignment horizontal="left" wrapText="1"/>
    </xf>
    <xf numFmtId="0" fontId="2" fillId="0" borderId="0" xfId="0" applyFont="1"/>
    <xf numFmtId="0" fontId="7" fillId="3" borderId="1" xfId="0" applyFont="1" applyFill="1" applyBorder="1" applyAlignment="1">
      <alignment horizontal="right" wrapText="1"/>
    </xf>
    <xf numFmtId="9" fontId="2" fillId="0" borderId="0" xfId="0" applyNumberFormat="1" applyFont="1"/>
    <xf numFmtId="169" fontId="6" fillId="0" borderId="0" xfId="1" applyNumberFormat="1" applyFont="1" applyFill="1" applyBorder="1" applyAlignment="1">
      <alignment horizontal="right"/>
    </xf>
    <xf numFmtId="169" fontId="6" fillId="0" borderId="3" xfId="1" applyNumberFormat="1" applyFont="1" applyFill="1" applyBorder="1"/>
    <xf numFmtId="0" fontId="10" fillId="0" borderId="0" xfId="0" applyFont="1"/>
    <xf numFmtId="171" fontId="2" fillId="0" borderId="0" xfId="0" applyNumberFormat="1" applyFont="1"/>
    <xf numFmtId="10" fontId="6" fillId="0" borderId="0" xfId="1" applyNumberFormat="1" applyFont="1" applyFill="1" applyBorder="1" applyAlignment="1">
      <alignment horizontal="right"/>
    </xf>
    <xf numFmtId="10" fontId="6" fillId="0" borderId="3" xfId="1" applyNumberFormat="1" applyFont="1" applyFill="1" applyBorder="1"/>
    <xf numFmtId="0" fontId="7" fillId="3" borderId="1" xfId="0" applyFont="1" applyFill="1" applyBorder="1" applyAlignment="1">
      <alignment horizontal="center" wrapText="1"/>
    </xf>
    <xf numFmtId="0" fontId="9" fillId="2" borderId="2" xfId="0" applyFont="1" applyFill="1" applyBorder="1"/>
    <xf numFmtId="0" fontId="7" fillId="4" borderId="2" xfId="0" applyFont="1" applyFill="1" applyBorder="1" applyAlignment="1">
      <alignment horizontal="center" wrapText="1"/>
    </xf>
    <xf numFmtId="0" fontId="2" fillId="2" borderId="4" xfId="0" applyFont="1" applyFill="1" applyBorder="1"/>
    <xf numFmtId="169" fontId="2" fillId="2" borderId="4" xfId="1" applyNumberFormat="1" applyFont="1" applyFill="1" applyBorder="1"/>
    <xf numFmtId="169" fontId="2" fillId="2" borderId="4" xfId="1" applyNumberFormat="1" applyFont="1" applyFill="1" applyBorder="1" applyAlignment="1">
      <alignment horizontal="right"/>
    </xf>
    <xf numFmtId="9" fontId="2" fillId="2" borderId="4" xfId="1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2" borderId="6" xfId="0" applyFont="1" applyFill="1" applyBorder="1"/>
    <xf numFmtId="0" fontId="6" fillId="2" borderId="7" xfId="0" applyFont="1" applyFill="1" applyBorder="1"/>
    <xf numFmtId="169" fontId="6" fillId="2" borderId="8" xfId="1" applyNumberFormat="1" applyFont="1" applyFill="1" applyBorder="1"/>
    <xf numFmtId="170" fontId="6" fillId="2" borderId="8" xfId="1" applyNumberFormat="1" applyFont="1" applyFill="1" applyBorder="1"/>
    <xf numFmtId="43" fontId="6" fillId="2" borderId="9" xfId="1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9" fontId="2" fillId="2" borderId="4" xfId="0" applyNumberFormat="1" applyFont="1" applyFill="1" applyBorder="1" applyAlignment="1">
      <alignment horizontal="right"/>
    </xf>
    <xf numFmtId="169" fontId="2" fillId="2" borderId="4" xfId="0" applyNumberFormat="1" applyFont="1" applyFill="1" applyBorder="1" applyAlignment="1">
      <alignment horizontal="right"/>
    </xf>
    <xf numFmtId="169" fontId="2" fillId="2" borderId="6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830B-0C9F-4E09-A557-2A8A5E5C6D46}">
  <dimension ref="A1:S46"/>
  <sheetViews>
    <sheetView tabSelected="1" topLeftCell="A33" workbookViewId="0">
      <selection activeCell="G49" activeCellId="1" sqref="G50 G49"/>
    </sheetView>
  </sheetViews>
  <sheetFormatPr defaultRowHeight="15" x14ac:dyDescent="0.2"/>
  <cols>
    <col min="1" max="1" width="2" style="2" customWidth="1"/>
    <col min="2" max="2" width="7.28515625" style="2" customWidth="1"/>
    <col min="3" max="3" width="12.7109375" style="2" customWidth="1"/>
    <col min="4" max="4" width="9.140625" style="2"/>
    <col min="5" max="5" width="10.5703125" style="2" customWidth="1"/>
    <col min="6" max="6" width="9.140625" style="2"/>
    <col min="7" max="7" width="10.28515625" style="2" customWidth="1"/>
    <col min="8" max="8" width="10.85546875" style="2" customWidth="1"/>
    <col min="9" max="9" width="11.140625" style="2" customWidth="1"/>
    <col min="10" max="10" width="10.42578125" style="2" customWidth="1"/>
    <col min="11" max="11" width="9.140625" style="2"/>
    <col min="12" max="12" width="13.140625" style="2" customWidth="1"/>
    <col min="13" max="15" width="9.140625" style="2"/>
    <col min="16" max="16" width="9.42578125" style="2" customWidth="1"/>
    <col min="17" max="17" width="10" style="2" customWidth="1"/>
    <col min="18" max="18" width="10.140625" style="2" customWidth="1"/>
    <col min="19" max="19" width="9.5703125" style="2" customWidth="1"/>
    <col min="20" max="16384" width="9.140625" style="2"/>
  </cols>
  <sheetData>
    <row r="1" spans="2:8" ht="15.75" x14ac:dyDescent="0.25">
      <c r="B1" s="1"/>
    </row>
    <row r="2" spans="2:8" ht="15.75" x14ac:dyDescent="0.25">
      <c r="H2" s="3" t="s">
        <v>0</v>
      </c>
    </row>
    <row r="4" spans="2:8" ht="15.75" x14ac:dyDescent="0.25">
      <c r="B4" s="1" t="s">
        <v>1</v>
      </c>
      <c r="D4" s="2" t="s">
        <v>7</v>
      </c>
    </row>
    <row r="5" spans="2:8" x14ac:dyDescent="0.2">
      <c r="D5" s="2" t="s">
        <v>8</v>
      </c>
    </row>
    <row r="6" spans="2:8" x14ac:dyDescent="0.2">
      <c r="D6" s="2" t="s">
        <v>9</v>
      </c>
    </row>
    <row r="7" spans="2:8" x14ac:dyDescent="0.2">
      <c r="D7" s="4" t="s">
        <v>13</v>
      </c>
    </row>
    <row r="9" spans="2:8" ht="15.75" x14ac:dyDescent="0.25">
      <c r="B9" s="1" t="s">
        <v>3</v>
      </c>
      <c r="E9" s="1" t="s">
        <v>4</v>
      </c>
      <c r="H9" s="2" t="s">
        <v>2</v>
      </c>
    </row>
    <row r="11" spans="2:8" ht="15.75" x14ac:dyDescent="0.25">
      <c r="E11" s="1" t="s">
        <v>5</v>
      </c>
      <c r="H11" s="2" t="s">
        <v>6</v>
      </c>
    </row>
    <row r="14" spans="2:8" ht="15.75" x14ac:dyDescent="0.25">
      <c r="B14" s="1" t="s">
        <v>10</v>
      </c>
      <c r="D14" s="2" t="s">
        <v>11</v>
      </c>
    </row>
    <row r="15" spans="2:8" x14ac:dyDescent="0.2">
      <c r="D15" s="2" t="s">
        <v>12</v>
      </c>
    </row>
    <row r="18" spans="2:11" ht="15.75" x14ac:dyDescent="0.2">
      <c r="B18" s="5" t="s">
        <v>14</v>
      </c>
      <c r="F18" s="2" t="s">
        <v>15</v>
      </c>
    </row>
    <row r="19" spans="2:11" x14ac:dyDescent="0.2">
      <c r="F19" s="2" t="s">
        <v>16</v>
      </c>
    </row>
    <row r="21" spans="2:11" x14ac:dyDescent="0.2">
      <c r="F21" s="2" t="s">
        <v>17</v>
      </c>
    </row>
    <row r="22" spans="2:11" x14ac:dyDescent="0.2">
      <c r="F22" s="2" t="s">
        <v>18</v>
      </c>
    </row>
    <row r="23" spans="2:11" x14ac:dyDescent="0.2">
      <c r="F23" s="2" t="s">
        <v>19</v>
      </c>
    </row>
    <row r="24" spans="2:11" x14ac:dyDescent="0.2">
      <c r="F24" s="2" t="s">
        <v>20</v>
      </c>
    </row>
    <row r="27" spans="2:11" ht="15.75" x14ac:dyDescent="0.25">
      <c r="B27" s="2" t="s">
        <v>21</v>
      </c>
      <c r="E27" s="2" t="s">
        <v>22</v>
      </c>
      <c r="K27" s="6"/>
    </row>
    <row r="28" spans="2:11" x14ac:dyDescent="0.2">
      <c r="E28" s="2" t="s">
        <v>23</v>
      </c>
    </row>
    <row r="32" spans="2:11" ht="20.25" x14ac:dyDescent="0.3">
      <c r="G32" s="40" t="s">
        <v>52</v>
      </c>
      <c r="K32" s="12"/>
    </row>
    <row r="33" spans="1:19" x14ac:dyDescent="0.2">
      <c r="C33" s="2" t="s">
        <v>40</v>
      </c>
    </row>
    <row r="35" spans="1:19" x14ac:dyDescent="0.2">
      <c r="A35" s="7"/>
      <c r="C35" s="2" t="s">
        <v>46</v>
      </c>
      <c r="E35" s="39" t="s">
        <v>48</v>
      </c>
      <c r="F35" s="39"/>
      <c r="H35" s="2" t="s">
        <v>49</v>
      </c>
      <c r="K35" s="39" t="s">
        <v>50</v>
      </c>
      <c r="L35" s="39"/>
    </row>
    <row r="36" spans="1:19" x14ac:dyDescent="0.2">
      <c r="A36" s="7"/>
      <c r="E36" s="2" t="s">
        <v>47</v>
      </c>
      <c r="K36" s="2" t="s">
        <v>51</v>
      </c>
    </row>
    <row r="37" spans="1:19" x14ac:dyDescent="0.2">
      <c r="A37" s="7"/>
    </row>
    <row r="38" spans="1:19" x14ac:dyDescent="0.2">
      <c r="A38" s="7"/>
    </row>
    <row r="39" spans="1:19" x14ac:dyDescent="0.2">
      <c r="A39" s="7"/>
    </row>
    <row r="40" spans="1:19" ht="49.5" thickBot="1" x14ac:dyDescent="0.3">
      <c r="B40" s="17" t="s">
        <v>24</v>
      </c>
      <c r="C40" s="18" t="s">
        <v>25</v>
      </c>
      <c r="D40" s="18" t="s">
        <v>42</v>
      </c>
      <c r="E40" s="18" t="s">
        <v>41</v>
      </c>
      <c r="F40" s="18" t="s">
        <v>26</v>
      </c>
      <c r="G40" s="18" t="s">
        <v>27</v>
      </c>
      <c r="H40" s="18" t="s">
        <v>28</v>
      </c>
      <c r="I40" s="18" t="s">
        <v>43</v>
      </c>
      <c r="J40" s="18" t="s">
        <v>29</v>
      </c>
      <c r="L40" s="1" t="s">
        <v>35</v>
      </c>
      <c r="O40" s="8" t="s">
        <v>37</v>
      </c>
      <c r="P40" s="8" t="s">
        <v>38</v>
      </c>
      <c r="Q40" s="16" t="s">
        <v>45</v>
      </c>
      <c r="R40" s="16" t="s">
        <v>44</v>
      </c>
      <c r="S40" s="8" t="s">
        <v>39</v>
      </c>
    </row>
    <row r="41" spans="1:19" x14ac:dyDescent="0.2">
      <c r="B41" s="31" t="s">
        <v>32</v>
      </c>
      <c r="C41" s="21">
        <v>100</v>
      </c>
      <c r="D41" s="21">
        <v>1</v>
      </c>
      <c r="E41" s="32">
        <f>C41*D41</f>
        <v>100</v>
      </c>
      <c r="F41" s="33">
        <f>C41/$C$44</f>
        <v>0.625</v>
      </c>
      <c r="G41" s="32">
        <v>120</v>
      </c>
      <c r="H41" s="32">
        <v>5</v>
      </c>
      <c r="I41" s="34">
        <f>D41*G41</f>
        <v>120</v>
      </c>
      <c r="J41" s="35">
        <f>D41*H41</f>
        <v>5</v>
      </c>
      <c r="L41" s="36" t="s">
        <v>36</v>
      </c>
      <c r="M41" s="37">
        <v>3</v>
      </c>
      <c r="O41" s="9">
        <f>(G41-C41)/C41</f>
        <v>0.2</v>
      </c>
      <c r="P41" s="9">
        <f>(G41-C41+H41)/C41</f>
        <v>0.25</v>
      </c>
      <c r="Q41" s="13">
        <f>F41*O41</f>
        <v>0.125</v>
      </c>
      <c r="R41" s="13">
        <f>F41*P41</f>
        <v>0.15625</v>
      </c>
      <c r="S41" s="9">
        <f>I41/$I$44</f>
        <v>0.66666666666666663</v>
      </c>
    </row>
    <row r="42" spans="1:19" x14ac:dyDescent="0.2">
      <c r="B42" s="31" t="s">
        <v>33</v>
      </c>
      <c r="C42" s="21">
        <v>20</v>
      </c>
      <c r="D42" s="21">
        <v>1</v>
      </c>
      <c r="E42" s="32">
        <f t="shared" ref="E42:E43" si="0">C42*D42</f>
        <v>20</v>
      </c>
      <c r="F42" s="33">
        <f>C42/$C$44</f>
        <v>0.125</v>
      </c>
      <c r="G42" s="32">
        <v>15</v>
      </c>
      <c r="H42" s="32">
        <v>2</v>
      </c>
      <c r="I42" s="34">
        <f>D42*G42</f>
        <v>15</v>
      </c>
      <c r="J42" s="35">
        <f>D42*H42</f>
        <v>2</v>
      </c>
      <c r="L42" s="36" t="s">
        <v>37</v>
      </c>
      <c r="M42" s="38">
        <f>O46</f>
        <v>0.12499999999999994</v>
      </c>
      <c r="O42" s="9">
        <f>(G42-C42)/C42</f>
        <v>-0.25</v>
      </c>
      <c r="P42" s="9">
        <f>(G42-C42+H42)/C42</f>
        <v>-0.15</v>
      </c>
      <c r="Q42" s="13">
        <f>F42*O42</f>
        <v>-3.125E-2</v>
      </c>
      <c r="R42" s="13">
        <f>F42*P42</f>
        <v>-1.8749999999999999E-2</v>
      </c>
      <c r="S42" s="9">
        <f>I42/$I$44</f>
        <v>8.3333333333333329E-2</v>
      </c>
    </row>
    <row r="43" spans="1:19" x14ac:dyDescent="0.2">
      <c r="B43" s="31" t="s">
        <v>34</v>
      </c>
      <c r="C43" s="21">
        <v>40</v>
      </c>
      <c r="D43" s="21">
        <v>1</v>
      </c>
      <c r="E43" s="32">
        <f t="shared" si="0"/>
        <v>40</v>
      </c>
      <c r="F43" s="33">
        <f>C43/$C$44</f>
        <v>0.25</v>
      </c>
      <c r="G43" s="32">
        <v>45</v>
      </c>
      <c r="H43" s="32">
        <v>1</v>
      </c>
      <c r="I43" s="34">
        <f>D43*G43</f>
        <v>45</v>
      </c>
      <c r="J43" s="35">
        <f>D43*H43</f>
        <v>1</v>
      </c>
      <c r="L43" s="36" t="s">
        <v>38</v>
      </c>
      <c r="M43" s="38">
        <f>P46</f>
        <v>0.17499999999999993</v>
      </c>
      <c r="O43" s="9">
        <f>(G43-C43)/C43</f>
        <v>0.125</v>
      </c>
      <c r="P43" s="9">
        <f>(G43-C43+H43)/C43</f>
        <v>0.15</v>
      </c>
      <c r="Q43" s="13">
        <f>F43*O43</f>
        <v>3.125E-2</v>
      </c>
      <c r="R43" s="13">
        <f>F43*P43</f>
        <v>3.7499999999999999E-2</v>
      </c>
      <c r="S43" s="9">
        <f>I43/$I$44</f>
        <v>0.25</v>
      </c>
    </row>
    <row r="44" spans="1:19" x14ac:dyDescent="0.2">
      <c r="B44" s="31" t="s">
        <v>30</v>
      </c>
      <c r="C44" s="21">
        <f>SUM(C41:C43)</f>
        <v>160</v>
      </c>
      <c r="D44" s="21">
        <f>SUM(D41:D43)</f>
        <v>3</v>
      </c>
      <c r="E44" s="21">
        <f>SUM(E41:E43)</f>
        <v>160</v>
      </c>
      <c r="F44" s="22">
        <f>SUM(F41:F43)</f>
        <v>1</v>
      </c>
      <c r="G44" s="21"/>
      <c r="H44" s="21"/>
      <c r="I44" s="21">
        <f t="shared" ref="I44:J44" si="1">SUM(I41:I43)</f>
        <v>180</v>
      </c>
      <c r="J44" s="25">
        <f t="shared" si="1"/>
        <v>8</v>
      </c>
      <c r="O44" s="14"/>
      <c r="P44" s="14"/>
      <c r="Q44" s="14">
        <f>SUM(Q41:Q43)</f>
        <v>0.125</v>
      </c>
      <c r="R44" s="14">
        <f>SUM(R41:R43)</f>
        <v>0.17500000000000002</v>
      </c>
      <c r="S44" s="10">
        <f>SUM(S41:S43)</f>
        <v>1</v>
      </c>
    </row>
    <row r="45" spans="1:19" x14ac:dyDescent="0.2">
      <c r="B45" s="24"/>
      <c r="C45" s="23"/>
      <c r="D45" s="20"/>
      <c r="E45" s="19"/>
      <c r="F45" s="19"/>
      <c r="G45" s="19"/>
      <c r="H45" s="19"/>
      <c r="I45" s="19"/>
      <c r="J45" s="26"/>
      <c r="O45" s="7"/>
      <c r="P45" s="7"/>
      <c r="Q45" s="7"/>
      <c r="R45" s="7"/>
      <c r="S45" s="7"/>
    </row>
    <row r="46" spans="1:19" ht="15.75" thickBot="1" x14ac:dyDescent="0.25">
      <c r="B46" s="27" t="s">
        <v>31</v>
      </c>
      <c r="C46" s="28"/>
      <c r="D46" s="28"/>
      <c r="E46" s="28">
        <f>SUM(E44/M41)</f>
        <v>53.333333333333336</v>
      </c>
      <c r="F46" s="28"/>
      <c r="G46" s="28"/>
      <c r="H46" s="28"/>
      <c r="I46" s="29">
        <f>I44/M41</f>
        <v>60</v>
      </c>
      <c r="J46" s="30">
        <f>J44/M41</f>
        <v>2.6666666666666665</v>
      </c>
      <c r="O46" s="15">
        <f>(I46-E46)/E46</f>
        <v>0.12499999999999994</v>
      </c>
      <c r="P46" s="15">
        <f>(I46-E46+J46)/E46</f>
        <v>0.17499999999999993</v>
      </c>
      <c r="Q46" s="11"/>
      <c r="R46" s="11"/>
      <c r="S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</dc:creator>
  <cp:lastModifiedBy>delma</cp:lastModifiedBy>
  <dcterms:created xsi:type="dcterms:W3CDTF">2023-02-03T22:52:02Z</dcterms:created>
  <dcterms:modified xsi:type="dcterms:W3CDTF">2023-02-05T13:10:09Z</dcterms:modified>
</cp:coreProperties>
</file>