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\AFPA_CDA\Exercices\01 - Persistance des données\03 - Remplir les tableaux\03 - StagiairesAFPA\"/>
    </mc:Choice>
  </mc:AlternateContent>
  <xr:revisionPtr revIDLastSave="0" documentId="13_ncr:1_{345C3352-77E2-4D68-9CE5-9B1CC45840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giaireafpa" sheetId="1" r:id="rId1"/>
  </sheets>
  <definedNames>
    <definedName name="_xlnm._FilterDatabase" localSheetId="0" hidden="1">stagiaireafpa!$A$23:$B$41</definedName>
    <definedName name="_xlnm.Extract" localSheetId="0">stagiaireafpa!$D$23:$E$41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AV3" i="1"/>
  <c r="AW3" i="1" s="1"/>
  <c r="AV4" i="1"/>
  <c r="AW4" i="1" s="1"/>
  <c r="AV5" i="1"/>
  <c r="AW5" i="1" s="1"/>
  <c r="AV6" i="1"/>
  <c r="AW6" i="1" s="1"/>
  <c r="AV7" i="1"/>
  <c r="AW7" i="1" s="1"/>
  <c r="AV8" i="1"/>
  <c r="AW8" i="1" s="1"/>
  <c r="AV9" i="1"/>
  <c r="AW9" i="1" s="1"/>
  <c r="AV10" i="1"/>
  <c r="AW10" i="1" s="1"/>
  <c r="AV11" i="1"/>
  <c r="AW11" i="1" s="1"/>
  <c r="AV2" i="1"/>
  <c r="AW2" i="1" s="1"/>
  <c r="AR3" i="1"/>
  <c r="AR4" i="1"/>
  <c r="AR5" i="1"/>
  <c r="AR6" i="1"/>
  <c r="AR7" i="1"/>
  <c r="AR8" i="1"/>
  <c r="AR9" i="1"/>
  <c r="AR10" i="1"/>
  <c r="AR11" i="1"/>
  <c r="AR2" i="1"/>
  <c r="H25" i="1"/>
  <c r="H26" i="1"/>
  <c r="H27" i="1"/>
  <c r="H28" i="1"/>
  <c r="H29" i="1"/>
  <c r="H30" i="1"/>
  <c r="H31" i="1"/>
  <c r="H24" i="1"/>
  <c r="AN3" i="1"/>
  <c r="AN4" i="1"/>
  <c r="AN2" i="1"/>
  <c r="G25" i="1"/>
  <c r="G26" i="1"/>
  <c r="G27" i="1"/>
  <c r="G28" i="1"/>
  <c r="G29" i="1"/>
  <c r="G30" i="1"/>
  <c r="G31" i="1"/>
  <c r="G24" i="1"/>
  <c r="N2" i="1"/>
  <c r="E25" i="1"/>
  <c r="E26" i="1"/>
  <c r="E27" i="1"/>
  <c r="E28" i="1"/>
  <c r="E29" i="1"/>
  <c r="E30" i="1"/>
  <c r="E31" i="1"/>
  <c r="E24" i="1"/>
  <c r="L3" i="1"/>
  <c r="L2" i="1"/>
  <c r="AJ3" i="1"/>
  <c r="AJ4" i="1"/>
  <c r="AJ5" i="1"/>
  <c r="AJ2" i="1"/>
  <c r="AE3" i="1"/>
  <c r="AE2" i="1"/>
  <c r="AA3" i="1"/>
  <c r="AA4" i="1"/>
  <c r="AA2" i="1"/>
  <c r="U3" i="1"/>
  <c r="W3" i="1" s="1"/>
  <c r="U4" i="1"/>
  <c r="W4" i="1" s="1"/>
  <c r="U5" i="1"/>
  <c r="W5" i="1" s="1"/>
  <c r="U6" i="1"/>
  <c r="W6" i="1" s="1"/>
  <c r="U2" i="1"/>
  <c r="W2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</calcChain>
</file>

<file path=xl/sharedStrings.xml><?xml version="1.0" encoding="utf-8"?>
<sst xmlns="http://schemas.openxmlformats.org/spreadsheetml/2006/main" count="279" uniqueCount="116">
  <si>
    <t>adresse</t>
  </si>
  <si>
    <t>ville</t>
  </si>
  <si>
    <t>codepostal</t>
  </si>
  <si>
    <t>telephone</t>
  </si>
  <si>
    <t>dateEntree</t>
  </si>
  <si>
    <t>sexe</t>
  </si>
  <si>
    <t>dateNaissance</t>
  </si>
  <si>
    <t>roblin</t>
  </si>
  <si>
    <t>lea</t>
  </si>
  <si>
    <t>12,bd de la liberte</t>
  </si>
  <si>
    <t>calais</t>
  </si>
  <si>
    <t>F</t>
  </si>
  <si>
    <t>macarthur</t>
  </si>
  <si>
    <t>leon</t>
  </si>
  <si>
    <t>121,bd gambetta</t>
  </si>
  <si>
    <t>21-30-65-09</t>
  </si>
  <si>
    <t>M</t>
  </si>
  <si>
    <t>minol</t>
  </si>
  <si>
    <t>luc</t>
  </si>
  <si>
    <t>9,rue des prairies</t>
  </si>
  <si>
    <t>boulogne</t>
  </si>
  <si>
    <t>21-30-20-10</t>
  </si>
  <si>
    <t>sophie</t>
  </si>
  <si>
    <t>12,rue des capucines</t>
  </si>
  <si>
    <t>wimereux</t>
  </si>
  <si>
    <t>21-89-04-30</t>
  </si>
  <si>
    <t>marc</t>
  </si>
  <si>
    <t>67,allee ronde</t>
  </si>
  <si>
    <t>marcq</t>
  </si>
  <si>
    <t>21-90-87-65</t>
  </si>
  <si>
    <t>vendraux</t>
  </si>
  <si>
    <t>5,rue de marseille</t>
  </si>
  <si>
    <t>21-96-00-09</t>
  </si>
  <si>
    <t>vendermaele</t>
  </si>
  <si>
    <t>helene</t>
  </si>
  <si>
    <t>456,rue de paris</t>
  </si>
  <si>
    <t>21-45-45-60</t>
  </si>
  <si>
    <t>besson</t>
  </si>
  <si>
    <t>loic</t>
  </si>
  <si>
    <t>3,allee carpentier</t>
  </si>
  <si>
    <t>dunkerque</t>
  </si>
  <si>
    <t>28-90-89-78</t>
  </si>
  <si>
    <t>godart</t>
  </si>
  <si>
    <t>jean-paul</t>
  </si>
  <si>
    <t>123,rue de lens</t>
  </si>
  <si>
    <t>marck</t>
  </si>
  <si>
    <t>28-09-87-65</t>
  </si>
  <si>
    <t>beaux</t>
  </si>
  <si>
    <t>marie</t>
  </si>
  <si>
    <t>1,allee des cygnes</t>
  </si>
  <si>
    <t>21-30-87-90</t>
  </si>
  <si>
    <t>turini</t>
  </si>
  <si>
    <t>elsa</t>
  </si>
  <si>
    <t>12,route de paris</t>
  </si>
  <si>
    <t>21-32-47-97</t>
  </si>
  <si>
    <t>torelle</t>
  </si>
  <si>
    <t>elise</t>
  </si>
  <si>
    <t>123,vallee du denacre</t>
  </si>
  <si>
    <t>21-67-86-90</t>
  </si>
  <si>
    <t>pharis</t>
  </si>
  <si>
    <t>pierre</t>
  </si>
  <si>
    <t>12,avenue foch</t>
  </si>
  <si>
    <t>21-21-85-90</t>
  </si>
  <si>
    <t>ephyre</t>
  </si>
  <si>
    <t>12,rue de lyon</t>
  </si>
  <si>
    <t>21-35-32-90</t>
  </si>
  <si>
    <t>leclercq</t>
  </si>
  <si>
    <t>jules</t>
  </si>
  <si>
    <t>12,allee des ravins</t>
  </si>
  <si>
    <t>21-36-71-92</t>
  </si>
  <si>
    <t>dupont</t>
  </si>
  <si>
    <t>21,avenue monsigny</t>
  </si>
  <si>
    <t>21-21-34-99</t>
  </si>
  <si>
    <t>marke</t>
  </si>
  <si>
    <t>312,route de paris</t>
  </si>
  <si>
    <t>21-87-87-71</t>
  </si>
  <si>
    <t>dewa</t>
  </si>
  <si>
    <t>121,allee des eglantines</t>
  </si>
  <si>
    <t>28-30-87-90</t>
  </si>
  <si>
    <t>TSAII</t>
  </si>
  <si>
    <t>TRTE</t>
  </si>
  <si>
    <t>DWWM</t>
  </si>
  <si>
    <t>Informatique</t>
  </si>
  <si>
    <t>Automatisme</t>
  </si>
  <si>
    <t>Reseau</t>
  </si>
  <si>
    <t>AFPA</t>
  </si>
  <si>
    <t>AUTRE</t>
  </si>
  <si>
    <t>CDA</t>
  </si>
  <si>
    <t>TSSR</t>
  </si>
  <si>
    <t>Martine</t>
  </si>
  <si>
    <t>nomStagiaire</t>
  </si>
  <si>
    <t>prenomStagiaire</t>
  </si>
  <si>
    <t>Formation</t>
  </si>
  <si>
    <t>Formateur</t>
  </si>
  <si>
    <t>Hervé</t>
  </si>
  <si>
    <t>Poix</t>
  </si>
  <si>
    <t>Dubois</t>
  </si>
  <si>
    <t>Thomas</t>
  </si>
  <si>
    <t>Butterdroghe</t>
  </si>
  <si>
    <t>Batzic</t>
  </si>
  <si>
    <t>Jean Paul</t>
  </si>
  <si>
    <t>Groupe</t>
  </si>
  <si>
    <t>Hébergement</t>
  </si>
  <si>
    <t>Hebergement</t>
  </si>
  <si>
    <t>Math</t>
  </si>
  <si>
    <t>Français</t>
  </si>
  <si>
    <t>Sport</t>
  </si>
  <si>
    <t>Matières</t>
  </si>
  <si>
    <t>idStagiaire</t>
  </si>
  <si>
    <t>idFormation</t>
  </si>
  <si>
    <t>idFormateur</t>
  </si>
  <si>
    <t>idHebergement</t>
  </si>
  <si>
    <t>idGroupe</t>
  </si>
  <si>
    <t>idMatiere</t>
  </si>
  <si>
    <t>Note</t>
  </si>
  <si>
    <t>21-34-56-78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</si>
</sst>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0" borderId="0" xfId="0" applyFont="1"/>
    <xf numFmtId="0" fontId="0" fillId="0" borderId="12" xfId="0" applyBorder="1"/>
    <xf numFmtId="14" fontId="0" fillId="0" borderId="12" xfId="0" applyNumberForma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1" xfId="0" applyFont="1" applyBorder="1"/>
    <xf numFmtId="164" fontId="0" fillId="0" borderId="0" xfId="0" applyNumberFormat="1"/>
    <xf numFmtId="0" fontId="16" fillId="0" borderId="16" xfId="0" applyFont="1" applyBorder="1"/>
    <xf numFmtId="0" fontId="16" fillId="0" borderId="0" xfId="0" applyFont="1" applyBorder="1"/>
    <xf numFmtId="0" fontId="0" fillId="0" borderId="0" xfId="0" applyBorder="1"/>
    <xf numFmtId="0" fontId="16" fillId="0" borderId="17" xfId="0" applyFon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1"/>
  <sheetViews>
    <sheetView tabSelected="1" topLeftCell="Q1" workbookViewId="0">
      <selection activeCell="Q2" sqref="Q2:Q19"/>
    </sheetView>
  </sheetViews>
  <sheetFormatPr baseColWidth="10" defaultRowHeight="15" x14ac:dyDescent="0.25"/>
  <cols>
    <col min="2" max="2" width="12.85546875" bestFit="1" customWidth="1"/>
    <col min="3" max="3" width="15.7109375" bestFit="1" customWidth="1"/>
    <col min="4" max="4" width="22.5703125" bestFit="1" customWidth="1"/>
    <col min="5" max="6" width="10.7109375" bestFit="1" customWidth="1"/>
    <col min="7" max="7" width="11.140625" bestFit="1" customWidth="1"/>
    <col min="8" max="8" width="10.85546875" bestFit="1" customWidth="1"/>
    <col min="9" max="9" width="5.140625" bestFit="1" customWidth="1"/>
    <col min="10" max="10" width="13.85546875" bestFit="1" customWidth="1"/>
    <col min="11" max="11" width="10.140625" bestFit="1" customWidth="1"/>
    <col min="12" max="12" width="10.140625" customWidth="1"/>
    <col min="13" max="13" width="10.7109375" bestFit="1" customWidth="1"/>
    <col min="14" max="14" width="10.7109375" customWidth="1"/>
    <col min="15" max="15" width="13.28515625" bestFit="1" customWidth="1"/>
    <col min="16" max="16" width="15" bestFit="1" customWidth="1"/>
    <col min="17" max="17" width="255.5703125" customWidth="1"/>
    <col min="18" max="18" width="31.7109375" customWidth="1"/>
    <col min="19" max="19" width="10.140625" bestFit="1" customWidth="1"/>
    <col min="20" max="20" width="13" bestFit="1" customWidth="1"/>
    <col min="21" max="21" width="13" customWidth="1"/>
    <col min="22" max="22" width="11.85546875" bestFit="1" customWidth="1"/>
    <col min="23" max="23" width="70" bestFit="1" customWidth="1"/>
    <col min="24" max="24" width="5.5703125" customWidth="1"/>
    <col min="25" max="25" width="13" bestFit="1" customWidth="1"/>
    <col min="26" max="26" width="9.42578125" bestFit="1" customWidth="1"/>
    <col min="27" max="27" width="58.5703125" bestFit="1" customWidth="1"/>
    <col min="28" max="28" width="4" customWidth="1"/>
    <col min="29" max="29" width="13.28515625" bestFit="1" customWidth="1"/>
    <col min="30" max="30" width="15" bestFit="1" customWidth="1"/>
    <col min="31" max="31" width="63.85546875" bestFit="1" customWidth="1"/>
    <col min="32" max="32" width="3.42578125" customWidth="1"/>
    <col min="33" max="33" width="12.85546875" bestFit="1" customWidth="1"/>
    <col min="34" max="34" width="9.28515625" bestFit="1" customWidth="1"/>
    <col min="35" max="35" width="12" bestFit="1" customWidth="1"/>
    <col min="36" max="36" width="88.28515625" bestFit="1" customWidth="1"/>
    <col min="40" max="40" width="52.7109375" bestFit="1" customWidth="1"/>
    <col min="44" max="44" width="60.5703125" bestFit="1" customWidth="1"/>
    <col min="49" max="49" width="58.28515625" bestFit="1" customWidth="1"/>
  </cols>
  <sheetData>
    <row r="1" spans="1:49" s="3" customFormat="1" ht="15.75" thickBot="1" x14ac:dyDescent="0.3">
      <c r="A1" s="3" t="s">
        <v>108</v>
      </c>
      <c r="B1" s="6" t="s">
        <v>90</v>
      </c>
      <c r="C1" s="7" t="s">
        <v>91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92</v>
      </c>
      <c r="L1" s="7" t="s">
        <v>109</v>
      </c>
      <c r="M1" s="7" t="s">
        <v>93</v>
      </c>
      <c r="N1" s="11" t="s">
        <v>110</v>
      </c>
      <c r="O1" s="8" t="s">
        <v>102</v>
      </c>
      <c r="P1" s="12" t="s">
        <v>111</v>
      </c>
      <c r="Q1" s="12"/>
      <c r="S1" s="6" t="s">
        <v>92</v>
      </c>
      <c r="T1" s="8" t="s">
        <v>101</v>
      </c>
      <c r="U1" s="12" t="s">
        <v>112</v>
      </c>
      <c r="V1" s="3" t="s">
        <v>109</v>
      </c>
      <c r="Y1" s="9" t="s">
        <v>101</v>
      </c>
      <c r="Z1" s="3" t="s">
        <v>112</v>
      </c>
      <c r="AC1" s="9" t="s">
        <v>103</v>
      </c>
      <c r="AD1" s="3" t="s">
        <v>111</v>
      </c>
      <c r="AG1" s="6" t="s">
        <v>93</v>
      </c>
      <c r="AH1" s="8"/>
      <c r="AI1" s="3" t="s">
        <v>110</v>
      </c>
      <c r="AL1" s="9" t="s">
        <v>107</v>
      </c>
      <c r="AM1" s="3" t="s">
        <v>113</v>
      </c>
      <c r="AP1" s="3" t="s">
        <v>113</v>
      </c>
      <c r="AQ1" s="3" t="s">
        <v>109</v>
      </c>
      <c r="AT1" s="3" t="s">
        <v>108</v>
      </c>
      <c r="AU1" s="3" t="s">
        <v>113</v>
      </c>
      <c r="AV1" s="3" t="s">
        <v>114</v>
      </c>
    </row>
    <row r="2" spans="1:49" x14ac:dyDescent="0.25">
      <c r="A2">
        <v>1</v>
      </c>
      <c r="B2" s="4" t="s">
        <v>7</v>
      </c>
      <c r="C2" s="4" t="s">
        <v>8</v>
      </c>
      <c r="D2" s="4" t="s">
        <v>9</v>
      </c>
      <c r="E2" s="4" t="s">
        <v>10</v>
      </c>
      <c r="F2" s="4">
        <v>62100</v>
      </c>
      <c r="G2" s="4" t="s">
        <v>115</v>
      </c>
      <c r="H2" s="5">
        <v>41883</v>
      </c>
      <c r="I2" s="4" t="s">
        <v>11</v>
      </c>
      <c r="J2" s="5">
        <v>34713</v>
      </c>
      <c r="K2" s="4" t="s">
        <v>88</v>
      </c>
      <c r="L2" s="4">
        <f>VLOOKUP(K2,$S$2:$V$6,4,FALSE)</f>
        <v>5</v>
      </c>
      <c r="M2" s="4" t="s">
        <v>97</v>
      </c>
      <c r="N2" s="4">
        <f>VLOOKUP(M2,$AH$2:$AI$5,2,FALSE)</f>
        <v>2</v>
      </c>
      <c r="O2" s="4" t="s">
        <v>86</v>
      </c>
      <c r="P2" s="13">
        <f>VLOOKUP(O2,$AC$2:$AD$3,2,FALSE)</f>
        <v>2</v>
      </c>
      <c r="Q2" s="13" t="str">
        <f>"INSERT INTO Stagiaires (nomStagiaire, prenomStagiaire, adresseStagiaire, ville, codePostal, telStagiaire, dateEntree, genreStagiaire, dateNaissance, idFormation, idFormateur, idHebergement) VALUES ("""&amp;B2&amp;""", """&amp;C2&amp;""", """&amp;D2&amp;""", """&amp;E2&amp;""", "&amp;F2&amp;", ""03-"&amp;G2&amp;""", """&amp;TEXT(H2,"aaaa-mm-jj")&amp;""", """&amp;I2&amp;""", """&amp;TEXT(J2,"aaaa-mm-jj")&amp;""", "&amp;L2&amp;", "&amp;N2&amp;", "&amp;P2&amp;");"</f>
        <v>INSERT INTO Stagiaires (nomStagiaire, prenomStagiaire, adresseStagiaire, ville, codePostal, telStagiaire, dateEntree, genreStagiaire, dateNaissance, idFormation, idFormateur, idHebergement) VALUES ("roblin", "lea", "12,bd de la liberte", "calais", 62100, "03-21-34-56-78", "2014-09-01", "F", "1995-01-14", 5, 2, 2);</v>
      </c>
      <c r="S2" s="4" t="s">
        <v>79</v>
      </c>
      <c r="T2" s="4" t="s">
        <v>83</v>
      </c>
      <c r="U2" s="13">
        <f>VLOOKUP(T2,$Y$2:$Z$4,2,FALSE)</f>
        <v>2</v>
      </c>
      <c r="V2">
        <v>1</v>
      </c>
      <c r="W2" t="str">
        <f>"INSERT INTO Formations (libelleFormation, idGroupe) VALUES ("""&amp;S2&amp;""", "&amp;U2&amp;");"</f>
        <v>INSERT INTO Formations (libelleFormation, idGroupe) VALUES ("TSAII", 2);</v>
      </c>
      <c r="Y2" s="4" t="s">
        <v>82</v>
      </c>
      <c r="Z2">
        <v>1</v>
      </c>
      <c r="AA2" t="str">
        <f>"INSERT INTO Groupes (libelleGroupe) VALUES ("""&amp;Y2&amp;""");"</f>
        <v>INSERT INTO Groupes (libelleGroupe) VALUES ("Informatique");</v>
      </c>
      <c r="AC2" s="4" t="s">
        <v>85</v>
      </c>
      <c r="AD2">
        <v>1</v>
      </c>
      <c r="AE2" t="str">
        <f>"INSERT INTO Hebergements (libelleHebergement) VALUES ("""&amp;AC2&amp;""");"</f>
        <v>INSERT INTO Hebergements (libelleHebergement) VALUES ("AFPA");</v>
      </c>
      <c r="AG2" s="4" t="s">
        <v>95</v>
      </c>
      <c r="AH2" s="4" t="s">
        <v>89</v>
      </c>
      <c r="AI2">
        <v>1</v>
      </c>
      <c r="AJ2" t="str">
        <f>"INSERT INTO Formateurs (nomFormateur, prenomFormateur) VALUES ("""&amp;AG2&amp;""", """&amp;AH2&amp;""");"</f>
        <v>INSERT INTO Formateurs (nomFormateur, prenomFormateur) VALUES ("Poix", "Martine");</v>
      </c>
      <c r="AL2" s="4" t="s">
        <v>106</v>
      </c>
      <c r="AM2">
        <v>1</v>
      </c>
      <c r="AN2" t="str">
        <f>"INSERT INTO Matieres (nomMatiere) VALUES ("""&amp;AL2&amp;""");"</f>
        <v>INSERT INTO Matieres (nomMatiere) VALUES ("Sport");</v>
      </c>
      <c r="AP2">
        <v>1</v>
      </c>
      <c r="AQ2">
        <v>1</v>
      </c>
      <c r="AR2" t="str">
        <f>"INSERT INTO Constitutions (idFormation, idMatiere) VALUES ("&amp;AQ2&amp;", "&amp;AP2&amp;");"</f>
        <v>INSERT INTO Constitutions (idFormation, idMatiere) VALUES (1, 1);</v>
      </c>
      <c r="AT2">
        <v>1</v>
      </c>
      <c r="AU2">
        <v>2</v>
      </c>
      <c r="AV2">
        <f ca="1">RANDBETWEEN(0,20)</f>
        <v>3</v>
      </c>
      <c r="AW2" t="str">
        <f ca="1">"INSERT INTO Suivis (idStagiaire, idMatiere, note) VALUES ("&amp;AT2&amp;", "&amp;AU2&amp;", "&amp;AV2&amp;");"</f>
        <v>INSERT INTO Suivis (idStagiaire, idMatiere, note) VALUES (1, 2, 3);</v>
      </c>
    </row>
    <row r="3" spans="1:49" x14ac:dyDescent="0.25">
      <c r="A3">
        <v>2</v>
      </c>
      <c r="B3" s="1" t="s">
        <v>12</v>
      </c>
      <c r="C3" s="1" t="s">
        <v>13</v>
      </c>
      <c r="D3" s="1" t="s">
        <v>14</v>
      </c>
      <c r="E3" s="1" t="s">
        <v>10</v>
      </c>
      <c r="F3" s="1">
        <v>62100</v>
      </c>
      <c r="G3" s="1" t="s">
        <v>15</v>
      </c>
      <c r="H3" s="2">
        <v>41883</v>
      </c>
      <c r="I3" s="1" t="s">
        <v>16</v>
      </c>
      <c r="J3" s="2">
        <v>34436</v>
      </c>
      <c r="K3" s="1" t="s">
        <v>81</v>
      </c>
      <c r="L3" s="4">
        <f>VLOOKUP(K3,$S$2:$V$6,4,FALSE)</f>
        <v>3</v>
      </c>
      <c r="M3" s="1" t="s">
        <v>89</v>
      </c>
      <c r="N3" s="4">
        <f t="shared" ref="N3:N19" si="0">VLOOKUP(M3,$AH$2:$AI$5,2,FALSE)</f>
        <v>1</v>
      </c>
      <c r="O3" s="1" t="s">
        <v>86</v>
      </c>
      <c r="P3" s="13">
        <f t="shared" ref="P3:P19" si="1">VLOOKUP(O3,$AC$2:$AD$3,2,FALSE)</f>
        <v>2</v>
      </c>
      <c r="Q3" s="13" t="str">
        <f t="shared" ref="Q3:Q19" si="2">"INSERT INTO Stagiaires (nomStagiaire, prenomStagiaire, adresseStagiaire, ville, codePostal, telStagiaire, dateEntree, genreStagiaire, dateNaissance, idFormation, idFormateur, idHebergement) VALUES ("""&amp;B3&amp;""", """&amp;C3&amp;""", """&amp;D3&amp;""", """&amp;E3&amp;""", "&amp;F3&amp;", ""03-"&amp;G3&amp;""", """&amp;TEXT(H3,"aaaa-mm-jj")&amp;""", """&amp;I3&amp;""", """&amp;TEXT(J3,"aaaa-mm-jj")&amp;""", "&amp;L3&amp;", "&amp;N3&amp;", "&amp;P3&amp;");"</f>
        <v>INSERT INTO Stagiaires (nomStagiaire, prenomStagiaire, adresseStagiaire, ville, codePostal, telStagiaire, dateEntree, genreStagiaire, dateNaissance, idFormation, idFormateur, idHebergement) VALUES ("macarthur", "leon", "121,bd gambetta", "calais", 62100, "03-21-30-65-09", "2014-09-01", "M", "1994-04-12", 3, 1, 2);</v>
      </c>
      <c r="S3" s="1" t="s">
        <v>80</v>
      </c>
      <c r="T3" s="1" t="s">
        <v>84</v>
      </c>
      <c r="U3" s="13">
        <f t="shared" ref="U3:U6" si="3">VLOOKUP(T3,$Y$2:$Z$4,2,FALSE)</f>
        <v>3</v>
      </c>
      <c r="V3">
        <v>2</v>
      </c>
      <c r="W3" t="str">
        <f t="shared" ref="W3:W6" si="4">"INSERT INTO Formations (libelleFormation, idGroupe) VALUES ("""&amp;S3&amp;""", "&amp;U3&amp;");"</f>
        <v>INSERT INTO Formations (libelleFormation, idGroupe) VALUES ("TRTE", 3);</v>
      </c>
      <c r="Y3" s="1" t="s">
        <v>83</v>
      </c>
      <c r="Z3">
        <v>2</v>
      </c>
      <c r="AA3" t="str">
        <f t="shared" ref="AA3:AA4" si="5">"INSERT INTO Groupes (libelleGroupe) VALUES ("""&amp;Y3&amp;""");"</f>
        <v>INSERT INTO Groupes (libelleGroupe) VALUES ("Automatisme");</v>
      </c>
      <c r="AC3" s="1" t="s">
        <v>86</v>
      </c>
      <c r="AD3">
        <v>2</v>
      </c>
      <c r="AE3" t="str">
        <f>"INSERT INTO Hebergements (libelleHebergement) VALUES ("""&amp;AC3&amp;""");"</f>
        <v>INSERT INTO Hebergements (libelleHebergement) VALUES ("AUTRE");</v>
      </c>
      <c r="AG3" s="1" t="s">
        <v>96</v>
      </c>
      <c r="AH3" s="1" t="s">
        <v>97</v>
      </c>
      <c r="AI3">
        <v>2</v>
      </c>
      <c r="AJ3" t="str">
        <f t="shared" ref="AJ3:AJ5" si="6">"INSERT INTO Formateurs (nomFormateur, prenomFormateur) VALUES ("""&amp;AG3&amp;""", """&amp;AH3&amp;""");"</f>
        <v>INSERT INTO Formateurs (nomFormateur, prenomFormateur) VALUES ("Dubois", "Thomas");</v>
      </c>
      <c r="AL3" s="1" t="s">
        <v>105</v>
      </c>
      <c r="AM3">
        <v>2</v>
      </c>
      <c r="AN3" t="str">
        <f t="shared" ref="AN3:AN4" si="7">"INSERT INTO Matieres (nomMatiere) VALUES ("""&amp;AL3&amp;""");"</f>
        <v>INSERT INTO Matieres (nomMatiere) VALUES ("Français");</v>
      </c>
      <c r="AP3">
        <v>3</v>
      </c>
      <c r="AQ3">
        <v>1</v>
      </c>
      <c r="AR3" t="str">
        <f t="shared" ref="AR3:AR11" si="8">"INSERT INTO Constitutions (idFormation, idMatiere) VALUES ("&amp;AQ3&amp;", "&amp;AP3&amp;");"</f>
        <v>INSERT INTO Constitutions (idFormation, idMatiere) VALUES (1, 3);</v>
      </c>
      <c r="AT3">
        <v>1</v>
      </c>
      <c r="AU3">
        <v>3</v>
      </c>
      <c r="AV3">
        <f t="shared" ref="AV3:AV11" ca="1" si="9">RANDBETWEEN(0,20)</f>
        <v>4</v>
      </c>
      <c r="AW3" t="str">
        <f t="shared" ref="AW3:AW11" ca="1" si="10">"INSERT INTO Suivis (idStagiaire, idMatiere, note) VALUES ("&amp;AT3&amp;", "&amp;AU3&amp;", "&amp;AV3&amp;");"</f>
        <v>INSERT INTO Suivis (idStagiaire, idMatiere, note) VALUES (1, 3, 4);</v>
      </c>
    </row>
    <row r="4" spans="1:49" x14ac:dyDescent="0.25">
      <c r="A4">
        <v>3</v>
      </c>
      <c r="B4" s="1" t="s">
        <v>17</v>
      </c>
      <c r="C4" s="1" t="s">
        <v>18</v>
      </c>
      <c r="D4" s="1" t="s">
        <v>19</v>
      </c>
      <c r="E4" s="1" t="s">
        <v>20</v>
      </c>
      <c r="F4" s="1">
        <v>62200</v>
      </c>
      <c r="G4" s="1" t="s">
        <v>21</v>
      </c>
      <c r="H4" s="2">
        <v>41883</v>
      </c>
      <c r="I4" s="1" t="s">
        <v>16</v>
      </c>
      <c r="J4" s="2">
        <v>35501</v>
      </c>
      <c r="K4" s="1" t="s">
        <v>80</v>
      </c>
      <c r="L4" s="4">
        <f t="shared" ref="L4:L19" si="11">VLOOKUP(K4,$S$2:$V$6,4,FALSE)</f>
        <v>2</v>
      </c>
      <c r="M4" s="1" t="s">
        <v>97</v>
      </c>
      <c r="N4" s="4">
        <f t="shared" si="0"/>
        <v>2</v>
      </c>
      <c r="O4" s="1" t="s">
        <v>86</v>
      </c>
      <c r="P4" s="13">
        <f t="shared" si="1"/>
        <v>2</v>
      </c>
      <c r="Q4" s="13" t="str">
        <f t="shared" si="2"/>
        <v>INSERT INTO Stagiaires (nomStagiaire, prenomStagiaire, adresseStagiaire, ville, codePostal, telStagiaire, dateEntree, genreStagiaire, dateNaissance, idFormation, idFormateur, idHebergement) VALUES ("minol", "luc", "9,rue des prairies", "boulogne", 62200, "03-21-30-20-10", "2014-09-01", "M", "1997-03-12", 2, 2, 2);</v>
      </c>
      <c r="S4" s="1" t="s">
        <v>81</v>
      </c>
      <c r="T4" s="1" t="s">
        <v>82</v>
      </c>
      <c r="U4" s="13">
        <f t="shared" si="3"/>
        <v>1</v>
      </c>
      <c r="V4">
        <v>3</v>
      </c>
      <c r="W4" t="str">
        <f t="shared" si="4"/>
        <v>INSERT INTO Formations (libelleFormation, idGroupe) VALUES ("DWWM", 1);</v>
      </c>
      <c r="Y4" s="1" t="s">
        <v>84</v>
      </c>
      <c r="Z4">
        <v>3</v>
      </c>
      <c r="AA4" t="str">
        <f t="shared" si="5"/>
        <v>INSERT INTO Groupes (libelleGroupe) VALUES ("Reseau");</v>
      </c>
      <c r="AG4" s="1" t="s">
        <v>98</v>
      </c>
      <c r="AH4" s="1" t="s">
        <v>94</v>
      </c>
      <c r="AI4">
        <v>3</v>
      </c>
      <c r="AJ4" t="str">
        <f t="shared" si="6"/>
        <v>INSERT INTO Formateurs (nomFormateur, prenomFormateur) VALUES ("Butterdroghe", "Hervé");</v>
      </c>
      <c r="AL4" s="1" t="s">
        <v>104</v>
      </c>
      <c r="AM4">
        <v>3</v>
      </c>
      <c r="AN4" t="str">
        <f t="shared" si="7"/>
        <v>INSERT INTO Matieres (nomMatiere) VALUES ("Math");</v>
      </c>
      <c r="AP4">
        <v>2</v>
      </c>
      <c r="AQ4">
        <v>2</v>
      </c>
      <c r="AR4" t="str">
        <f t="shared" si="8"/>
        <v>INSERT INTO Constitutions (idFormation, idMatiere) VALUES (2, 2);</v>
      </c>
      <c r="AT4">
        <v>11</v>
      </c>
      <c r="AU4">
        <v>1</v>
      </c>
      <c r="AV4">
        <f t="shared" ca="1" si="9"/>
        <v>11</v>
      </c>
      <c r="AW4" t="str">
        <f t="shared" ca="1" si="10"/>
        <v>INSERT INTO Suivis (idStagiaire, idMatiere, note) VALUES (11, 1, 11);</v>
      </c>
    </row>
    <row r="5" spans="1:49" x14ac:dyDescent="0.25">
      <c r="A5">
        <v>4</v>
      </c>
      <c r="B5" s="1" t="s">
        <v>17</v>
      </c>
      <c r="C5" s="1" t="s">
        <v>22</v>
      </c>
      <c r="D5" s="1" t="s">
        <v>23</v>
      </c>
      <c r="E5" s="1" t="s">
        <v>24</v>
      </c>
      <c r="F5" s="1">
        <v>62930</v>
      </c>
      <c r="G5" s="1" t="s">
        <v>25</v>
      </c>
      <c r="H5" s="2">
        <v>41883</v>
      </c>
      <c r="I5" s="1" t="s">
        <v>11</v>
      </c>
      <c r="J5" s="2">
        <v>35145</v>
      </c>
      <c r="K5" s="1" t="s">
        <v>88</v>
      </c>
      <c r="L5" s="4">
        <f t="shared" si="11"/>
        <v>5</v>
      </c>
      <c r="M5" s="1" t="s">
        <v>100</v>
      </c>
      <c r="N5" s="4">
        <f t="shared" si="0"/>
        <v>4</v>
      </c>
      <c r="O5" s="1" t="s">
        <v>86</v>
      </c>
      <c r="P5" s="13">
        <f t="shared" si="1"/>
        <v>2</v>
      </c>
      <c r="Q5" s="13" t="str">
        <f t="shared" si="2"/>
        <v>INSERT INTO Stagiaires (nomStagiaire, prenomStagiaire, adresseStagiaire, ville, codePostal, telStagiaire, dateEntree, genreStagiaire, dateNaissance, idFormation, idFormateur, idHebergement) VALUES ("minol", "sophie", "12,rue des capucines", "wimereux", 62930, "03-21-89-04-30", "2014-09-01", "F", "1996-03-21", 5, 4, 2);</v>
      </c>
      <c r="S5" s="1" t="s">
        <v>87</v>
      </c>
      <c r="T5" s="1" t="s">
        <v>82</v>
      </c>
      <c r="U5" s="13">
        <f t="shared" si="3"/>
        <v>1</v>
      </c>
      <c r="V5">
        <v>4</v>
      </c>
      <c r="W5" t="str">
        <f t="shared" si="4"/>
        <v>INSERT INTO Formations (libelleFormation, idGroupe) VALUES ("CDA", 1);</v>
      </c>
      <c r="AG5" s="1" t="s">
        <v>99</v>
      </c>
      <c r="AH5" s="1" t="s">
        <v>100</v>
      </c>
      <c r="AI5">
        <v>4</v>
      </c>
      <c r="AJ5" t="str">
        <f t="shared" si="6"/>
        <v>INSERT INTO Formateurs (nomFormateur, prenomFormateur) VALUES ("Batzic", "Jean Paul");</v>
      </c>
      <c r="AP5">
        <v>1</v>
      </c>
      <c r="AQ5">
        <v>2</v>
      </c>
      <c r="AR5" t="str">
        <f t="shared" si="8"/>
        <v>INSERT INTO Constitutions (idFormation, idMatiere) VALUES (2, 1);</v>
      </c>
      <c r="AT5">
        <v>12</v>
      </c>
      <c r="AU5">
        <v>3</v>
      </c>
      <c r="AV5">
        <f t="shared" ca="1" si="9"/>
        <v>17</v>
      </c>
      <c r="AW5" t="str">
        <f t="shared" ca="1" si="10"/>
        <v>INSERT INTO Suivis (idStagiaire, idMatiere, note) VALUES (12, 3, 17);</v>
      </c>
    </row>
    <row r="6" spans="1:49" x14ac:dyDescent="0.25">
      <c r="A6">
        <v>5</v>
      </c>
      <c r="B6" s="1" t="s">
        <v>17</v>
      </c>
      <c r="C6" s="1" t="s">
        <v>26</v>
      </c>
      <c r="D6" s="1" t="s">
        <v>27</v>
      </c>
      <c r="E6" s="1" t="s">
        <v>28</v>
      </c>
      <c r="F6" s="1">
        <v>62300</v>
      </c>
      <c r="G6" s="1" t="s">
        <v>29</v>
      </c>
      <c r="H6" s="2">
        <v>41883</v>
      </c>
      <c r="I6" s="1" t="s">
        <v>16</v>
      </c>
      <c r="J6" s="2">
        <v>34005</v>
      </c>
      <c r="K6" s="1" t="s">
        <v>81</v>
      </c>
      <c r="L6" s="4">
        <f t="shared" si="11"/>
        <v>3</v>
      </c>
      <c r="M6" s="1" t="s">
        <v>89</v>
      </c>
      <c r="N6" s="4">
        <f t="shared" si="0"/>
        <v>1</v>
      </c>
      <c r="O6" s="1" t="s">
        <v>86</v>
      </c>
      <c r="P6" s="13">
        <f t="shared" si="1"/>
        <v>2</v>
      </c>
      <c r="Q6" s="13" t="str">
        <f t="shared" si="2"/>
        <v>INSERT INTO Stagiaires (nomStagiaire, prenomStagiaire, adresseStagiaire, ville, codePostal, telStagiaire, dateEntree, genreStagiaire, dateNaissance, idFormation, idFormateur, idHebergement) VALUES ("minol", "marc", "67,allee ronde", "marcq", 62300, "03-21-90-87-65", "2014-09-01", "M", "1993-02-05", 3, 1, 2);</v>
      </c>
      <c r="S6" s="1" t="s">
        <v>88</v>
      </c>
      <c r="T6" s="1" t="s">
        <v>84</v>
      </c>
      <c r="U6" s="13">
        <f t="shared" si="3"/>
        <v>3</v>
      </c>
      <c r="V6">
        <v>5</v>
      </c>
      <c r="W6" t="str">
        <f t="shared" si="4"/>
        <v>INSERT INTO Formations (libelleFormation, idGroupe) VALUES ("TSSR", 3);</v>
      </c>
      <c r="AP6">
        <v>3</v>
      </c>
      <c r="AQ6">
        <v>3</v>
      </c>
      <c r="AR6" t="str">
        <f t="shared" si="8"/>
        <v>INSERT INTO Constitutions (idFormation, idMatiere) VALUES (3, 3);</v>
      </c>
      <c r="AT6">
        <v>3</v>
      </c>
      <c r="AU6">
        <v>1</v>
      </c>
      <c r="AV6">
        <f t="shared" ca="1" si="9"/>
        <v>17</v>
      </c>
      <c r="AW6" t="str">
        <f t="shared" ca="1" si="10"/>
        <v>INSERT INTO Suivis (idStagiaire, idMatiere, note) VALUES (3, 1, 17);</v>
      </c>
    </row>
    <row r="7" spans="1:49" x14ac:dyDescent="0.25">
      <c r="A7">
        <v>6</v>
      </c>
      <c r="B7" s="1" t="s">
        <v>30</v>
      </c>
      <c r="C7" s="1" t="s">
        <v>26</v>
      </c>
      <c r="D7" s="1" t="s">
        <v>31</v>
      </c>
      <c r="E7" s="1" t="s">
        <v>10</v>
      </c>
      <c r="F7" s="1">
        <v>62100</v>
      </c>
      <c r="G7" s="1" t="s">
        <v>32</v>
      </c>
      <c r="H7" s="2">
        <v>41518</v>
      </c>
      <c r="I7" s="1" t="s">
        <v>16</v>
      </c>
      <c r="J7" s="2">
        <v>35085</v>
      </c>
      <c r="K7" s="1" t="s">
        <v>87</v>
      </c>
      <c r="L7" s="4">
        <f t="shared" si="11"/>
        <v>4</v>
      </c>
      <c r="M7" s="2" t="s">
        <v>89</v>
      </c>
      <c r="N7" s="4">
        <f t="shared" si="0"/>
        <v>1</v>
      </c>
      <c r="O7" s="1" t="s">
        <v>86</v>
      </c>
      <c r="P7" s="13">
        <f t="shared" si="1"/>
        <v>2</v>
      </c>
      <c r="Q7" s="13" t="str">
        <f t="shared" si="2"/>
        <v>INSERT INTO Stagiaires (nomStagiaire, prenomStagiaire, adresseStagiaire, ville, codePostal, telStagiaire, dateEntree, genreStagiaire, dateNaissance, idFormation, idFormateur, idHebergement) VALUES ("vendraux", "marc", "5,rue de marseille", "calais", 62100, "03-21-96-00-09", "2013-09-01", "M", "1996-01-21", 4, 1, 2);</v>
      </c>
      <c r="AP7">
        <v>2</v>
      </c>
      <c r="AQ7">
        <v>3</v>
      </c>
      <c r="AR7" t="str">
        <f t="shared" si="8"/>
        <v>INSERT INTO Constitutions (idFormation, idMatiere) VALUES (3, 2);</v>
      </c>
      <c r="AT7">
        <v>15</v>
      </c>
      <c r="AU7">
        <v>2</v>
      </c>
      <c r="AV7">
        <f t="shared" ca="1" si="9"/>
        <v>9</v>
      </c>
      <c r="AW7" t="str">
        <f t="shared" ca="1" si="10"/>
        <v>INSERT INTO Suivis (idStagiaire, idMatiere, note) VALUES (15, 2, 9);</v>
      </c>
    </row>
    <row r="8" spans="1:49" x14ac:dyDescent="0.25">
      <c r="A8">
        <v>7</v>
      </c>
      <c r="B8" s="1" t="s">
        <v>33</v>
      </c>
      <c r="C8" s="1" t="s">
        <v>34</v>
      </c>
      <c r="D8" s="1" t="s">
        <v>35</v>
      </c>
      <c r="E8" s="1" t="s">
        <v>20</v>
      </c>
      <c r="F8" s="1">
        <v>62200</v>
      </c>
      <c r="G8" s="1" t="s">
        <v>36</v>
      </c>
      <c r="H8" s="2">
        <v>41883</v>
      </c>
      <c r="I8" s="1" t="s">
        <v>11</v>
      </c>
      <c r="J8" s="2">
        <v>34788</v>
      </c>
      <c r="K8" s="1" t="s">
        <v>88</v>
      </c>
      <c r="L8" s="4">
        <f t="shared" si="11"/>
        <v>5</v>
      </c>
      <c r="M8" s="1" t="s">
        <v>97</v>
      </c>
      <c r="N8" s="4">
        <f t="shared" si="0"/>
        <v>2</v>
      </c>
      <c r="O8" s="1" t="s">
        <v>86</v>
      </c>
      <c r="P8" s="13">
        <f t="shared" si="1"/>
        <v>2</v>
      </c>
      <c r="Q8" s="13" t="str">
        <f t="shared" si="2"/>
        <v>INSERT INTO Stagiaires (nomStagiaire, prenomStagiaire, adresseStagiaire, ville, codePostal, telStagiaire, dateEntree, genreStagiaire, dateNaissance, idFormation, idFormateur, idHebergement) VALUES ("vendermaele", "helene", "456,rue de paris", "boulogne", 62200, "03-21-45-45-60", "2014-09-01", "F", "1995-03-30", 5, 2, 2);</v>
      </c>
      <c r="AP8">
        <v>1</v>
      </c>
      <c r="AQ8">
        <v>4</v>
      </c>
      <c r="AR8" t="str">
        <f t="shared" si="8"/>
        <v>INSERT INTO Constitutions (idFormation, idMatiere) VALUES (4, 1);</v>
      </c>
      <c r="AT8">
        <v>8</v>
      </c>
      <c r="AU8">
        <v>1</v>
      </c>
      <c r="AV8">
        <f t="shared" ca="1" si="9"/>
        <v>3</v>
      </c>
      <c r="AW8" t="str">
        <f t="shared" ca="1" si="10"/>
        <v>INSERT INTO Suivis (idStagiaire, idMatiere, note) VALUES (8, 1, 3);</v>
      </c>
    </row>
    <row r="9" spans="1:49" x14ac:dyDescent="0.25">
      <c r="A9">
        <v>8</v>
      </c>
      <c r="B9" s="1" t="s">
        <v>37</v>
      </c>
      <c r="C9" s="1" t="s">
        <v>38</v>
      </c>
      <c r="D9" s="1" t="s">
        <v>39</v>
      </c>
      <c r="E9" s="1" t="s">
        <v>40</v>
      </c>
      <c r="F9" s="1">
        <v>59300</v>
      </c>
      <c r="G9" s="1" t="s">
        <v>41</v>
      </c>
      <c r="H9" s="2">
        <v>41883</v>
      </c>
      <c r="I9" s="1" t="s">
        <v>16</v>
      </c>
      <c r="J9" s="2">
        <v>34475</v>
      </c>
      <c r="K9" s="1" t="s">
        <v>79</v>
      </c>
      <c r="L9" s="4">
        <f t="shared" si="11"/>
        <v>1</v>
      </c>
      <c r="M9" s="2" t="s">
        <v>94</v>
      </c>
      <c r="N9" s="4">
        <f t="shared" si="0"/>
        <v>3</v>
      </c>
      <c r="O9" s="1" t="s">
        <v>85</v>
      </c>
      <c r="P9" s="13">
        <f t="shared" si="1"/>
        <v>1</v>
      </c>
      <c r="Q9" s="13" t="str">
        <f t="shared" si="2"/>
        <v>INSERT INTO Stagiaires (nomStagiaire, prenomStagiaire, adresseStagiaire, ville, codePostal, telStagiaire, dateEntree, genreStagiaire, dateNaissance, idFormation, idFormateur, idHebergement) VALUES ("besson", "loic", "3,allee carpentier", "dunkerque", 59300, "03-28-90-89-78", "2014-09-01", "M", "1994-05-21", 1, 3, 1);</v>
      </c>
      <c r="AP9">
        <v>2</v>
      </c>
      <c r="AQ9">
        <v>4</v>
      </c>
      <c r="AR9" t="str">
        <f t="shared" si="8"/>
        <v>INSERT INTO Constitutions (idFormation, idMatiere) VALUES (4, 2);</v>
      </c>
      <c r="AT9">
        <v>16</v>
      </c>
      <c r="AU9">
        <v>2</v>
      </c>
      <c r="AV9">
        <f t="shared" ca="1" si="9"/>
        <v>6</v>
      </c>
      <c r="AW9" t="str">
        <f t="shared" ca="1" si="10"/>
        <v>INSERT INTO Suivis (idStagiaire, idMatiere, note) VALUES (16, 2, 6);</v>
      </c>
    </row>
    <row r="10" spans="1:49" x14ac:dyDescent="0.25">
      <c r="A10">
        <v>9</v>
      </c>
      <c r="B10" s="1" t="s">
        <v>42</v>
      </c>
      <c r="C10" s="1" t="s">
        <v>43</v>
      </c>
      <c r="D10" s="1" t="s">
        <v>44</v>
      </c>
      <c r="E10" s="1" t="s">
        <v>45</v>
      </c>
      <c r="F10" s="1">
        <v>59870</v>
      </c>
      <c r="G10" s="1" t="s">
        <v>46</v>
      </c>
      <c r="H10" s="2">
        <v>41518</v>
      </c>
      <c r="I10" s="1" t="s">
        <v>16</v>
      </c>
      <c r="J10" s="2">
        <v>33981</v>
      </c>
      <c r="K10" s="1" t="s">
        <v>79</v>
      </c>
      <c r="L10" s="4">
        <f t="shared" si="11"/>
        <v>1</v>
      </c>
      <c r="M10" s="1" t="s">
        <v>94</v>
      </c>
      <c r="N10" s="4">
        <f t="shared" si="0"/>
        <v>3</v>
      </c>
      <c r="O10" s="1" t="s">
        <v>85</v>
      </c>
      <c r="P10" s="13">
        <f t="shared" si="1"/>
        <v>1</v>
      </c>
      <c r="Q10" s="13" t="str">
        <f t="shared" si="2"/>
        <v>INSERT INTO Stagiaires (nomStagiaire, prenomStagiaire, adresseStagiaire, ville, codePostal, telStagiaire, dateEntree, genreStagiaire, dateNaissance, idFormation, idFormateur, idHebergement) VALUES ("godart", "jean-paul", "123,rue de lens", "marck", 59870, "03-28-09-87-65", "2013-09-01", "M", "1993-01-12", 1, 3, 1);</v>
      </c>
      <c r="AP10">
        <v>2</v>
      </c>
      <c r="AQ10">
        <v>5</v>
      </c>
      <c r="AR10" t="str">
        <f t="shared" si="8"/>
        <v>INSERT INTO Constitutions (idFormation, idMatiere) VALUES (5, 2);</v>
      </c>
      <c r="AT10">
        <v>14</v>
      </c>
      <c r="AU10">
        <v>3</v>
      </c>
      <c r="AV10">
        <f t="shared" ca="1" si="9"/>
        <v>0</v>
      </c>
      <c r="AW10" t="str">
        <f t="shared" ca="1" si="10"/>
        <v>INSERT INTO Suivis (idStagiaire, idMatiere, note) VALUES (14, 3, 0);</v>
      </c>
    </row>
    <row r="11" spans="1:49" x14ac:dyDescent="0.25">
      <c r="A11">
        <v>10</v>
      </c>
      <c r="B11" s="1" t="s">
        <v>47</v>
      </c>
      <c r="C11" s="1" t="s">
        <v>48</v>
      </c>
      <c r="D11" s="1" t="s">
        <v>49</v>
      </c>
      <c r="E11" s="1" t="s">
        <v>40</v>
      </c>
      <c r="F11" s="1">
        <v>59100</v>
      </c>
      <c r="G11" s="1" t="s">
        <v>50</v>
      </c>
      <c r="H11" s="2">
        <v>41883</v>
      </c>
      <c r="I11" s="1" t="s">
        <v>11</v>
      </c>
      <c r="J11" s="2">
        <v>35167</v>
      </c>
      <c r="K11" s="1" t="s">
        <v>80</v>
      </c>
      <c r="L11" s="4">
        <f t="shared" si="11"/>
        <v>2</v>
      </c>
      <c r="M11" s="1" t="s">
        <v>97</v>
      </c>
      <c r="N11" s="4">
        <f t="shared" si="0"/>
        <v>2</v>
      </c>
      <c r="O11" s="1" t="s">
        <v>86</v>
      </c>
      <c r="P11" s="13">
        <f t="shared" si="1"/>
        <v>2</v>
      </c>
      <c r="Q11" s="13" t="str">
        <f t="shared" si="2"/>
        <v>INSERT INTO Stagiaires (nomStagiaire, prenomStagiaire, adresseStagiaire, ville, codePostal, telStagiaire, dateEntree, genreStagiaire, dateNaissance, idFormation, idFormateur, idHebergement) VALUES ("beaux", "marie", "1,allee des cygnes", "dunkerque", 59100, "03-21-30-87-90", "2014-09-01", "F", "1996-04-12", 2, 2, 2);</v>
      </c>
      <c r="AP11">
        <v>3</v>
      </c>
      <c r="AQ11">
        <v>5</v>
      </c>
      <c r="AR11" t="str">
        <f t="shared" si="8"/>
        <v>INSERT INTO Constitutions (idFormation, idMatiere) VALUES (5, 3);</v>
      </c>
      <c r="AT11">
        <v>9</v>
      </c>
      <c r="AU11">
        <v>1</v>
      </c>
      <c r="AV11">
        <f t="shared" ca="1" si="9"/>
        <v>20</v>
      </c>
      <c r="AW11" t="str">
        <f t="shared" ca="1" si="10"/>
        <v>INSERT INTO Suivis (idStagiaire, idMatiere, note) VALUES (9, 1, 20);</v>
      </c>
    </row>
    <row r="12" spans="1:49" x14ac:dyDescent="0.25">
      <c r="A12">
        <v>11</v>
      </c>
      <c r="B12" s="1" t="s">
        <v>51</v>
      </c>
      <c r="C12" s="1" t="s">
        <v>52</v>
      </c>
      <c r="D12" s="1" t="s">
        <v>53</v>
      </c>
      <c r="E12" s="1" t="s">
        <v>20</v>
      </c>
      <c r="F12" s="1">
        <v>62200</v>
      </c>
      <c r="G12" s="1" t="s">
        <v>54</v>
      </c>
      <c r="H12" s="2">
        <v>41883</v>
      </c>
      <c r="I12" s="1" t="s">
        <v>11</v>
      </c>
      <c r="J12" s="2">
        <v>35263</v>
      </c>
      <c r="K12" s="1" t="s">
        <v>79</v>
      </c>
      <c r="L12" s="4">
        <f t="shared" si="11"/>
        <v>1</v>
      </c>
      <c r="M12" s="1" t="s">
        <v>94</v>
      </c>
      <c r="N12" s="4">
        <f t="shared" si="0"/>
        <v>3</v>
      </c>
      <c r="O12" s="1" t="s">
        <v>86</v>
      </c>
      <c r="P12" s="13">
        <f t="shared" si="1"/>
        <v>2</v>
      </c>
      <c r="Q12" s="13" t="str">
        <f t="shared" si="2"/>
        <v>INSERT INTO Stagiaires (nomStagiaire, prenomStagiaire, adresseStagiaire, ville, codePostal, telStagiaire, dateEntree, genreStagiaire, dateNaissance, idFormation, idFormateur, idHebergement) VALUES ("turini", "elsa", "12,route de paris", "boulogne", 62200, "03-21-32-47-97", "2014-09-01", "F", "1996-07-17", 1, 3, 2);</v>
      </c>
    </row>
    <row r="13" spans="1:49" x14ac:dyDescent="0.25">
      <c r="A13">
        <v>12</v>
      </c>
      <c r="B13" s="1" t="s">
        <v>55</v>
      </c>
      <c r="C13" s="1" t="s">
        <v>56</v>
      </c>
      <c r="D13" s="1" t="s">
        <v>57</v>
      </c>
      <c r="E13" s="1" t="s">
        <v>20</v>
      </c>
      <c r="F13" s="1">
        <v>62200</v>
      </c>
      <c r="G13" s="1" t="s">
        <v>58</v>
      </c>
      <c r="H13" s="2">
        <v>41883</v>
      </c>
      <c r="I13" s="1" t="s">
        <v>11</v>
      </c>
      <c r="J13" s="2">
        <v>35536</v>
      </c>
      <c r="K13" s="1" t="s">
        <v>81</v>
      </c>
      <c r="L13" s="4">
        <f t="shared" si="11"/>
        <v>3</v>
      </c>
      <c r="M13" s="2" t="s">
        <v>89</v>
      </c>
      <c r="N13" s="4">
        <f t="shared" si="0"/>
        <v>1</v>
      </c>
      <c r="O13" s="1" t="s">
        <v>85</v>
      </c>
      <c r="P13" s="13">
        <f t="shared" si="1"/>
        <v>1</v>
      </c>
      <c r="Q13" s="13" t="str">
        <f t="shared" si="2"/>
        <v>INSERT INTO Stagiaires (nomStagiaire, prenomStagiaire, adresseStagiaire, ville, codePostal, telStagiaire, dateEntree, genreStagiaire, dateNaissance, idFormation, idFormateur, idHebergement) VALUES ("torelle", "elise", "123,vallee du denacre", "boulogne", 62200, "03-21-67-86-90", "2014-09-01", "F", "1997-04-16", 3, 1, 1);</v>
      </c>
    </row>
    <row r="14" spans="1:49" x14ac:dyDescent="0.25">
      <c r="A14">
        <v>13</v>
      </c>
      <c r="B14" s="1" t="s">
        <v>59</v>
      </c>
      <c r="C14" s="1" t="s">
        <v>60</v>
      </c>
      <c r="D14" s="1" t="s">
        <v>61</v>
      </c>
      <c r="E14" s="1" t="s">
        <v>10</v>
      </c>
      <c r="F14" s="1">
        <v>62100</v>
      </c>
      <c r="G14" s="1" t="s">
        <v>62</v>
      </c>
      <c r="H14" s="2">
        <v>41883</v>
      </c>
      <c r="I14" s="1" t="s">
        <v>16</v>
      </c>
      <c r="J14" s="2">
        <v>35142</v>
      </c>
      <c r="K14" s="1" t="s">
        <v>87</v>
      </c>
      <c r="L14" s="4">
        <f t="shared" si="11"/>
        <v>4</v>
      </c>
      <c r="M14" s="1" t="s">
        <v>89</v>
      </c>
      <c r="N14" s="4">
        <f t="shared" si="0"/>
        <v>1</v>
      </c>
      <c r="O14" s="1" t="s">
        <v>85</v>
      </c>
      <c r="P14" s="13">
        <f t="shared" si="1"/>
        <v>1</v>
      </c>
      <c r="Q14" s="13" t="str">
        <f t="shared" si="2"/>
        <v>INSERT INTO Stagiaires (nomStagiaire, prenomStagiaire, adresseStagiaire, ville, codePostal, telStagiaire, dateEntree, genreStagiaire, dateNaissance, idFormation, idFormateur, idHebergement) VALUES ("pharis", "pierre", "12,avenue foch", "calais", 62100, "03-21-21-85-90", "2014-09-01", "M", "1996-03-18", 4, 1, 1);</v>
      </c>
    </row>
    <row r="15" spans="1:49" x14ac:dyDescent="0.25">
      <c r="A15">
        <v>14</v>
      </c>
      <c r="B15" s="1" t="s">
        <v>63</v>
      </c>
      <c r="C15" s="1" t="s">
        <v>18</v>
      </c>
      <c r="D15" s="1" t="s">
        <v>64</v>
      </c>
      <c r="E15" s="1" t="s">
        <v>10</v>
      </c>
      <c r="F15" s="1">
        <v>62100</v>
      </c>
      <c r="G15" s="1" t="s">
        <v>65</v>
      </c>
      <c r="H15" s="2">
        <v>41883</v>
      </c>
      <c r="I15" s="1" t="s">
        <v>16</v>
      </c>
      <c r="J15" s="2">
        <v>34720</v>
      </c>
      <c r="K15" s="1" t="s">
        <v>81</v>
      </c>
      <c r="L15" s="4">
        <f t="shared" si="11"/>
        <v>3</v>
      </c>
      <c r="M15" s="1" t="s">
        <v>100</v>
      </c>
      <c r="N15" s="4">
        <f t="shared" si="0"/>
        <v>4</v>
      </c>
      <c r="O15" s="1" t="s">
        <v>85</v>
      </c>
      <c r="P15" s="13">
        <f t="shared" si="1"/>
        <v>1</v>
      </c>
      <c r="Q15" s="13" t="str">
        <f t="shared" si="2"/>
        <v>INSERT INTO Stagiaires (nomStagiaire, prenomStagiaire, adresseStagiaire, ville, codePostal, telStagiaire, dateEntree, genreStagiaire, dateNaissance, idFormation, idFormateur, idHebergement) VALUES ("ephyre", "luc", "12,rue de lyon", "calais", 62100, "03-21-35-32-90", "2014-09-01", "M", "1995-01-21", 3, 4, 1);</v>
      </c>
    </row>
    <row r="16" spans="1:49" x14ac:dyDescent="0.25">
      <c r="A16">
        <v>15</v>
      </c>
      <c r="B16" s="1" t="s">
        <v>66</v>
      </c>
      <c r="C16" s="1" t="s">
        <v>67</v>
      </c>
      <c r="D16" s="1" t="s">
        <v>68</v>
      </c>
      <c r="E16" s="1" t="s">
        <v>20</v>
      </c>
      <c r="F16" s="1">
        <v>62200</v>
      </c>
      <c r="G16" s="1" t="s">
        <v>69</v>
      </c>
      <c r="H16" s="2">
        <v>41883</v>
      </c>
      <c r="I16" s="1" t="s">
        <v>16</v>
      </c>
      <c r="J16" s="2">
        <v>34473</v>
      </c>
      <c r="K16" s="1" t="s">
        <v>81</v>
      </c>
      <c r="L16" s="4">
        <f t="shared" si="11"/>
        <v>3</v>
      </c>
      <c r="M16" s="1" t="s">
        <v>89</v>
      </c>
      <c r="N16" s="4">
        <f t="shared" si="0"/>
        <v>1</v>
      </c>
      <c r="O16" s="1" t="s">
        <v>86</v>
      </c>
      <c r="P16" s="13">
        <f t="shared" si="1"/>
        <v>2</v>
      </c>
      <c r="Q16" s="13" t="str">
        <f t="shared" si="2"/>
        <v>INSERT INTO Stagiaires (nomStagiaire, prenomStagiaire, adresseStagiaire, ville, codePostal, telStagiaire, dateEntree, genreStagiaire, dateNaissance, idFormation, idFormateur, idHebergement) VALUES ("leclercq", "jules", "12,allee des ravins", "boulogne", 62200, "03-21-36-71-92", "2014-09-01", "M", "1994-05-19", 3, 1, 2);</v>
      </c>
    </row>
    <row r="17" spans="1:17" x14ac:dyDescent="0.25">
      <c r="A17">
        <v>16</v>
      </c>
      <c r="B17" s="1" t="s">
        <v>70</v>
      </c>
      <c r="C17" s="1" t="s">
        <v>18</v>
      </c>
      <c r="D17" s="1" t="s">
        <v>71</v>
      </c>
      <c r="E17" s="1" t="s">
        <v>10</v>
      </c>
      <c r="F17" s="1">
        <v>62200</v>
      </c>
      <c r="G17" s="1" t="s">
        <v>72</v>
      </c>
      <c r="H17" s="2">
        <v>41883</v>
      </c>
      <c r="I17" s="1" t="s">
        <v>16</v>
      </c>
      <c r="J17" s="2">
        <v>35371</v>
      </c>
      <c r="K17" s="1" t="s">
        <v>80</v>
      </c>
      <c r="L17" s="4">
        <f t="shared" si="11"/>
        <v>2</v>
      </c>
      <c r="M17" s="1" t="s">
        <v>97</v>
      </c>
      <c r="N17" s="4">
        <f t="shared" si="0"/>
        <v>2</v>
      </c>
      <c r="O17" s="1" t="s">
        <v>86</v>
      </c>
      <c r="P17" s="13">
        <f t="shared" si="1"/>
        <v>2</v>
      </c>
      <c r="Q17" s="13" t="str">
        <f t="shared" si="2"/>
        <v>INSERT INTO Stagiaires (nomStagiaire, prenomStagiaire, adresseStagiaire, ville, codePostal, telStagiaire, dateEntree, genreStagiaire, dateNaissance, idFormation, idFormateur, idHebergement) VALUES ("dupont", "luc", "21,avenue monsigny", "calais", 62200, "03-21-21-34-99", "2014-09-01", "M", "1996-11-02", 2, 2, 2);</v>
      </c>
    </row>
    <row r="18" spans="1:17" x14ac:dyDescent="0.25">
      <c r="A18">
        <v>17</v>
      </c>
      <c r="B18" s="1" t="s">
        <v>73</v>
      </c>
      <c r="C18" s="1" t="s">
        <v>38</v>
      </c>
      <c r="D18" s="1" t="s">
        <v>74</v>
      </c>
      <c r="E18" s="1" t="s">
        <v>24</v>
      </c>
      <c r="F18" s="1">
        <v>62930</v>
      </c>
      <c r="G18" s="1" t="s">
        <v>75</v>
      </c>
      <c r="H18" s="2">
        <v>41883</v>
      </c>
      <c r="I18" s="1" t="s">
        <v>16</v>
      </c>
      <c r="J18" s="2">
        <v>35381</v>
      </c>
      <c r="K18" s="1" t="s">
        <v>88</v>
      </c>
      <c r="L18" s="4">
        <f t="shared" si="11"/>
        <v>5</v>
      </c>
      <c r="M18" s="1" t="s">
        <v>100</v>
      </c>
      <c r="N18" s="4">
        <f t="shared" si="0"/>
        <v>4</v>
      </c>
      <c r="O18" s="1" t="s">
        <v>85</v>
      </c>
      <c r="P18" s="13">
        <f t="shared" si="1"/>
        <v>1</v>
      </c>
      <c r="Q18" s="13" t="str">
        <f t="shared" si="2"/>
        <v>INSERT INTO Stagiaires (nomStagiaire, prenomStagiaire, adresseStagiaire, ville, codePostal, telStagiaire, dateEntree, genreStagiaire, dateNaissance, idFormation, idFormateur, idHebergement) VALUES ("marke", "loic", "312,route de paris", "wimereux", 62930, "03-21-87-87-71", "2014-09-01", "M", "1996-11-12", 5, 4, 1);</v>
      </c>
    </row>
    <row r="19" spans="1:17" x14ac:dyDescent="0.25">
      <c r="A19">
        <v>18</v>
      </c>
      <c r="B19" s="1" t="s">
        <v>76</v>
      </c>
      <c r="C19" s="1" t="s">
        <v>13</v>
      </c>
      <c r="D19" s="1" t="s">
        <v>77</v>
      </c>
      <c r="E19" s="1" t="s">
        <v>40</v>
      </c>
      <c r="F19" s="1">
        <v>59100</v>
      </c>
      <c r="G19" s="1" t="s">
        <v>78</v>
      </c>
      <c r="H19" s="2">
        <v>41883</v>
      </c>
      <c r="I19" s="1" t="s">
        <v>16</v>
      </c>
      <c r="J19" s="2">
        <v>35523</v>
      </c>
      <c r="K19" s="1" t="s">
        <v>80</v>
      </c>
      <c r="L19" s="4">
        <f t="shared" si="11"/>
        <v>2</v>
      </c>
      <c r="M19" s="1" t="s">
        <v>100</v>
      </c>
      <c r="N19" s="4">
        <f t="shared" si="0"/>
        <v>4</v>
      </c>
      <c r="O19" s="1" t="s">
        <v>85</v>
      </c>
      <c r="P19" s="13">
        <f t="shared" si="1"/>
        <v>1</v>
      </c>
      <c r="Q19" s="13" t="str">
        <f t="shared" si="2"/>
        <v>INSERT INTO Stagiaires (nomStagiaire, prenomStagiaire, adresseStagiaire, ville, codePostal, telStagiaire, dateEntree, genreStagiaire, dateNaissance, idFormation, idFormateur, idHebergement) VALUES ("dewa", "leon", "121,allee des eglantines", "dunkerque", 59100, "03-28-30-87-90", "2014-09-01", "M", "1997-04-03", 2, 4, 1);</v>
      </c>
    </row>
    <row r="22" spans="1:17" ht="15.75" thickBot="1" x14ac:dyDescent="0.3">
      <c r="B22" s="13"/>
      <c r="C22" s="13"/>
      <c r="D22" s="13"/>
    </row>
    <row r="23" spans="1:17" ht="15.75" thickBot="1" x14ac:dyDescent="0.3">
      <c r="A23" s="7" t="s">
        <v>92</v>
      </c>
      <c r="B23" s="7" t="s">
        <v>93</v>
      </c>
      <c r="C23" s="13"/>
      <c r="D23" s="7" t="s">
        <v>92</v>
      </c>
      <c r="E23" s="14" t="s">
        <v>109</v>
      </c>
      <c r="F23" s="7" t="s">
        <v>93</v>
      </c>
      <c r="G23" t="s">
        <v>109</v>
      </c>
    </row>
    <row r="24" spans="1:17" x14ac:dyDescent="0.25">
      <c r="A24" s="4" t="s">
        <v>88</v>
      </c>
      <c r="B24" s="4" t="s">
        <v>97</v>
      </c>
      <c r="C24" s="13"/>
      <c r="D24" s="4" t="s">
        <v>88</v>
      </c>
      <c r="E24">
        <f>VLOOKUP(D24,$S$2:$V$6,4,FALSE)</f>
        <v>5</v>
      </c>
      <c r="F24" s="4" t="s">
        <v>97</v>
      </c>
      <c r="G24">
        <f>VLOOKUP(F24,$AH$2:$AI$5,2,FALSE)</f>
        <v>2</v>
      </c>
      <c r="H24" t="str">
        <f>"INSERT INTO Animations (idFormateur , idFormation) VALUES ("&amp;G24&amp;", "&amp;E24&amp;");"</f>
        <v>INSERT INTO Animations (idFormateur , idFormation) VALUES (2, 5);</v>
      </c>
    </row>
    <row r="25" spans="1:17" x14ac:dyDescent="0.25">
      <c r="A25" s="1" t="s">
        <v>81</v>
      </c>
      <c r="B25" s="1" t="s">
        <v>89</v>
      </c>
      <c r="C25" s="13"/>
      <c r="D25" s="1" t="s">
        <v>81</v>
      </c>
      <c r="E25">
        <f t="shared" ref="E25:E31" si="12">VLOOKUP(D25,$S$2:$V$6,4,FALSE)</f>
        <v>3</v>
      </c>
      <c r="F25" s="1" t="s">
        <v>89</v>
      </c>
      <c r="G25">
        <f t="shared" ref="G25:G31" si="13">VLOOKUP(F25,$AH$2:$AI$5,2,FALSE)</f>
        <v>1</v>
      </c>
      <c r="H25" t="str">
        <f t="shared" ref="H25:H31" si="14">"INSERT INTO Animations (idFormateur , idFormation) VALUES ("&amp;G25&amp;", "&amp;E25&amp;");"</f>
        <v>INSERT INTO Animations (idFormateur , idFormation) VALUES (1, 3);</v>
      </c>
    </row>
    <row r="26" spans="1:17" x14ac:dyDescent="0.25">
      <c r="A26" s="1" t="s">
        <v>80</v>
      </c>
      <c r="B26" s="1" t="s">
        <v>97</v>
      </c>
      <c r="C26" s="13"/>
      <c r="D26" s="1" t="s">
        <v>80</v>
      </c>
      <c r="E26">
        <f t="shared" si="12"/>
        <v>2</v>
      </c>
      <c r="F26" s="1" t="s">
        <v>97</v>
      </c>
      <c r="G26">
        <f t="shared" si="13"/>
        <v>2</v>
      </c>
      <c r="H26" t="str">
        <f t="shared" si="14"/>
        <v>INSERT INTO Animations (idFormateur , idFormation) VALUES (2, 2);</v>
      </c>
    </row>
    <row r="27" spans="1:17" x14ac:dyDescent="0.25">
      <c r="A27" s="1" t="s">
        <v>88</v>
      </c>
      <c r="B27" s="1" t="s">
        <v>100</v>
      </c>
      <c r="C27" s="13"/>
      <c r="D27" s="1" t="s">
        <v>88</v>
      </c>
      <c r="E27">
        <f t="shared" si="12"/>
        <v>5</v>
      </c>
      <c r="F27" s="1" t="s">
        <v>100</v>
      </c>
      <c r="G27">
        <f t="shared" si="13"/>
        <v>4</v>
      </c>
      <c r="H27" t="str">
        <f t="shared" si="14"/>
        <v>INSERT INTO Animations (idFormateur , idFormation) VALUES (4, 5);</v>
      </c>
      <c r="M27" s="10"/>
      <c r="N27" s="10"/>
    </row>
    <row r="28" spans="1:17" x14ac:dyDescent="0.25">
      <c r="A28" s="1" t="s">
        <v>81</v>
      </c>
      <c r="B28" s="1" t="s">
        <v>89</v>
      </c>
      <c r="C28" s="13"/>
      <c r="D28" s="1" t="s">
        <v>87</v>
      </c>
      <c r="E28">
        <f t="shared" si="12"/>
        <v>4</v>
      </c>
      <c r="F28" s="2" t="s">
        <v>89</v>
      </c>
      <c r="G28">
        <f t="shared" si="13"/>
        <v>1</v>
      </c>
      <c r="H28" t="str">
        <f t="shared" si="14"/>
        <v>INSERT INTO Animations (idFormateur , idFormation) VALUES (1, 4);</v>
      </c>
    </row>
    <row r="29" spans="1:17" x14ac:dyDescent="0.25">
      <c r="A29" s="1" t="s">
        <v>87</v>
      </c>
      <c r="B29" s="2" t="s">
        <v>89</v>
      </c>
      <c r="C29" s="13"/>
      <c r="D29" s="1" t="s">
        <v>79</v>
      </c>
      <c r="E29">
        <f t="shared" si="12"/>
        <v>1</v>
      </c>
      <c r="F29" s="2" t="s">
        <v>94</v>
      </c>
      <c r="G29">
        <f t="shared" si="13"/>
        <v>3</v>
      </c>
      <c r="H29" t="str">
        <f t="shared" si="14"/>
        <v>INSERT INTO Animations (idFormateur , idFormation) VALUES (3, 1);</v>
      </c>
    </row>
    <row r="30" spans="1:17" x14ac:dyDescent="0.25">
      <c r="A30" s="1" t="s">
        <v>88</v>
      </c>
      <c r="B30" s="1" t="s">
        <v>97</v>
      </c>
      <c r="D30" s="1" t="s">
        <v>81</v>
      </c>
      <c r="E30">
        <f t="shared" si="12"/>
        <v>3</v>
      </c>
      <c r="F30" s="1" t="s">
        <v>100</v>
      </c>
      <c r="G30">
        <f t="shared" si="13"/>
        <v>4</v>
      </c>
      <c r="H30" t="str">
        <f t="shared" si="14"/>
        <v>INSERT INTO Animations (idFormateur , idFormation) VALUES (4, 3);</v>
      </c>
    </row>
    <row r="31" spans="1:17" x14ac:dyDescent="0.25">
      <c r="A31" s="1" t="s">
        <v>79</v>
      </c>
      <c r="B31" s="2" t="s">
        <v>94</v>
      </c>
      <c r="D31" s="1" t="s">
        <v>80</v>
      </c>
      <c r="E31">
        <f t="shared" si="12"/>
        <v>2</v>
      </c>
      <c r="F31" s="1" t="s">
        <v>100</v>
      </c>
      <c r="G31">
        <f t="shared" si="13"/>
        <v>4</v>
      </c>
      <c r="H31" t="str">
        <f t="shared" si="14"/>
        <v>INSERT INTO Animations (idFormateur , idFormation) VALUES (4, 2);</v>
      </c>
    </row>
    <row r="32" spans="1:17" x14ac:dyDescent="0.25">
      <c r="A32" s="1" t="s">
        <v>79</v>
      </c>
      <c r="B32" s="1" t="s">
        <v>94</v>
      </c>
    </row>
    <row r="33" spans="1:2" x14ac:dyDescent="0.25">
      <c r="A33" s="1" t="s">
        <v>80</v>
      </c>
      <c r="B33" s="1" t="s">
        <v>97</v>
      </c>
    </row>
    <row r="34" spans="1:2" x14ac:dyDescent="0.25">
      <c r="A34" s="1" t="s">
        <v>79</v>
      </c>
      <c r="B34" s="1" t="s">
        <v>94</v>
      </c>
    </row>
    <row r="35" spans="1:2" x14ac:dyDescent="0.25">
      <c r="A35" s="1" t="s">
        <v>81</v>
      </c>
      <c r="B35" s="2" t="s">
        <v>89</v>
      </c>
    </row>
    <row r="36" spans="1:2" x14ac:dyDescent="0.25">
      <c r="A36" s="1" t="s">
        <v>87</v>
      </c>
      <c r="B36" s="1" t="s">
        <v>89</v>
      </c>
    </row>
    <row r="37" spans="1:2" x14ac:dyDescent="0.25">
      <c r="A37" s="1" t="s">
        <v>81</v>
      </c>
      <c r="B37" s="1" t="s">
        <v>100</v>
      </c>
    </row>
    <row r="38" spans="1:2" x14ac:dyDescent="0.25">
      <c r="A38" s="1" t="s">
        <v>81</v>
      </c>
      <c r="B38" s="1" t="s">
        <v>89</v>
      </c>
    </row>
    <row r="39" spans="1:2" x14ac:dyDescent="0.25">
      <c r="A39" s="1" t="s">
        <v>80</v>
      </c>
      <c r="B39" s="1" t="s">
        <v>97</v>
      </c>
    </row>
    <row r="40" spans="1:2" x14ac:dyDescent="0.25">
      <c r="A40" s="1" t="s">
        <v>88</v>
      </c>
      <c r="B40" s="1" t="s">
        <v>100</v>
      </c>
    </row>
    <row r="41" spans="1:2" x14ac:dyDescent="0.25">
      <c r="A41" s="1" t="s">
        <v>80</v>
      </c>
      <c r="B41" s="1" t="s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stagiaireafpa</vt:lpstr>
      <vt:lpstr>stagiaireafpa!Extraire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Neodart</cp:lastModifiedBy>
  <dcterms:created xsi:type="dcterms:W3CDTF">2021-03-22T08:16:23Z</dcterms:created>
  <dcterms:modified xsi:type="dcterms:W3CDTF">2022-11-22T14:51:43Z</dcterms:modified>
</cp:coreProperties>
</file>