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vere\Documents\GitHub\StormDrainRobot\ME\EE\"/>
    </mc:Choice>
  </mc:AlternateContent>
  <xr:revisionPtr revIDLastSave="0" documentId="13_ncr:1_{39523A0E-E8B3-4D85-BF1E-ADF9497B4BB6}" xr6:coauthVersionLast="45" xr6:coauthVersionMax="45" xr10:uidLastSave="{00000000-0000-0000-0000-000000000000}"/>
  <bookViews>
    <workbookView xWindow="1103" yWindow="1103" windowWidth="18000" windowHeight="9397" xr2:uid="{654665DF-210C-496C-AD7F-CE8AF87E9115}"/>
  </bookViews>
  <sheets>
    <sheet name="Parts List" sheetId="7" r:id="rId1"/>
    <sheet name="Battery Monitoring" sheetId="1" r:id="rId2"/>
    <sheet name="Power Budgeting" sheetId="4" r:id="rId3"/>
    <sheet name="Pins" sheetId="5" r:id="rId4"/>
    <sheet name="IIC Addresses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1" l="1"/>
  <c r="D3" i="1"/>
  <c r="E3" i="1" s="1"/>
  <c r="I4" i="1"/>
  <c r="C5" i="1" l="1"/>
  <c r="C4" i="1"/>
  <c r="C6" i="1"/>
  <c r="C2" i="1"/>
  <c r="B9" i="1"/>
  <c r="B10" i="1" s="1"/>
  <c r="C10" i="1" s="1"/>
  <c r="D5" i="1" l="1"/>
  <c r="D4" i="1"/>
  <c r="E4" i="1" s="1"/>
  <c r="D6" i="1"/>
  <c r="D2" i="1"/>
  <c r="G9" i="4"/>
  <c r="B3" i="4"/>
  <c r="G3" i="4" s="1"/>
  <c r="B2" i="4"/>
  <c r="E2" i="4" s="1"/>
  <c r="B6" i="4"/>
  <c r="E6" i="4" s="1"/>
  <c r="E12" i="4"/>
  <c r="G12" i="4"/>
  <c r="G4" i="4"/>
  <c r="G5" i="4"/>
  <c r="G7" i="4"/>
  <c r="G8" i="4"/>
  <c r="G10" i="4"/>
  <c r="G11" i="4"/>
  <c r="G2" i="4"/>
  <c r="E4" i="4"/>
  <c r="E5" i="4"/>
  <c r="E7" i="4"/>
  <c r="E8" i="4"/>
  <c r="E9" i="4"/>
  <c r="E10" i="4"/>
  <c r="E11" i="4"/>
  <c r="E2" i="1" l="1"/>
  <c r="E5" i="1"/>
  <c r="E3" i="4"/>
  <c r="G19" i="4"/>
  <c r="G21" i="4" l="1"/>
  <c r="F19" i="4"/>
</calcChain>
</file>

<file path=xl/sharedStrings.xml><?xml version="1.0" encoding="utf-8"?>
<sst xmlns="http://schemas.openxmlformats.org/spreadsheetml/2006/main" count="198" uniqueCount="121">
  <si>
    <t>Battery Nominal Voltage</t>
  </si>
  <si>
    <t>Battery Low Voltage</t>
  </si>
  <si>
    <t>Voltage</t>
  </si>
  <si>
    <t>Jetson Nano</t>
  </si>
  <si>
    <t>Motors</t>
  </si>
  <si>
    <t>Total</t>
  </si>
  <si>
    <t>Compass Sensor</t>
  </si>
  <si>
    <t>Battery Monitoring Circuit</t>
  </si>
  <si>
    <t>Lights</t>
  </si>
  <si>
    <t>Count</t>
  </si>
  <si>
    <t>Power</t>
  </si>
  <si>
    <t>Notes</t>
  </si>
  <si>
    <t>Relays</t>
  </si>
  <si>
    <t>Temp/Humidity Sensor</t>
  </si>
  <si>
    <t>Servos</t>
  </si>
  <si>
    <t>Max A</t>
  </si>
  <si>
    <t>Nominal A</t>
  </si>
  <si>
    <t>Camera</t>
  </si>
  <si>
    <t>Total Current</t>
  </si>
  <si>
    <t>Budget</t>
  </si>
  <si>
    <t>Motor Controller</t>
  </si>
  <si>
    <t>https://www.robotshop.com/media/files/pdf/user-manual-mdd10a.pdf</t>
  </si>
  <si>
    <t>Included in Jetson Nano Power Consumption</t>
  </si>
  <si>
    <t>Leftovers</t>
  </si>
  <si>
    <t>Changes a lot in each situation also need to consider stall power to keep camera level</t>
  </si>
  <si>
    <t>Wheel Encoders</t>
  </si>
  <si>
    <t>Analog to Digital Conv</t>
  </si>
  <si>
    <t>5V</t>
  </si>
  <si>
    <t>GND</t>
  </si>
  <si>
    <t>12V</t>
  </si>
  <si>
    <t>SIGNAL</t>
  </si>
  <si>
    <t>1.8-5V</t>
  </si>
  <si>
    <t>SCL</t>
  </si>
  <si>
    <t>SDA</t>
  </si>
  <si>
    <t>ADDR</t>
  </si>
  <si>
    <t>ALRT</t>
  </si>
  <si>
    <t>A0</t>
  </si>
  <si>
    <t>A1</t>
  </si>
  <si>
    <t>A2</t>
  </si>
  <si>
    <t>A3</t>
  </si>
  <si>
    <t>DNE</t>
  </si>
  <si>
    <t>Servo Controller</t>
  </si>
  <si>
    <t>Address</t>
  </si>
  <si>
    <t>0x48-0x4B</t>
  </si>
  <si>
    <t>Battery Max Voltage</t>
  </si>
  <si>
    <t>Voltage Divider Math</t>
  </si>
  <si>
    <t>Note: Higher Resistance Less power draw</t>
  </si>
  <si>
    <t>Note: Use cont. conversion mode</t>
  </si>
  <si>
    <t>Mode</t>
  </si>
  <si>
    <t>By connecting the ADDR pin to one of the other pins</t>
  </si>
  <si>
    <t>Note: ADC default voltage range is +-2.048V</t>
  </si>
  <si>
    <t>ADC Voltage</t>
  </si>
  <si>
    <t>Bits</t>
  </si>
  <si>
    <t>Data Points</t>
  </si>
  <si>
    <t>Actual</t>
  </si>
  <si>
    <t>Resistor 1</t>
  </si>
  <si>
    <t>Resistor 2</t>
  </si>
  <si>
    <t>Resolution (V/Point)</t>
  </si>
  <si>
    <t>Max Vout</t>
  </si>
  <si>
    <t>ADC Reading</t>
  </si>
  <si>
    <t>Battery Ideal Voltage</t>
  </si>
  <si>
    <t>DIR1</t>
  </si>
  <si>
    <t>PWM1</t>
  </si>
  <si>
    <t>DIR2</t>
  </si>
  <si>
    <t>PWM2</t>
  </si>
  <si>
    <t>Note: PWM range 3-5V</t>
  </si>
  <si>
    <t>OUT A</t>
  </si>
  <si>
    <t>OUT B</t>
  </si>
  <si>
    <t>CSI(With Jetson)</t>
  </si>
  <si>
    <t>VDD(logic level)</t>
  </si>
  <si>
    <t>VCC(logic level)</t>
  </si>
  <si>
    <t>V+ (less then 6V)</t>
  </si>
  <si>
    <t>VDD(3-5V)</t>
  </si>
  <si>
    <t>VDD(3.3-5V)</t>
  </si>
  <si>
    <t>Input Voltage</t>
  </si>
  <si>
    <t>Output Voltage</t>
  </si>
  <si>
    <t>?(3-5V)</t>
  </si>
  <si>
    <t>VCC(12V)</t>
  </si>
  <si>
    <t>VCC(5V)</t>
  </si>
  <si>
    <t>SIGNAL(IN)</t>
  </si>
  <si>
    <t>OE(Enable Pin)</t>
  </si>
  <si>
    <t>Vout</t>
  </si>
  <si>
    <t>Runtime(hr)</t>
  </si>
  <si>
    <t>Battery Standby Voltage</t>
  </si>
  <si>
    <t>https://www.amazon.com/HiLetgo-Gyroscope-Acceleration-Accelerator-Magnetometer/dp/B01I1J0Z7Y/ref=cm_cr_arp_d_product_top?ie=UTF8</t>
  </si>
  <si>
    <t>We can access the magnometer directly or through the MPU9225 depending on using either the EDA and ECL or the SCL and SDA</t>
  </si>
  <si>
    <t>TorqueNado Motor</t>
  </si>
  <si>
    <t>Here</t>
  </si>
  <si>
    <t>Possible dual LED paths to allow for power saving mode custom board</t>
  </si>
  <si>
    <t>https://www.amazon.com/Channel-Driver-Module-Optocoupler-ESP8266/dp/B0798CZDR9/ref=sr_1_7?crid=2P8BZMV9XVVX&amp;dchild=1&amp;keywords=3v+optocoupler+relay&amp;qid=1592351515&amp;sprefix=3v+opto%2Caps%2C223&amp;sr=8-7</t>
  </si>
  <si>
    <t xml:space="preserve">3V Optocoupler Relay </t>
  </si>
  <si>
    <t>https://hobbyking.com/en_us/turnigytm-tgy-50090w-waterproof-analog-micro-servo-w-metal-gears.html</t>
  </si>
  <si>
    <t>Part of the TorqueNado Motor</t>
  </si>
  <si>
    <t>Teensy Boards (Arduino but better)</t>
  </si>
  <si>
    <t>https://www.pjrc.com/teensy/teensyLC.html</t>
  </si>
  <si>
    <t>https://www.amazon.com/Organizer-Converter-Programmable-Amplifier-Development/dp/B07W6481Y2/ref=sr_1_10?dchild=1&amp;keywords=analog+to+digital+converter+arduino&amp;qid=1592351791&amp;sr=8-10</t>
  </si>
  <si>
    <t>https://www.amazon.com/SunFounder-PCA9685-Channel-Arduino-Raspberry/dp/B014KTSMLA/ref=sr_1_2?dchild=1&amp;keywords=servo+controller&amp;qid=1592351838&amp;sr=8-2</t>
  </si>
  <si>
    <t>Cytron 10A  Motor Controller</t>
  </si>
  <si>
    <t>16bit ADC</t>
  </si>
  <si>
    <t>PCA 9685 Servo Controller (up to 16)</t>
  </si>
  <si>
    <t xml:space="preserve">Teensy LC (low cost) has a lot of interrupt pins as well as </t>
  </si>
  <si>
    <t>https://www.amazon.com/Channel-Bi-directional-Motor-Driver-5-25V/dp/B01M5I2NFM/ref=sr_1_5?dchild=1&amp;keywords=cytron+motor+controller&amp;qid=1592352096&amp;sr=8-5</t>
  </si>
  <si>
    <t>https://www.pitsco.com/TETRIX-MAX-TorqueNADO-Motor-with-Encoder</t>
  </si>
  <si>
    <t>Custom</t>
  </si>
  <si>
    <t>https://www.amazon.com/Arducam-IMX219-Camera-Module-NVIDIA/dp/B082NSDP5L/ref=sr_1_3?dchild=1&amp;keywords=jetson+nano+camera+autofocus&amp;qid=1592352199&amp;sr=8-3</t>
  </si>
  <si>
    <t>Links</t>
  </si>
  <si>
    <t>Data Sheets</t>
  </si>
  <si>
    <t>Device</t>
  </si>
  <si>
    <t>https://invensense.tdk.com/wp-content/uploads/2015/02/PS-MPU-9250A-01-v1.1.pdf</t>
  </si>
  <si>
    <t>https://asset.pitsco.com/sharedimages/resources/torquenado_dcmotorspecs.pdf</t>
  </si>
  <si>
    <t>https://www.ti.com/lit/ds/symlink/ads1115.pdf?ts=1592353076300</t>
  </si>
  <si>
    <t>https://www.pjrc.com/teensy/teensyLC.html#specs</t>
  </si>
  <si>
    <t>https://cdn-shop.adafruit.com/datasheets/PCA9685.pdf</t>
  </si>
  <si>
    <t>https://developer.download.nvidia.com/assets/embedded/secure/jetson/Nano/docs/NVIDIA_Jetson_Nano_Developer_Kit_User_Guide.pdf?QIEdPbWeMYuw_ubyYmkGzYTDdKwMqu3MBvV4-zHp8Lvh5hyx1Q_FPKjKHQWGTHFAH-yo4hmDuApZ2HhTyRo4_2jXiXNCH5yaP-ee0j0E8rTYpZKhuWCH_FTQV0SjGcdI0nSDa2W8aiUO8Pe1c7C8Q6ckoVdzBidGvqzPl3BeZWeD6_EUGm22Z4GqDnELPjTECzDqhgc_</t>
  </si>
  <si>
    <t>https://www.mouser.com/datasheet/2/233/LI-IMX219-MIPI-FF-NANO_SPEC-1596177.pdf</t>
  </si>
  <si>
    <t>3.3V Power Stepdown</t>
  </si>
  <si>
    <t>https://www.amazon.com/JacobsParts-Mini360-Voltage-Converter-Module/dp/B078C7ZS74/ref=sr_1_10?crid=3O9V8ZUT2LZ1M&amp;dchild=1&amp;keywords=3.3v+regulator&amp;qid=1592431036&amp;sprefix=3.3v+%2Caps%2C200&amp;sr=8-10</t>
  </si>
  <si>
    <t>Buck Converter Board</t>
  </si>
  <si>
    <r>
      <rPr>
        <sz val="11"/>
        <color rgb="FF111111"/>
        <rFont val="Arial"/>
        <family val="2"/>
      </rPr>
      <t>AM2320</t>
    </r>
    <r>
      <rPr>
        <sz val="16"/>
        <color rgb="FF111111"/>
        <rFont val="Arial"/>
        <family val="2"/>
      </rPr>
      <t> </t>
    </r>
  </si>
  <si>
    <t>https://www.amazon.com/KOOBOOK-AM2320B-Digital-Temperature-Humidity/dp/B07S66RG1S/ref=sr_1_5?crid=1MS3RTA4GIOYX&amp;dchild=1&amp;keywords=am2320+digital+temperature+and+humidity+sensor&amp;qid=1592483020&amp;sprefix=am2320+%2Caps%2C213&amp;sr=8-5</t>
  </si>
  <si>
    <t>CHECK CIRCUIT PYTHON SUPPORT FOR SENSORS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</si>
</sst>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6"/>
      <color rgb="FF111111"/>
      <name val="Arial"/>
      <family val="2"/>
    </font>
    <font>
      <sz val="11"/>
      <color rgb="FF11111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1"/>
    <xf numFmtId="1" fontId="0" fillId="0" borderId="0" xfId="0" applyNumberFormat="1"/>
    <xf numFmtId="164" fontId="0" fillId="0" borderId="0" xfId="0" applyNumberFormat="1"/>
    <xf numFmtId="0" fontId="0" fillId="0" borderId="1" xfId="0" applyBorder="1"/>
    <xf numFmtId="164" fontId="0" fillId="0" borderId="1" xfId="0" applyNumberFormat="1" applyBorder="1"/>
    <xf numFmtId="1" fontId="0" fillId="0" borderId="1" xfId="0" applyNumberFormat="1" applyBorder="1"/>
    <xf numFmtId="0" fontId="2" fillId="0" borderId="1" xfId="0" applyFont="1" applyBorder="1"/>
    <xf numFmtId="164" fontId="2" fillId="0" borderId="1" xfId="0" applyNumberFormat="1" applyFont="1" applyBorder="1"/>
    <xf numFmtId="1" fontId="2" fillId="0" borderId="1" xfId="0" applyNumberFormat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4" fillId="0" borderId="0" xfId="0" applyFont="1" applyAlignment="1"/>
    <xf numFmtId="0" fontId="5" fillId="0" borderId="0" xfId="0" applyFont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19</xdr:row>
      <xdr:rowOff>73039</xdr:rowOff>
    </xdr:from>
    <xdr:to>
      <xdr:col>4</xdr:col>
      <xdr:colOff>487940</xdr:colOff>
      <xdr:row>38</xdr:row>
      <xdr:rowOff>138545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33F0AED-8FE6-4460-9008-A03DFF207C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502039"/>
          <a:ext cx="5692054" cy="368500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12</xdr:row>
      <xdr:rowOff>0</xdr:rowOff>
    </xdr:from>
    <xdr:to>
      <xdr:col>8</xdr:col>
      <xdr:colOff>466725</xdr:colOff>
      <xdr:row>17</xdr:row>
      <xdr:rowOff>180523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8760630-7BD9-436D-AAF2-4E76767CD9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86475" y="2286000"/>
          <a:ext cx="2905125" cy="11377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com/Channel-Bi-directional-Motor-Driver-5-25V/dp/B01M5I2NFM/ref=sr_1_5?dchild=1&amp;keywords=cytron+motor+controller&amp;qid=1592352096&amp;sr=8-5" TargetMode="External"/><Relationship Id="rId13" Type="http://schemas.openxmlformats.org/officeDocument/2006/relationships/hyperlink" Target="https://asset.pitsco.com/sharedimages/resources/torquenado_dcmotorspecs.pdf" TargetMode="External"/><Relationship Id="rId18" Type="http://schemas.openxmlformats.org/officeDocument/2006/relationships/hyperlink" Target="https://www.robotshop.com/media/files/pdf/user-manual-mdd10a.pdf" TargetMode="External"/><Relationship Id="rId3" Type="http://schemas.openxmlformats.org/officeDocument/2006/relationships/hyperlink" Target="https://www.amazon.com/Channel-Driver-Module-Optocoupler-ESP8266/dp/B0798CZDR9/ref=sr_1_7?crid=2P8BZMV9XVVX&amp;dchild=1&amp;keywords=3v+optocoupler+relay&amp;qid=1592351515&amp;sprefix=3v+opto%2Caps%2C223&amp;sr=8-7" TargetMode="External"/><Relationship Id="rId21" Type="http://schemas.openxmlformats.org/officeDocument/2006/relationships/hyperlink" Target="https://www.amazon.com/JacobsParts-Mini360-Voltage-Converter-Module/dp/B078C7ZS74/ref=sr_1_10?crid=3O9V8ZUT2LZ1M&amp;dchild=1&amp;keywords=3.3v+regulator&amp;qid=1592431036&amp;sprefix=3.3v+%2Caps%2C200&amp;sr=8-10" TargetMode="External"/><Relationship Id="rId7" Type="http://schemas.openxmlformats.org/officeDocument/2006/relationships/hyperlink" Target="https://www.amazon.com/SunFounder-PCA9685-Channel-Arduino-Raspberry/dp/B014KTSMLA/ref=sr_1_2?dchild=1&amp;keywords=servo+controller&amp;qid=1592351838&amp;sr=8-2" TargetMode="External"/><Relationship Id="rId12" Type="http://schemas.openxmlformats.org/officeDocument/2006/relationships/hyperlink" Target="https://invensense.tdk.com/wp-content/uploads/2015/02/PS-MPU-9250A-01-v1.1.pdf" TargetMode="External"/><Relationship Id="rId17" Type="http://schemas.openxmlformats.org/officeDocument/2006/relationships/hyperlink" Target="https://cdn-shop.adafruit.com/datasheets/PCA9685.pdf" TargetMode="External"/><Relationship Id="rId2" Type="http://schemas.openxmlformats.org/officeDocument/2006/relationships/hyperlink" Target="https://www.amazon.com/HiLetgo-Gyroscope-Acceleration-Accelerator-Magnetometer/dp/B01I1J0Z7Y/ref=cm_cr_arp_d_product_top?ie=UTF8" TargetMode="External"/><Relationship Id="rId16" Type="http://schemas.openxmlformats.org/officeDocument/2006/relationships/hyperlink" Target="https://www.pjrc.com/teensy/teensyLC.html" TargetMode="External"/><Relationship Id="rId20" Type="http://schemas.openxmlformats.org/officeDocument/2006/relationships/hyperlink" Target="https://www.mouser.com/datasheet/2/233/LI-IMX219-MIPI-FF-NANO_SPEC-1596177.pdf" TargetMode="External"/><Relationship Id="rId1" Type="http://schemas.openxmlformats.org/officeDocument/2006/relationships/hyperlink" Target="https://www.robotshop.com/media/files/pdf/user-manual-mdd10a.pdf" TargetMode="External"/><Relationship Id="rId6" Type="http://schemas.openxmlformats.org/officeDocument/2006/relationships/hyperlink" Target="https://www.amazon.com/Organizer-Converter-Programmable-Amplifier-Development/dp/B07W6481Y2/ref=sr_1_10?dchild=1&amp;keywords=analog+to+digital+converter+arduino&amp;qid=1592351791&amp;sr=8-10" TargetMode="External"/><Relationship Id="rId11" Type="http://schemas.openxmlformats.org/officeDocument/2006/relationships/hyperlink" Target="https://www.amazon.com/Arducam-IMX219-Camera-Module-NVIDIA/dp/B082NSDP5L/ref=sr_1_3?dchild=1&amp;keywords=jetson+nano+camera+autofocus&amp;qid=1592352199&amp;sr=8-3" TargetMode="External"/><Relationship Id="rId5" Type="http://schemas.openxmlformats.org/officeDocument/2006/relationships/hyperlink" Target="https://www.pjrc.com/teensy/teensyLC.html" TargetMode="External"/><Relationship Id="rId15" Type="http://schemas.openxmlformats.org/officeDocument/2006/relationships/hyperlink" Target="https://www.ti.com/lit/ds/symlink/ads1115.pdf?ts=1592353076300" TargetMode="External"/><Relationship Id="rId23" Type="http://schemas.openxmlformats.org/officeDocument/2006/relationships/printerSettings" Target="../printerSettings/printerSettings1.bin"/><Relationship Id="rId10" Type="http://schemas.openxmlformats.org/officeDocument/2006/relationships/hyperlink" Target="https://www.pitsco.com/TETRIX-MAX-TorqueNADO-Motor-with-Encoder" TargetMode="External"/><Relationship Id="rId19" Type="http://schemas.openxmlformats.org/officeDocument/2006/relationships/hyperlink" Target="https://developer.download.nvidia.com/assets/embedded/secure/jetson/Nano/docs/NVIDIA_Jetson_Nano_Developer_Kit_User_Guide.pdf?QIEdPbWeMYuw_ubyYmkGzYTDdKwMqu3MBvV4-zHp8Lvh5hyx1Q_FPKjKHQWGTHFAH-yo4hmDuApZ2HhTyRo4_2jXiXNCH5yaP-ee0j0E8rTYpZKhuWCH_FTQV0SjGcdI0nSDa2W8aiUO8Pe1c7C8Q6ckoVdzBidGvqzPl3BeZWeD6_EUGm22Z4GqDnELPjTECzDqhgc_" TargetMode="External"/><Relationship Id="rId4" Type="http://schemas.openxmlformats.org/officeDocument/2006/relationships/hyperlink" Target="https://hobbyking.com/en_us/turnigytm-tgy-50090w-waterproof-analog-micro-servo-w-metal-gears.html" TargetMode="External"/><Relationship Id="rId9" Type="http://schemas.openxmlformats.org/officeDocument/2006/relationships/hyperlink" Target="https://www.pitsco.com/TETRIX-MAX-TorqueNADO-Motor-with-Encoder" TargetMode="External"/><Relationship Id="rId14" Type="http://schemas.openxmlformats.org/officeDocument/2006/relationships/hyperlink" Target="https://asset.pitsco.com/sharedimages/resources/torquenado_dcmotorspecs.pdf" TargetMode="External"/><Relationship Id="rId22" Type="http://schemas.openxmlformats.org/officeDocument/2006/relationships/hyperlink" Target="https://www.amazon.com/KOOBOOK-AM2320B-Digital-Temperature-Humidity/dp/B07S66RG1S/ref=sr_1_5?crid=1MS3RTA4GIOYX&amp;dchild=1&amp;keywords=am2320+digital+temperature+and+humidity+sensor&amp;qid=1592483020&amp;sprefix=am2320+%2Caps%2C213&amp;sr=8-5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F47D4-88BF-42D1-8E7D-F306B318297F}">
  <dimension ref="A1:D19"/>
  <sheetViews>
    <sheetView tabSelected="1" zoomScale="92" workbookViewId="0">
      <pane xSplit="1" topLeftCell="B1" activePane="topRight" state="frozen"/>
      <selection pane="topRight" activeCell="B20" sqref="B20"/>
    </sheetView>
  </sheetViews>
  <sheetFormatPr defaultRowHeight="14.25" x14ac:dyDescent="0.45"/>
  <cols>
    <col min="1" max="1" width="28.73046875" style="10" bestFit="1" customWidth="1"/>
    <col min="2" max="2" width="104" bestFit="1" customWidth="1"/>
    <col min="3" max="3" width="208.3984375" bestFit="1" customWidth="1"/>
    <col min="4" max="4" width="255.59765625" bestFit="1" customWidth="1"/>
  </cols>
  <sheetData>
    <row r="1" spans="1:4" s="11" customFormat="1" x14ac:dyDescent="0.45">
      <c r="A1" s="11" t="s">
        <v>107</v>
      </c>
      <c r="B1" s="12" t="s">
        <v>11</v>
      </c>
      <c r="C1" s="13" t="s">
        <v>105</v>
      </c>
      <c r="D1" s="13" t="s">
        <v>106</v>
      </c>
    </row>
    <row r="2" spans="1:4" x14ac:dyDescent="0.45">
      <c r="A2" s="10" t="s">
        <v>6</v>
      </c>
      <c r="B2" t="s">
        <v>85</v>
      </c>
      <c r="C2" s="1" t="s">
        <v>84</v>
      </c>
      <c r="D2" s="1" t="s">
        <v>108</v>
      </c>
    </row>
    <row r="3" spans="1:4" x14ac:dyDescent="0.45">
      <c r="A3" s="10" t="s">
        <v>25</v>
      </c>
      <c r="B3" t="s">
        <v>92</v>
      </c>
      <c r="C3" s="1" t="s">
        <v>102</v>
      </c>
      <c r="D3" s="1" t="s">
        <v>109</v>
      </c>
    </row>
    <row r="4" spans="1:4" x14ac:dyDescent="0.45">
      <c r="A4" s="10" t="s">
        <v>7</v>
      </c>
      <c r="B4" s="1" t="s">
        <v>87</v>
      </c>
      <c r="C4" t="s">
        <v>103</v>
      </c>
      <c r="D4" s="1" t="s">
        <v>87</v>
      </c>
    </row>
    <row r="5" spans="1:4" x14ac:dyDescent="0.45">
      <c r="A5" s="10" t="s">
        <v>8</v>
      </c>
      <c r="B5" t="s">
        <v>88</v>
      </c>
      <c r="C5" t="s">
        <v>103</v>
      </c>
      <c r="D5" t="s">
        <v>40</v>
      </c>
    </row>
    <row r="6" spans="1:4" x14ac:dyDescent="0.45">
      <c r="A6" s="10" t="s">
        <v>12</v>
      </c>
      <c r="B6" t="s">
        <v>90</v>
      </c>
      <c r="C6" s="1" t="s">
        <v>89</v>
      </c>
      <c r="D6" t="s">
        <v>40</v>
      </c>
    </row>
    <row r="7" spans="1:4" ht="20.25" x14ac:dyDescent="0.45">
      <c r="A7" s="10" t="s">
        <v>13</v>
      </c>
      <c r="B7" s="14" t="s">
        <v>118</v>
      </c>
      <c r="C7" s="1" t="s">
        <v>119</v>
      </c>
      <c r="D7" s="1"/>
    </row>
    <row r="8" spans="1:4" x14ac:dyDescent="0.45">
      <c r="A8" s="10" t="s">
        <v>14</v>
      </c>
      <c r="B8" t="s">
        <v>24</v>
      </c>
      <c r="C8" s="1" t="s">
        <v>91</v>
      </c>
      <c r="D8" t="s">
        <v>40</v>
      </c>
    </row>
    <row r="9" spans="1:4" x14ac:dyDescent="0.45">
      <c r="A9" s="10" t="s">
        <v>17</v>
      </c>
      <c r="B9" t="s">
        <v>22</v>
      </c>
      <c r="C9" s="1" t="s">
        <v>104</v>
      </c>
      <c r="D9" s="1" t="s">
        <v>114</v>
      </c>
    </row>
    <row r="10" spans="1:4" x14ac:dyDescent="0.45">
      <c r="A10" s="10" t="s">
        <v>4</v>
      </c>
      <c r="B10" t="s">
        <v>86</v>
      </c>
      <c r="C10" s="1" t="s">
        <v>102</v>
      </c>
      <c r="D10" s="1" t="s">
        <v>109</v>
      </c>
    </row>
    <row r="11" spans="1:4" x14ac:dyDescent="0.45">
      <c r="A11" s="10" t="s">
        <v>3</v>
      </c>
      <c r="C11" s="1" t="s">
        <v>101</v>
      </c>
      <c r="D11" s="1" t="s">
        <v>113</v>
      </c>
    </row>
    <row r="12" spans="1:4" x14ac:dyDescent="0.45">
      <c r="A12" s="10" t="s">
        <v>20</v>
      </c>
      <c r="B12" t="s">
        <v>97</v>
      </c>
      <c r="C12" s="1" t="s">
        <v>21</v>
      </c>
      <c r="D12" s="1" t="s">
        <v>21</v>
      </c>
    </row>
    <row r="13" spans="1:4" x14ac:dyDescent="0.45">
      <c r="A13" s="10" t="s">
        <v>26</v>
      </c>
      <c r="B13" t="s">
        <v>98</v>
      </c>
      <c r="C13" s="1" t="s">
        <v>95</v>
      </c>
      <c r="D13" s="1" t="s">
        <v>110</v>
      </c>
    </row>
    <row r="14" spans="1:4" x14ac:dyDescent="0.45">
      <c r="A14" s="10" t="s">
        <v>41</v>
      </c>
      <c r="B14" t="s">
        <v>99</v>
      </c>
      <c r="C14" s="1" t="s">
        <v>96</v>
      </c>
      <c r="D14" s="1" t="s">
        <v>112</v>
      </c>
    </row>
    <row r="15" spans="1:4" x14ac:dyDescent="0.45">
      <c r="A15" s="10" t="s">
        <v>93</v>
      </c>
      <c r="B15" t="s">
        <v>100</v>
      </c>
      <c r="C15" s="1" t="s">
        <v>94</v>
      </c>
      <c r="D15" s="1" t="s">
        <v>111</v>
      </c>
    </row>
    <row r="17" spans="1:3" x14ac:dyDescent="0.45">
      <c r="A17" s="10" t="s">
        <v>115</v>
      </c>
      <c r="B17" t="s">
        <v>117</v>
      </c>
      <c r="C17" s="1" t="s">
        <v>116</v>
      </c>
    </row>
    <row r="19" spans="1:3" x14ac:dyDescent="0.45">
      <c r="B19" t="s">
        <v>120</v>
      </c>
    </row>
  </sheetData>
  <hyperlinks>
    <hyperlink ref="C12" r:id="rId1" xr:uid="{0ABB491C-1BCF-4A77-B662-282107128C3E}"/>
    <hyperlink ref="C2" r:id="rId2" xr:uid="{7404D7A0-5EDE-4D03-8801-BCCF9360D71D}"/>
    <hyperlink ref="B4" location="'Battery Monitoring'!A1" display="Here" xr:uid="{10AD17C3-4D70-46D2-A5D1-182A7A28CDCA}"/>
    <hyperlink ref="C6" r:id="rId3" xr:uid="{28364884-E981-48D0-9D6C-8192D64B3944}"/>
    <hyperlink ref="C8" r:id="rId4" xr:uid="{7CBF068F-136A-43CB-AF79-FB684803D695}"/>
    <hyperlink ref="C15" r:id="rId5" xr:uid="{EB4FDF66-1A86-45A4-A47E-A67E884FC370}"/>
    <hyperlink ref="C13" r:id="rId6" xr:uid="{E9B0625A-8FB8-4020-8E70-DD6206059DF2}"/>
    <hyperlink ref="C14" r:id="rId7" xr:uid="{E69898FF-E985-48E3-A001-911A64F510D2}"/>
    <hyperlink ref="C11" r:id="rId8" xr:uid="{A30AC498-F6B3-45F0-B90B-2BA752BDACF0}"/>
    <hyperlink ref="C3" r:id="rId9" xr:uid="{48BD11B1-2FB2-460B-8189-EFD4F27633FC}"/>
    <hyperlink ref="C10" r:id="rId10" xr:uid="{4A724F5D-D450-4A4F-B4F5-CE8D041A4D29}"/>
    <hyperlink ref="C9" r:id="rId11" xr:uid="{F753574B-49E1-4F45-893E-DA7C99C3787C}"/>
    <hyperlink ref="D2" r:id="rId12" xr:uid="{F9A1CBFA-9B2A-4205-B860-49A3F286A186}"/>
    <hyperlink ref="D3" r:id="rId13" xr:uid="{A2D3D50B-DFF3-4D3D-B77E-2B1937359236}"/>
    <hyperlink ref="D10" r:id="rId14" xr:uid="{90EC5E64-7BA5-46AF-9E4D-FC14196C2364}"/>
    <hyperlink ref="D4" location="'Battery Monitoring'!A1" display="Here" xr:uid="{B2D5693C-1BA7-48A7-928E-9EBB6E60090F}"/>
    <hyperlink ref="D13" r:id="rId15" xr:uid="{43DB440B-0F0E-46BC-9747-A4466CA28CCD}"/>
    <hyperlink ref="D15" r:id="rId16" location="specs" display="https://www.pjrc.com/teensy/teensyLC.html - specs" xr:uid="{C73B3C95-E7E6-4D24-9DB2-5F6E1EF017AB}"/>
    <hyperlink ref="D14" r:id="rId17" xr:uid="{6A94982D-816D-4C1E-8AC1-9CDE55D93BBF}"/>
    <hyperlink ref="D12" r:id="rId18" xr:uid="{69DA9054-EF32-40B8-BE33-10166D902D8D}"/>
    <hyperlink ref="D11" r:id="rId19" display="https://developer.download.nvidia.com/assets/embedded/secure/jetson/Nano/docs/NVIDIA_Jetson_Nano_Developer_Kit_User_Guide.pdf?QIEdPbWeMYuw_ubyYmkGzYTDdKwMqu3MBvV4-zHp8Lvh5hyx1Q_FPKjKHQWGTHFAH-yo4hmDuApZ2HhTyRo4_2jXiXNCH5yaP-ee0j0E8rTYpZKhuWCH_FTQV0SjGcdI0nSDa2W8aiUO8Pe1c7C8Q6ckoVdzBidGvqzPl3BeZWeD6_EUGm22Z4GqDnELPjTECzDqhgc_" xr:uid="{6F81D5EB-2FED-4905-B612-C73F6BE9AA57}"/>
    <hyperlink ref="D9" r:id="rId20" xr:uid="{CA418673-4D45-41B3-BA0B-609FE605F4FF}"/>
    <hyperlink ref="C17" r:id="rId21" xr:uid="{C0A8D85F-0277-474D-9E5C-9FEB53F92AF6}"/>
    <hyperlink ref="C7" r:id="rId22" xr:uid="{903C7A0B-72B7-4EF5-B23A-3C756B0805DB}"/>
  </hyperlinks>
  <pageMargins left="0.7" right="0.7" top="0.75" bottom="0.75" header="0.3" footer="0.3"/>
  <pageSetup orientation="portrait" r:id="rId2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1F36D-4D94-4A0E-9DA4-02DA4ECFE1B0}">
  <dimension ref="A1:I18"/>
  <sheetViews>
    <sheetView zoomScale="110" zoomScaleNormal="110" workbookViewId="0"/>
  </sheetViews>
  <sheetFormatPr defaultRowHeight="14.25" x14ac:dyDescent="0.45"/>
  <cols>
    <col min="1" max="1" width="40.265625" bestFit="1" customWidth="1"/>
    <col min="2" max="2" width="12.265625" bestFit="1" customWidth="1"/>
    <col min="3" max="3" width="12.265625" style="3" bestFit="1" customWidth="1"/>
    <col min="4" max="4" width="13.1328125" style="2" bestFit="1" customWidth="1"/>
  </cols>
  <sheetData>
    <row r="1" spans="1:9" x14ac:dyDescent="0.45">
      <c r="A1" s="7"/>
      <c r="B1" s="7" t="s">
        <v>54</v>
      </c>
      <c r="C1" s="8" t="s">
        <v>59</v>
      </c>
      <c r="D1" s="9" t="s">
        <v>53</v>
      </c>
      <c r="E1" s="7"/>
    </row>
    <row r="2" spans="1:9" x14ac:dyDescent="0.45">
      <c r="A2" s="7" t="s">
        <v>44</v>
      </c>
      <c r="B2" s="4">
        <v>14.2</v>
      </c>
      <c r="C2" s="5">
        <f>(B2*$B$12)/($B$11+$B$12)</f>
        <v>1.9586206896551723</v>
      </c>
      <c r="D2" s="6">
        <f>(1/$B$10)*C2</f>
        <v>62675.862068965514</v>
      </c>
      <c r="E2" s="6">
        <f>D2-D4</f>
        <v>6179.310344827587</v>
      </c>
      <c r="H2" t="s">
        <v>81</v>
      </c>
    </row>
    <row r="3" spans="1:9" x14ac:dyDescent="0.45">
      <c r="A3" s="7" t="s">
        <v>83</v>
      </c>
      <c r="B3" s="4">
        <v>13.8</v>
      </c>
      <c r="C3" s="5">
        <f>(B3*$B$12)/($B$11+$B$12)</f>
        <v>1.903448275862069</v>
      </c>
      <c r="D3" s="6">
        <f>(1/$B$10)*C3</f>
        <v>60910.34482758621</v>
      </c>
      <c r="E3" s="6">
        <f>D3-D5</f>
        <v>7944.8275862068986</v>
      </c>
    </row>
    <row r="4" spans="1:9" x14ac:dyDescent="0.45">
      <c r="A4" s="7" t="s">
        <v>0</v>
      </c>
      <c r="B4" s="4">
        <v>12.8</v>
      </c>
      <c r="C4" s="5">
        <f t="shared" ref="C4:C6" si="0">(B4*$B$12)/($B$11+$B$12)</f>
        <v>1.7655172413793103</v>
      </c>
      <c r="D4" s="6">
        <f t="shared" ref="D4:D6" si="1">(1/$B$10)*C4</f>
        <v>56496.551724137928</v>
      </c>
      <c r="E4" s="6">
        <f t="shared" ref="E4:E5" si="2">D4-D5</f>
        <v>3531.0344827586159</v>
      </c>
      <c r="H4">
        <v>1.738</v>
      </c>
      <c r="I4">
        <f>(B11+B12)*H4/B12</f>
        <v>12.6005</v>
      </c>
    </row>
    <row r="5" spans="1:9" x14ac:dyDescent="0.45">
      <c r="A5" s="7" t="s">
        <v>60</v>
      </c>
      <c r="B5" s="4">
        <v>12</v>
      </c>
      <c r="C5" s="5">
        <f t="shared" si="0"/>
        <v>1.6551724137931034</v>
      </c>
      <c r="D5" s="6">
        <f t="shared" si="1"/>
        <v>52965.517241379312</v>
      </c>
      <c r="E5" s="6">
        <f t="shared" si="2"/>
        <v>2206.8965517241377</v>
      </c>
    </row>
    <row r="6" spans="1:9" x14ac:dyDescent="0.45">
      <c r="A6" s="7" t="s">
        <v>1</v>
      </c>
      <c r="B6" s="4">
        <v>11.5</v>
      </c>
      <c r="C6" s="5">
        <f t="shared" si="0"/>
        <v>1.5862068965517242</v>
      </c>
      <c r="D6" s="6">
        <f t="shared" si="1"/>
        <v>50758.620689655174</v>
      </c>
      <c r="E6" s="6"/>
    </row>
    <row r="7" spans="1:9" x14ac:dyDescent="0.45">
      <c r="A7" t="s">
        <v>51</v>
      </c>
      <c r="B7">
        <v>2.048</v>
      </c>
    </row>
    <row r="8" spans="1:9" x14ac:dyDescent="0.45">
      <c r="A8" t="s">
        <v>52</v>
      </c>
      <c r="B8">
        <v>16</v>
      </c>
    </row>
    <row r="9" spans="1:9" x14ac:dyDescent="0.45">
      <c r="A9" t="s">
        <v>53</v>
      </c>
      <c r="B9">
        <f>2^B8</f>
        <v>65536</v>
      </c>
    </row>
    <row r="10" spans="1:9" x14ac:dyDescent="0.45">
      <c r="A10" t="s">
        <v>57</v>
      </c>
      <c r="B10">
        <f>B7/B9</f>
        <v>3.1250000000000001E-5</v>
      </c>
      <c r="C10" s="3">
        <f>B10*1000</f>
        <v>3.125E-2</v>
      </c>
    </row>
    <row r="11" spans="1:9" x14ac:dyDescent="0.45">
      <c r="A11" t="s">
        <v>55</v>
      </c>
      <c r="B11">
        <v>30000</v>
      </c>
    </row>
    <row r="12" spans="1:9" x14ac:dyDescent="0.45">
      <c r="A12" t="s">
        <v>56</v>
      </c>
      <c r="B12">
        <v>4800</v>
      </c>
    </row>
    <row r="13" spans="1:9" x14ac:dyDescent="0.45">
      <c r="A13" t="s">
        <v>58</v>
      </c>
      <c r="B13">
        <v>14.5</v>
      </c>
    </row>
    <row r="15" spans="1:9" x14ac:dyDescent="0.45">
      <c r="A15" t="s">
        <v>45</v>
      </c>
    </row>
    <row r="16" spans="1:9" x14ac:dyDescent="0.45">
      <c r="A16" t="s">
        <v>46</v>
      </c>
    </row>
    <row r="17" spans="1:1" x14ac:dyDescent="0.45">
      <c r="A17" t="s">
        <v>47</v>
      </c>
    </row>
    <row r="18" spans="1:1" x14ac:dyDescent="0.45">
      <c r="A18" t="s">
        <v>50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9EF87-7522-4814-9EDC-46F679FC0812}">
  <dimension ref="A1:G21"/>
  <sheetViews>
    <sheetView zoomScale="62" zoomScaleNormal="145" workbookViewId="0">
      <selection activeCell="A2" sqref="A2:A15"/>
    </sheetView>
  </sheetViews>
  <sheetFormatPr defaultRowHeight="14.25" x14ac:dyDescent="0.45"/>
  <cols>
    <col min="1" max="1" width="29.3984375" bestFit="1" customWidth="1"/>
    <col min="2" max="2" width="10.265625" bestFit="1" customWidth="1"/>
    <col min="4" max="4" width="11.3984375" bestFit="1" customWidth="1"/>
    <col min="5" max="5" width="11.3984375" customWidth="1"/>
    <col min="6" max="6" width="12.86328125" bestFit="1" customWidth="1"/>
    <col min="7" max="7" width="11.1328125" bestFit="1" customWidth="1"/>
    <col min="8" max="8" width="118.59765625" bestFit="1" customWidth="1"/>
    <col min="9" max="9" width="207.3984375" bestFit="1" customWidth="1"/>
    <col min="10" max="10" width="74.59765625" bestFit="1" customWidth="1"/>
  </cols>
  <sheetData>
    <row r="1" spans="1:7" x14ac:dyDescent="0.45">
      <c r="B1" t="s">
        <v>16</v>
      </c>
      <c r="C1" t="s">
        <v>15</v>
      </c>
      <c r="D1" t="s">
        <v>2</v>
      </c>
      <c r="E1" t="s">
        <v>10</v>
      </c>
      <c r="F1" t="s">
        <v>9</v>
      </c>
      <c r="G1" t="s">
        <v>18</v>
      </c>
    </row>
    <row r="2" spans="1:7" x14ac:dyDescent="0.45">
      <c r="A2" s="10" t="s">
        <v>6</v>
      </c>
      <c r="B2">
        <f>100/1000000</f>
        <v>1E-4</v>
      </c>
      <c r="C2">
        <v>2.6</v>
      </c>
      <c r="D2">
        <v>5</v>
      </c>
      <c r="E2">
        <f t="shared" ref="E2:E12" si="0">B2*D2</f>
        <v>5.0000000000000001E-4</v>
      </c>
      <c r="F2">
        <v>1</v>
      </c>
      <c r="G2">
        <f>B2*F2</f>
        <v>1E-4</v>
      </c>
    </row>
    <row r="3" spans="1:7" x14ac:dyDescent="0.45">
      <c r="A3" s="10" t="s">
        <v>25</v>
      </c>
      <c r="B3">
        <f>10/1000</f>
        <v>0.01</v>
      </c>
      <c r="C3">
        <v>0</v>
      </c>
      <c r="D3">
        <v>12</v>
      </c>
      <c r="E3">
        <f t="shared" si="0"/>
        <v>0.12</v>
      </c>
      <c r="F3">
        <v>4</v>
      </c>
      <c r="G3">
        <f>B3*F3</f>
        <v>0.04</v>
      </c>
    </row>
    <row r="4" spans="1:7" x14ac:dyDescent="0.45">
      <c r="A4" s="10" t="s">
        <v>7</v>
      </c>
      <c r="B4">
        <v>0.01</v>
      </c>
      <c r="C4">
        <v>0</v>
      </c>
      <c r="D4">
        <v>12</v>
      </c>
      <c r="E4">
        <f t="shared" si="0"/>
        <v>0.12</v>
      </c>
      <c r="F4">
        <v>1</v>
      </c>
      <c r="G4">
        <f>B4*F4</f>
        <v>0.01</v>
      </c>
    </row>
    <row r="5" spans="1:7" x14ac:dyDescent="0.45">
      <c r="A5" s="10" t="s">
        <v>8</v>
      </c>
      <c r="B5">
        <v>0.1</v>
      </c>
      <c r="C5">
        <v>0.3</v>
      </c>
      <c r="D5">
        <v>2.9</v>
      </c>
      <c r="E5">
        <f t="shared" si="0"/>
        <v>0.28999999999999998</v>
      </c>
      <c r="F5">
        <v>12</v>
      </c>
      <c r="G5">
        <f>B5*F5</f>
        <v>1.2000000000000002</v>
      </c>
    </row>
    <row r="6" spans="1:7" x14ac:dyDescent="0.45">
      <c r="A6" s="10" t="s">
        <v>12</v>
      </c>
      <c r="B6">
        <f>90/1000</f>
        <v>0.09</v>
      </c>
      <c r="C6">
        <v>0</v>
      </c>
      <c r="D6">
        <v>5</v>
      </c>
      <c r="E6">
        <f t="shared" si="0"/>
        <v>0.44999999999999996</v>
      </c>
      <c r="F6">
        <v>1</v>
      </c>
      <c r="G6">
        <v>0</v>
      </c>
    </row>
    <row r="7" spans="1:7" x14ac:dyDescent="0.45">
      <c r="A7" s="10" t="s">
        <v>13</v>
      </c>
      <c r="B7">
        <v>0.01</v>
      </c>
      <c r="C7">
        <v>0</v>
      </c>
      <c r="D7">
        <v>5</v>
      </c>
      <c r="E7">
        <f t="shared" si="0"/>
        <v>0.05</v>
      </c>
      <c r="F7">
        <v>1</v>
      </c>
      <c r="G7">
        <f t="shared" ref="G7:G12" si="1">B7*F7</f>
        <v>0.01</v>
      </c>
    </row>
    <row r="8" spans="1:7" x14ac:dyDescent="0.45">
      <c r="A8" s="10" t="s">
        <v>14</v>
      </c>
      <c r="B8">
        <v>0.3</v>
      </c>
      <c r="C8">
        <v>0.5</v>
      </c>
      <c r="D8">
        <v>12</v>
      </c>
      <c r="E8">
        <f t="shared" si="0"/>
        <v>3.5999999999999996</v>
      </c>
      <c r="F8">
        <v>2</v>
      </c>
      <c r="G8">
        <f t="shared" si="1"/>
        <v>0.6</v>
      </c>
    </row>
    <row r="9" spans="1:7" x14ac:dyDescent="0.45">
      <c r="A9" s="10" t="s">
        <v>17</v>
      </c>
      <c r="B9">
        <v>0</v>
      </c>
      <c r="C9">
        <v>0</v>
      </c>
      <c r="D9">
        <v>0</v>
      </c>
      <c r="E9">
        <f t="shared" si="0"/>
        <v>0</v>
      </c>
      <c r="F9">
        <v>1</v>
      </c>
      <c r="G9">
        <f t="shared" si="1"/>
        <v>0</v>
      </c>
    </row>
    <row r="10" spans="1:7" x14ac:dyDescent="0.45">
      <c r="A10" s="10" t="s">
        <v>4</v>
      </c>
      <c r="C10">
        <v>8.6999999999999993</v>
      </c>
      <c r="D10">
        <v>12</v>
      </c>
      <c r="E10">
        <f t="shared" si="0"/>
        <v>0</v>
      </c>
      <c r="F10">
        <v>4</v>
      </c>
      <c r="G10">
        <f t="shared" si="1"/>
        <v>0</v>
      </c>
    </row>
    <row r="11" spans="1:7" x14ac:dyDescent="0.45">
      <c r="A11" s="10" t="s">
        <v>3</v>
      </c>
      <c r="B11">
        <v>4</v>
      </c>
      <c r="C11">
        <v>4</v>
      </c>
      <c r="D11">
        <v>5</v>
      </c>
      <c r="E11">
        <f t="shared" si="0"/>
        <v>20</v>
      </c>
      <c r="F11">
        <v>1</v>
      </c>
      <c r="G11">
        <f t="shared" si="1"/>
        <v>4</v>
      </c>
    </row>
    <row r="12" spans="1:7" x14ac:dyDescent="0.45">
      <c r="A12" s="10" t="s">
        <v>20</v>
      </c>
      <c r="B12">
        <v>0.1</v>
      </c>
      <c r="C12">
        <v>0</v>
      </c>
      <c r="D12">
        <v>12</v>
      </c>
      <c r="E12">
        <f t="shared" si="0"/>
        <v>1.2000000000000002</v>
      </c>
      <c r="F12">
        <v>2</v>
      </c>
      <c r="G12">
        <f t="shared" si="1"/>
        <v>0.2</v>
      </c>
    </row>
    <row r="13" spans="1:7" x14ac:dyDescent="0.45">
      <c r="A13" s="10" t="s">
        <v>26</v>
      </c>
    </row>
    <row r="14" spans="1:7" x14ac:dyDescent="0.45">
      <c r="A14" s="10" t="s">
        <v>41</v>
      </c>
    </row>
    <row r="15" spans="1:7" x14ac:dyDescent="0.45">
      <c r="A15" s="10" t="s">
        <v>93</v>
      </c>
    </row>
    <row r="18" spans="1:7" x14ac:dyDescent="0.45">
      <c r="F18" t="s">
        <v>82</v>
      </c>
    </row>
    <row r="19" spans="1:7" x14ac:dyDescent="0.45">
      <c r="A19" t="s">
        <v>5</v>
      </c>
      <c r="F19">
        <f>20/G19</f>
        <v>3.3002755730103464</v>
      </c>
      <c r="G19">
        <f>SUM(G2:G12)</f>
        <v>6.0601000000000003</v>
      </c>
    </row>
    <row r="20" spans="1:7" x14ac:dyDescent="0.45">
      <c r="A20" t="s">
        <v>19</v>
      </c>
      <c r="G20">
        <v>30</v>
      </c>
    </row>
    <row r="21" spans="1:7" x14ac:dyDescent="0.45">
      <c r="A21" t="s">
        <v>23</v>
      </c>
      <c r="G21">
        <f>G20-G19</f>
        <v>23.939900000000002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EC6FB-CA50-41B1-9356-3B860B133452}">
  <dimension ref="A2:K15"/>
  <sheetViews>
    <sheetView zoomScale="116" workbookViewId="0">
      <selection activeCell="B19" sqref="B19"/>
    </sheetView>
  </sheetViews>
  <sheetFormatPr defaultRowHeight="14.25" x14ac:dyDescent="0.45"/>
  <cols>
    <col min="1" max="1" width="29.1328125" bestFit="1" customWidth="1"/>
    <col min="2" max="2" width="13.59765625" bestFit="1" customWidth="1"/>
    <col min="3" max="3" width="12.265625" bestFit="1" customWidth="1"/>
    <col min="4" max="4" width="12.86328125" bestFit="1" customWidth="1"/>
    <col min="6" max="6" width="12.86328125" bestFit="1" customWidth="1"/>
    <col min="7" max="7" width="19.1328125" bestFit="1" customWidth="1"/>
  </cols>
  <sheetData>
    <row r="2" spans="1:11" x14ac:dyDescent="0.45">
      <c r="A2" s="10" t="s">
        <v>6</v>
      </c>
      <c r="B2" t="s">
        <v>72</v>
      </c>
      <c r="C2" t="s">
        <v>28</v>
      </c>
      <c r="D2" t="s">
        <v>32</v>
      </c>
      <c r="E2" t="s">
        <v>33</v>
      </c>
    </row>
    <row r="3" spans="1:11" x14ac:dyDescent="0.45">
      <c r="A3" s="10" t="s">
        <v>25</v>
      </c>
      <c r="B3" t="s">
        <v>73</v>
      </c>
      <c r="C3" t="s">
        <v>28</v>
      </c>
      <c r="D3" t="s">
        <v>66</v>
      </c>
      <c r="E3" t="s">
        <v>67</v>
      </c>
    </row>
    <row r="4" spans="1:11" x14ac:dyDescent="0.45">
      <c r="A4" s="10" t="s">
        <v>7</v>
      </c>
      <c r="B4" t="s">
        <v>74</v>
      </c>
      <c r="C4" t="s">
        <v>28</v>
      </c>
      <c r="D4" t="s">
        <v>75</v>
      </c>
    </row>
    <row r="5" spans="1:11" x14ac:dyDescent="0.45">
      <c r="A5" s="10" t="s">
        <v>8</v>
      </c>
      <c r="B5" t="s">
        <v>76</v>
      </c>
      <c r="C5" t="s">
        <v>28</v>
      </c>
    </row>
    <row r="6" spans="1:11" x14ac:dyDescent="0.45">
      <c r="A6" s="10" t="s">
        <v>12</v>
      </c>
      <c r="B6" t="s">
        <v>77</v>
      </c>
      <c r="C6" t="s">
        <v>28</v>
      </c>
      <c r="D6" t="s">
        <v>30</v>
      </c>
    </row>
    <row r="7" spans="1:11" x14ac:dyDescent="0.45">
      <c r="A7" s="10" t="s">
        <v>13</v>
      </c>
      <c r="B7" t="s">
        <v>31</v>
      </c>
      <c r="C7" t="s">
        <v>28</v>
      </c>
      <c r="D7" t="s">
        <v>32</v>
      </c>
      <c r="E7" t="s">
        <v>33</v>
      </c>
    </row>
    <row r="8" spans="1:11" x14ac:dyDescent="0.45">
      <c r="A8" s="10" t="s">
        <v>14</v>
      </c>
      <c r="B8" t="s">
        <v>78</v>
      </c>
      <c r="C8" t="s">
        <v>28</v>
      </c>
      <c r="D8" t="s">
        <v>79</v>
      </c>
    </row>
    <row r="9" spans="1:11" x14ac:dyDescent="0.45">
      <c r="A9" s="10" t="s">
        <v>17</v>
      </c>
      <c r="B9" t="s">
        <v>68</v>
      </c>
    </row>
    <row r="10" spans="1:11" x14ac:dyDescent="0.45">
      <c r="A10" s="10" t="s">
        <v>4</v>
      </c>
      <c r="B10" t="s">
        <v>29</v>
      </c>
      <c r="C10" t="s">
        <v>28</v>
      </c>
    </row>
    <row r="11" spans="1:11" x14ac:dyDescent="0.45">
      <c r="A11" s="10" t="s">
        <v>3</v>
      </c>
      <c r="B11" t="s">
        <v>27</v>
      </c>
      <c r="C11" t="s">
        <v>28</v>
      </c>
    </row>
    <row r="12" spans="1:11" x14ac:dyDescent="0.45">
      <c r="A12" s="10" t="s">
        <v>20</v>
      </c>
      <c r="B12" t="s">
        <v>61</v>
      </c>
      <c r="C12" t="s">
        <v>62</v>
      </c>
      <c r="D12" t="s">
        <v>63</v>
      </c>
      <c r="E12" t="s">
        <v>64</v>
      </c>
      <c r="F12" t="s">
        <v>28</v>
      </c>
      <c r="G12" t="s">
        <v>65</v>
      </c>
    </row>
    <row r="13" spans="1:11" x14ac:dyDescent="0.45">
      <c r="A13" s="10" t="s">
        <v>26</v>
      </c>
      <c r="B13" t="s">
        <v>69</v>
      </c>
      <c r="C13" t="s">
        <v>28</v>
      </c>
      <c r="D13" t="s">
        <v>32</v>
      </c>
      <c r="E13" t="s">
        <v>33</v>
      </c>
      <c r="F13" t="s">
        <v>34</v>
      </c>
      <c r="G13" t="s">
        <v>35</v>
      </c>
      <c r="H13" t="s">
        <v>36</v>
      </c>
      <c r="I13" t="s">
        <v>37</v>
      </c>
      <c r="J13" t="s">
        <v>38</v>
      </c>
      <c r="K13" t="s">
        <v>39</v>
      </c>
    </row>
    <row r="14" spans="1:11" x14ac:dyDescent="0.45">
      <c r="A14" s="10" t="s">
        <v>41</v>
      </c>
      <c r="B14" t="s">
        <v>28</v>
      </c>
      <c r="C14" t="s">
        <v>80</v>
      </c>
      <c r="D14" t="s">
        <v>32</v>
      </c>
      <c r="E14" t="s">
        <v>33</v>
      </c>
      <c r="F14" t="s">
        <v>70</v>
      </c>
      <c r="G14" t="s">
        <v>71</v>
      </c>
    </row>
    <row r="15" spans="1:11" x14ac:dyDescent="0.45">
      <c r="A15" s="10" t="s">
        <v>93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6E97F-5E4B-447C-9532-0011B3D57928}">
  <dimension ref="A1:D15"/>
  <sheetViews>
    <sheetView workbookViewId="0">
      <selection activeCell="A17" sqref="A17"/>
    </sheetView>
  </sheetViews>
  <sheetFormatPr defaultRowHeight="14.25" x14ac:dyDescent="0.45"/>
  <cols>
    <col min="1" max="1" width="28.73046875" bestFit="1" customWidth="1"/>
    <col min="2" max="2" width="9.86328125" bestFit="1" customWidth="1"/>
    <col min="4" max="4" width="48" bestFit="1" customWidth="1"/>
  </cols>
  <sheetData>
    <row r="1" spans="1:4" x14ac:dyDescent="0.45">
      <c r="B1" t="s">
        <v>42</v>
      </c>
      <c r="C1" t="s">
        <v>9</v>
      </c>
      <c r="D1" t="s">
        <v>48</v>
      </c>
    </row>
    <row r="2" spans="1:4" x14ac:dyDescent="0.45">
      <c r="A2" s="10" t="s">
        <v>6</v>
      </c>
      <c r="B2" t="s">
        <v>43</v>
      </c>
      <c r="C2">
        <v>1</v>
      </c>
    </row>
    <row r="3" spans="1:4" x14ac:dyDescent="0.45">
      <c r="A3" s="10" t="s">
        <v>25</v>
      </c>
      <c r="B3" t="s">
        <v>40</v>
      </c>
    </row>
    <row r="4" spans="1:4" x14ac:dyDescent="0.45">
      <c r="A4" s="10" t="s">
        <v>7</v>
      </c>
      <c r="B4" t="s">
        <v>40</v>
      </c>
    </row>
    <row r="5" spans="1:4" x14ac:dyDescent="0.45">
      <c r="A5" s="10" t="s">
        <v>8</v>
      </c>
      <c r="B5" t="s">
        <v>40</v>
      </c>
    </row>
    <row r="6" spans="1:4" x14ac:dyDescent="0.45">
      <c r="A6" s="10" t="s">
        <v>12</v>
      </c>
      <c r="B6" t="s">
        <v>40</v>
      </c>
    </row>
    <row r="7" spans="1:4" x14ac:dyDescent="0.45">
      <c r="A7" s="10" t="s">
        <v>13</v>
      </c>
      <c r="C7">
        <v>1</v>
      </c>
    </row>
    <row r="8" spans="1:4" x14ac:dyDescent="0.45">
      <c r="A8" s="10" t="s">
        <v>14</v>
      </c>
      <c r="B8" t="s">
        <v>40</v>
      </c>
    </row>
    <row r="9" spans="1:4" x14ac:dyDescent="0.45">
      <c r="A9" s="10" t="s">
        <v>17</v>
      </c>
      <c r="B9" t="s">
        <v>40</v>
      </c>
    </row>
    <row r="10" spans="1:4" x14ac:dyDescent="0.45">
      <c r="A10" s="10" t="s">
        <v>4</v>
      </c>
      <c r="B10" t="s">
        <v>40</v>
      </c>
    </row>
    <row r="11" spans="1:4" x14ac:dyDescent="0.45">
      <c r="A11" s="10" t="s">
        <v>3</v>
      </c>
      <c r="B11" t="s">
        <v>40</v>
      </c>
    </row>
    <row r="12" spans="1:4" x14ac:dyDescent="0.45">
      <c r="A12" s="10" t="s">
        <v>20</v>
      </c>
      <c r="B12" t="s">
        <v>40</v>
      </c>
    </row>
    <row r="13" spans="1:4" x14ac:dyDescent="0.45">
      <c r="A13" s="10" t="s">
        <v>26</v>
      </c>
      <c r="C13">
        <v>1</v>
      </c>
      <c r="D13" t="s">
        <v>49</v>
      </c>
    </row>
    <row r="14" spans="1:4" x14ac:dyDescent="0.45">
      <c r="A14" s="10" t="s">
        <v>41</v>
      </c>
      <c r="C14">
        <v>1</v>
      </c>
    </row>
    <row r="15" spans="1:4" x14ac:dyDescent="0.45">
      <c r="A15" s="10" t="s">
        <v>93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Parts List</vt:lpstr>
      <vt:lpstr>Battery Monitoring</vt:lpstr>
      <vt:lpstr>Power Budgeting</vt:lpstr>
      <vt:lpstr>Pins</vt:lpstr>
      <vt:lpstr>IIC Addresses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Everett Periman</dc:creator>
  <cp:lastModifiedBy>Everett Periman</cp:lastModifiedBy>
  <dcterms:created xsi:type="dcterms:W3CDTF">2020-06-12T01:59:41Z</dcterms:created>
  <dcterms:modified xsi:type="dcterms:W3CDTF">2020-06-18T17:23:05Z</dcterms:modified>
</cp:coreProperties>
</file>