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800" yWindow="40" windowWidth="19660" windowHeight="15040" tabRatio="500" firstSheet="1" activeTab="4"/>
  </bookViews>
  <sheets>
    <sheet name="demograph_base (2)" sheetId="2" r:id="rId1"/>
    <sheet name="demograph_base" sheetId="1" r:id="rId2"/>
    <sheet name="Sheet1" sheetId="3" r:id="rId3"/>
    <sheet name="Sheet2 (2)" sheetId="5" r:id="rId4"/>
    <sheet name="Sheet2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5" l="1"/>
  <c r="B20" i="5"/>
  <c r="C15" i="5"/>
  <c r="B15" i="5"/>
  <c r="C10" i="5"/>
  <c r="B10" i="5"/>
  <c r="C4" i="5"/>
  <c r="B4" i="5"/>
  <c r="H3" i="3"/>
  <c r="G3" i="3"/>
  <c r="F4" i="3"/>
  <c r="F3" i="3"/>
  <c r="F5" i="3"/>
  <c r="F6" i="3"/>
</calcChain>
</file>

<file path=xl/sharedStrings.xml><?xml version="1.0" encoding="utf-8"?>
<sst xmlns="http://schemas.openxmlformats.org/spreadsheetml/2006/main" count="480" uniqueCount="341">
  <si>
    <t>Variable</t>
  </si>
  <si>
    <t>Overall</t>
  </si>
  <si>
    <t>No Hard Drug Use</t>
  </si>
  <si>
    <t>Hard Drug Use</t>
  </si>
  <si>
    <t>CD4 Cell Count</t>
  </si>
  <si>
    <t>Viral Load</t>
  </si>
  <si>
    <t>Aggregate Mental</t>
  </si>
  <si>
    <t>Aggregate Physical</t>
  </si>
  <si>
    <t>SF Measures</t>
  </si>
  <si>
    <t>No Hard Drug Use
n=649</t>
  </si>
  <si>
    <t>Hard Drug Use 
n=66</t>
  </si>
  <si>
    <t>Overall
n=715</t>
  </si>
  <si>
    <t>Age</t>
  </si>
  <si>
    <t>BMI</t>
  </si>
  <si>
    <t>42 (9.37)</t>
  </si>
  <si>
    <t>43 (9.85)</t>
  </si>
  <si>
    <t>Missing</t>
  </si>
  <si>
    <t>22.42 (6.78)</t>
  </si>
  <si>
    <t>Notes</t>
  </si>
  <si>
    <t>26.739 (28.35)</t>
  </si>
  <si>
    <t>Min= -1 and a max= 515, changed 999 to be missing</t>
  </si>
  <si>
    <t>265041.59 (609095.78)</t>
  </si>
  <si>
    <t>10222100.37 (10222100.37)</t>
  </si>
  <si>
    <t>50.65 (9.37)</t>
  </si>
  <si>
    <t>44.75 (9.58)</t>
  </si>
  <si>
    <t>43.36 (12.35)</t>
  </si>
  <si>
    <t>45.61 (13.36)</t>
  </si>
  <si>
    <t>335.06 (186.97)</t>
  </si>
  <si>
    <t>385.04 (211.32)</t>
  </si>
  <si>
    <t>none missing from hard drug use</t>
  </si>
  <si>
    <t>3 missing from hard drug use</t>
  </si>
  <si>
    <t>Total Cholesterol</t>
  </si>
  <si>
    <t>167.27 (37.45)</t>
  </si>
  <si>
    <t xml:space="preserve">LDL </t>
  </si>
  <si>
    <t>97.82 (32.56)</t>
  </si>
  <si>
    <t>159.01 (154.97)</t>
  </si>
  <si>
    <t>158.55 (29.44)</t>
  </si>
  <si>
    <t>115.68 (106.76)</t>
  </si>
  <si>
    <t>124.76 (46.01)</t>
  </si>
  <si>
    <t>Over half missing</t>
  </si>
  <si>
    <t>CESD</t>
  </si>
  <si>
    <t>13.7 (12.33)</t>
  </si>
  <si>
    <t>19.35 (12.45)</t>
  </si>
  <si>
    <t>Education</t>
  </si>
  <si>
    <t>8th</t>
  </si>
  <si>
    <t>9-11th</t>
  </si>
  <si>
    <t>12th</t>
  </si>
  <si>
    <t>Some College</t>
  </si>
  <si>
    <t>Bachelor's</t>
  </si>
  <si>
    <t>Some post-grad</t>
  </si>
  <si>
    <t>50 (7.7)</t>
  </si>
  <si>
    <t>Graduate</t>
  </si>
  <si>
    <t>81 (12.48)</t>
  </si>
  <si>
    <t>10 (15.15)</t>
  </si>
  <si>
    <t>91 (12.73)</t>
  </si>
  <si>
    <t>Race</t>
  </si>
  <si>
    <t>White, Non-Hispanic</t>
  </si>
  <si>
    <t>White, Hispanic</t>
  </si>
  <si>
    <t>Black, Non-Hispanic</t>
  </si>
  <si>
    <t>Black, Hispanic</t>
  </si>
  <si>
    <t>American Indian/ Alsakan Native</t>
  </si>
  <si>
    <t>Asian or Pacific Islander</t>
  </si>
  <si>
    <t>Other Hispanic</t>
  </si>
  <si>
    <t>390 (60.09)</t>
  </si>
  <si>
    <t>32 (48.48)</t>
  </si>
  <si>
    <t>422 (59.02)</t>
  </si>
  <si>
    <t>29 (4.06)</t>
  </si>
  <si>
    <t>29 (4.47)</t>
  </si>
  <si>
    <t>180 (27.73)</t>
  </si>
  <si>
    <t>28 (42.42)</t>
  </si>
  <si>
    <t>208 (29.09)</t>
  </si>
  <si>
    <t>9 (1.26)</t>
  </si>
  <si>
    <t>9 (1.39)</t>
  </si>
  <si>
    <t>8 (1.23)</t>
  </si>
  <si>
    <t>8 (1.12)</t>
  </si>
  <si>
    <t>33 (5.08)</t>
  </si>
  <si>
    <t>6 (9.09)</t>
  </si>
  <si>
    <t>39 (5.45)</t>
  </si>
  <si>
    <t>Created for 2001 new recruits?</t>
  </si>
  <si>
    <t>Income</t>
  </si>
  <si>
    <t>10- 19,000</t>
  </si>
  <si>
    <t>20 - 29,000</t>
  </si>
  <si>
    <t>30 - 39,000</t>
  </si>
  <si>
    <t>40 - 49,000</t>
  </si>
  <si>
    <t>50 - 59,000</t>
  </si>
  <si>
    <t xml:space="preserve">&gt; 60,000 </t>
  </si>
  <si>
    <t>&lt; 10,000</t>
  </si>
  <si>
    <t>168 (23.50)</t>
  </si>
  <si>
    <t>137 (21.11)</t>
  </si>
  <si>
    <t>31 (46.97)</t>
  </si>
  <si>
    <t>86 (12.03)</t>
  </si>
  <si>
    <t>77 (11.86)</t>
  </si>
  <si>
    <t>9 (13.64)</t>
  </si>
  <si>
    <t>110 (16.95)</t>
  </si>
  <si>
    <t>10(15.15)</t>
  </si>
  <si>
    <t>120 (16.78)</t>
  </si>
  <si>
    <t>84 (11.75)</t>
  </si>
  <si>
    <t>7 (10.61)</t>
  </si>
  <si>
    <t>67 (10.32)</t>
  </si>
  <si>
    <t>67 (9.37)</t>
  </si>
  <si>
    <t>104 (14.55)</t>
  </si>
  <si>
    <t>95 (14.64)</t>
  </si>
  <si>
    <t>52 (7.27)</t>
  </si>
  <si>
    <t>52 (8.01)</t>
  </si>
  <si>
    <t>34 did not report income</t>
  </si>
  <si>
    <t>ART  Measures</t>
  </si>
  <si>
    <t>Injection Drug Use - YES</t>
  </si>
  <si>
    <t>Heroin/ Opiate Use- YES</t>
  </si>
  <si>
    <t>24 (3.55)</t>
  </si>
  <si>
    <t>24 (42.11)</t>
  </si>
  <si>
    <t>only 57 answered from drug users</t>
  </si>
  <si>
    <t>57 (86.36)</t>
  </si>
  <si>
    <t>57 (7.97)</t>
  </si>
  <si>
    <t>Never</t>
  </si>
  <si>
    <t>Former</t>
  </si>
  <si>
    <t>Current</t>
  </si>
  <si>
    <t>Smoke</t>
  </si>
  <si>
    <t>188 (26.29)</t>
  </si>
  <si>
    <t>187 (28.81)</t>
  </si>
  <si>
    <t>1 (1.52)</t>
  </si>
  <si>
    <t>211 (32.51)</t>
  </si>
  <si>
    <t>12(18.18)</t>
  </si>
  <si>
    <t>223 (31.19)</t>
  </si>
  <si>
    <t>304 (42.52)</t>
  </si>
  <si>
    <t>251 (38.67)</t>
  </si>
  <si>
    <t>53 (80.30)</t>
  </si>
  <si>
    <t>Dyslipidemia</t>
  </si>
  <si>
    <t>Yes</t>
  </si>
  <si>
    <t>85 (13.10)</t>
  </si>
  <si>
    <t>15 (22.73)</t>
  </si>
  <si>
    <t>260 (40.06)</t>
  </si>
  <si>
    <t>29 (43.94)</t>
  </si>
  <si>
    <t>No</t>
  </si>
  <si>
    <t>Kidney Disease</t>
  </si>
  <si>
    <t>289 (40.42)</t>
  </si>
  <si>
    <t>*312 insufficient data</t>
  </si>
  <si>
    <t>138 (21.26)</t>
  </si>
  <si>
    <t>21 (31.82)</t>
  </si>
  <si>
    <t>159 (22.24)</t>
  </si>
  <si>
    <t>28 (4.31)</t>
  </si>
  <si>
    <t>11 (16.67)</t>
  </si>
  <si>
    <t>*508 insufficient data</t>
  </si>
  <si>
    <t>Diabetes</t>
  </si>
  <si>
    <t>252 (35.24)</t>
  </si>
  <si>
    <t>224 (34.51)</t>
  </si>
  <si>
    <t>24 (3.36)</t>
  </si>
  <si>
    <t>21 (3.24)</t>
  </si>
  <si>
    <t>3 (4.55)</t>
  </si>
  <si>
    <t>*405 insufficient data</t>
  </si>
  <si>
    <t>Triglycerides</t>
  </si>
  <si>
    <t>Liver Disease</t>
  </si>
  <si>
    <t>451 (63.08)</t>
  </si>
  <si>
    <t>395 (60.86)</t>
  </si>
  <si>
    <t>56 (84.85_</t>
  </si>
  <si>
    <t>19 (2.66)</t>
  </si>
  <si>
    <t>13 (2)</t>
  </si>
  <si>
    <t>*245 insufficient data</t>
  </si>
  <si>
    <t>Column5</t>
  </si>
  <si>
    <t>Disease</t>
  </si>
  <si>
    <t>Marijuana/Hash Use- Yes</t>
  </si>
  <si>
    <t>292 (40.84)</t>
  </si>
  <si>
    <t>268 (41.29)</t>
  </si>
  <si>
    <t>24 (36.36)</t>
  </si>
  <si>
    <t>Daily</t>
  </si>
  <si>
    <t>Weekly</t>
  </si>
  <si>
    <t>Monthly</t>
  </si>
  <si>
    <t>Less Often</t>
  </si>
  <si>
    <t>58 (56.16)</t>
  </si>
  <si>
    <t>55 (8.96)</t>
  </si>
  <si>
    <t>3 (5.77)</t>
  </si>
  <si>
    <t>84 (13.68)</t>
  </si>
  <si>
    <t>6 (11.54)</t>
  </si>
  <si>
    <t>90 (13.51)</t>
  </si>
  <si>
    <t>38 (6.19)</t>
  </si>
  <si>
    <t>13 (25)</t>
  </si>
  <si>
    <t>51 (7.66)</t>
  </si>
  <si>
    <t>93 (13.96)</t>
  </si>
  <si>
    <t>83 (13.52)</t>
  </si>
  <si>
    <t>10 (19.23)</t>
  </si>
  <si>
    <t>26.32 (27.05)</t>
  </si>
  <si>
    <t>43 (9.42)</t>
  </si>
  <si>
    <t>14.22 (12.45)</t>
  </si>
  <si>
    <t>50.12 (9.53)</t>
  </si>
  <si>
    <t>45.40 (13.27)</t>
  </si>
  <si>
    <t>770801.14 (9734267.28)</t>
  </si>
  <si>
    <t>380.2716249 (209.51)</t>
  </si>
  <si>
    <t>100 (13.99)</t>
  </si>
  <si>
    <t>4 (.80)</t>
  </si>
  <si>
    <t>29 (6.14)</t>
  </si>
  <si>
    <t>4 (13.33)</t>
  </si>
  <si>
    <t>33 (6.57)</t>
  </si>
  <si>
    <t>73(14.45)</t>
  </si>
  <si>
    <t>73 (15.47)</t>
  </si>
  <si>
    <t>169 (35.81)</t>
  </si>
  <si>
    <t>10 (33.33)</t>
  </si>
  <si>
    <t>179 (35.66)</t>
  </si>
  <si>
    <t>106 (21.12)</t>
  </si>
  <si>
    <t>105 (22.25)</t>
  </si>
  <si>
    <t>1 (3.33)</t>
  </si>
  <si>
    <t>37 (7.37)</t>
  </si>
  <si>
    <t>Overall
n=502</t>
  </si>
  <si>
    <t>Column1</t>
  </si>
  <si>
    <t>Column2</t>
  </si>
  <si>
    <t>Other</t>
  </si>
  <si>
    <t>317 (63.15)</t>
  </si>
  <si>
    <t>185 (36.85)</t>
  </si>
  <si>
    <t>Never/Former</t>
  </si>
  <si>
    <t>308 (61.35)</t>
  </si>
  <si>
    <t>Hard Drug Use 
n=39</t>
  </si>
  <si>
    <t>Highschool</t>
  </si>
  <si>
    <t>Some college or more</t>
  </si>
  <si>
    <t>94 (20.3)</t>
  </si>
  <si>
    <t>16 (41.03)</t>
  </si>
  <si>
    <t>392 (78.09)</t>
  </si>
  <si>
    <t>110 (21.91)</t>
  </si>
  <si>
    <t>369 (79.7)</t>
  </si>
  <si>
    <t>23(58.97)</t>
  </si>
  <si>
    <t>298 (64.36)</t>
  </si>
  <si>
    <t>19 (48.72)</t>
  </si>
  <si>
    <t>165 (35.64)</t>
  </si>
  <si>
    <t>20 (51.28)</t>
  </si>
  <si>
    <t>&lt;13 drinks/week</t>
  </si>
  <si>
    <t>&gt;13 drinks/week</t>
  </si>
  <si>
    <t>467 (93.03)</t>
  </si>
  <si>
    <t>430 (92.87)</t>
  </si>
  <si>
    <t>37 (94.87)</t>
  </si>
  <si>
    <t>35 (6.97)</t>
  </si>
  <si>
    <t>33 (5.13)</t>
  </si>
  <si>
    <t>2 (5.13)</t>
  </si>
  <si>
    <t>299 (64.58)</t>
  </si>
  <si>
    <t>9 (23.08)</t>
  </si>
  <si>
    <t>194 (38.56)</t>
  </si>
  <si>
    <t>164 (35.42)</t>
  </si>
  <si>
    <t>30 (76.92)</t>
  </si>
  <si>
    <t>208 (42.89)</t>
  </si>
  <si>
    <t>192 (43.05)</t>
  </si>
  <si>
    <t>10- 40,000</t>
  </si>
  <si>
    <t>105 (21.65)</t>
  </si>
  <si>
    <t>91 (20.40)</t>
  </si>
  <si>
    <t>14 (35.90)</t>
  </si>
  <si>
    <t>&gt; 40,000</t>
  </si>
  <si>
    <t>172 (35.46)</t>
  </si>
  <si>
    <t>163 (36.55)</t>
  </si>
  <si>
    <t>95-100%</t>
  </si>
  <si>
    <t>&lt;95%</t>
  </si>
  <si>
    <t>33(6.57)</t>
  </si>
  <si>
    <t>33 (84.62)</t>
  </si>
  <si>
    <t>12 (2.48)</t>
  </si>
  <si>
    <t>12 (36.36)</t>
  </si>
  <si>
    <t>206 (41.04)</t>
  </si>
  <si>
    <t>194 (41.90)</t>
  </si>
  <si>
    <t>12 (30.77)</t>
  </si>
  <si>
    <t>39 (8.3)</t>
  </si>
  <si>
    <t>36 (8.28)</t>
  </si>
  <si>
    <t>3 (8.47)</t>
  </si>
  <si>
    <t>62 (13.19)</t>
  </si>
  <si>
    <t>56 (12.87)</t>
  </si>
  <si>
    <t>6 (17.14)</t>
  </si>
  <si>
    <t>37 (7.87)</t>
  </si>
  <si>
    <t>28 (6.44)</t>
  </si>
  <si>
    <t>9 (25.71)</t>
  </si>
  <si>
    <t>65 (13.83)</t>
  </si>
  <si>
    <t>58 (13.33)</t>
  </si>
  <si>
    <t>7 (20)</t>
  </si>
  <si>
    <t>26.5 (23.5)</t>
  </si>
  <si>
    <t>23.62 (3.44)</t>
  </si>
  <si>
    <t>45 (9.49)</t>
  </si>
  <si>
    <t>43 (8.73)</t>
  </si>
  <si>
    <t>13.82 (11.93)</t>
  </si>
  <si>
    <t>16.97 (8.92)</t>
  </si>
  <si>
    <t>51.22 (9.21)</t>
  </si>
  <si>
    <t>47.7 (8.5)</t>
  </si>
  <si>
    <t>45.53 (13.68)</t>
  </si>
  <si>
    <t>42.31(11.22)</t>
  </si>
  <si>
    <t>379.03(202.34)</t>
  </si>
  <si>
    <t>352.19(194.68)</t>
  </si>
  <si>
    <t>Viral Load (log10)</t>
  </si>
  <si>
    <t>4.51 (0.92)</t>
  </si>
  <si>
    <t>4.52 (0.86)</t>
  </si>
  <si>
    <t>26.28 (22.64)</t>
  </si>
  <si>
    <t>43 (8.79)</t>
  </si>
  <si>
    <t>14.07 (11.74)</t>
  </si>
  <si>
    <t>50.94(9.19)</t>
  </si>
  <si>
    <t>45.27 (8.79)</t>
  </si>
  <si>
    <t>4.51 (0.24)</t>
  </si>
  <si>
    <t>376.91 (201.69)</t>
  </si>
  <si>
    <t>451 (89.84)</t>
  </si>
  <si>
    <t>413 (89.20)</t>
  </si>
  <si>
    <t>38 (97.44)</t>
  </si>
  <si>
    <t>51 (10.16)</t>
  </si>
  <si>
    <t>50 (10.80)</t>
  </si>
  <si>
    <t>1 (2.56)</t>
  </si>
  <si>
    <t>Base Estimate</t>
  </si>
  <si>
    <t>Non-Hard Drug Use</t>
  </si>
  <si>
    <t>Pvalue</t>
  </si>
  <si>
    <t>CD4 Count</t>
  </si>
  <si>
    <t>Viral Load (Log10)</t>
  </si>
  <si>
    <t>Aggregate Mental Health</t>
  </si>
  <si>
    <t>Aggregate Physical Health</t>
  </si>
  <si>
    <t>Hard Drugs</t>
  </si>
  <si>
    <t>Aggregate Physical Health Change</t>
  </si>
  <si>
    <t>Intercept</t>
  </si>
  <si>
    <t>&lt;.0001</t>
  </si>
  <si>
    <t>Aggregate Mental Health Change</t>
  </si>
  <si>
    <t>2.15 (0.56)</t>
  </si>
  <si>
    <t>1.43 (2.01)</t>
  </si>
  <si>
    <t>Viral Load Change</t>
  </si>
  <si>
    <t>-2.71 (0.06)</t>
  </si>
  <si>
    <t>0.01 (0.21)</t>
  </si>
  <si>
    <t>182.5969476 (8.43)</t>
  </si>
  <si>
    <t>-169.16 (29.68)</t>
  </si>
  <si>
    <t>-3.2155138 (1.4)</t>
  </si>
  <si>
    <t>16.714 (3.69)</t>
  </si>
  <si>
    <t>20.919 (3.126)</t>
  </si>
  <si>
    <t>-0.55 (1.77)</t>
  </si>
  <si>
    <t>0.348 (.459)</t>
  </si>
  <si>
    <t>-0.0122 (0.2)</t>
  </si>
  <si>
    <t>169.724 (52.76)</t>
  </si>
  <si>
    <t>-166.61 (31.25)</t>
  </si>
  <si>
    <t>2Year Change Estimates (adjusted)</t>
  </si>
  <si>
    <t>Age (SD)</t>
  </si>
  <si>
    <t>BMI (SD)</t>
  </si>
  <si>
    <t>Education (%)</t>
  </si>
  <si>
    <t>Race (%)</t>
  </si>
  <si>
    <t>Income (%)</t>
  </si>
  <si>
    <t>Alcohol Use (%)</t>
  </si>
  <si>
    <t>Adherence (%)</t>
  </si>
  <si>
    <t>Smoker (%)</t>
  </si>
  <si>
    <t>Marijuana/Hash Use- Yes (%)</t>
  </si>
  <si>
    <t>Non-Hard Drug Use
n=472</t>
  </si>
  <si>
    <t>P-value</t>
  </si>
  <si>
    <t>CD4 Cell Count Change</t>
  </si>
  <si>
    <t>-1.43 (0.4)</t>
  </si>
  <si>
    <t>-2.43(1.41)</t>
  </si>
  <si>
    <t>Crude Model Estime (SE)</t>
  </si>
  <si>
    <t>Adjusted Model Estimate (SE)</t>
  </si>
  <si>
    <t>Adjusted Model Estimate</t>
  </si>
  <si>
    <t>Se crude</t>
  </si>
  <si>
    <t>se adjust</t>
  </si>
  <si>
    <t xml:space="preserve">Crude Model Estimate </t>
  </si>
  <si>
    <t>Crude Model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</si>
</sst>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8"/>
      <name val="Calibri"/>
      <family val="2"/>
      <scheme val="minor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2" borderId="0" xfId="0" applyFont="1" applyFill="1" applyBorder="1"/>
    <xf numFmtId="0" fontId="0" fillId="0" borderId="0" xfId="0" applyBorder="1" applyAlignment="1">
      <alignment horizontal="left" inden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Border="1" applyAlignment="1">
      <alignment horizontal="left"/>
    </xf>
    <xf numFmtId="0" fontId="0" fillId="0" borderId="0" xfId="0" applyAlignment="1">
      <alignment horizontal="left" indent="1"/>
    </xf>
    <xf numFmtId="0" fontId="3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1" xfId="0" quotePrefix="1" applyBorder="1"/>
    <xf numFmtId="0" fontId="3" fillId="0" borderId="1" xfId="0" quotePrefix="1" applyFont="1" applyBorder="1"/>
    <xf numFmtId="0" fontId="0" fillId="0" borderId="1" xfId="0" applyBorder="1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2">
    <dxf>
      <border outline="0">
        <bottom style="medium">
          <color theme="1"/>
        </bottom>
      </border>
    </dxf>
    <dxf>
      <border outline="0">
        <bottom style="medium">
          <color rgb="FF000000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Aggregate Physical Health Change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Intercept (Control)</c:v>
          </c:tx>
          <c:invertIfNegative val="0"/>
          <c:cat>
            <c:strRef>
              <c:f>'Sheet2 (2)'!$B$2:$C$2</c:f>
              <c:strCache>
                <c:ptCount val="2"/>
                <c:pt idx="0">
                  <c:v>Crude Model Estimate </c:v>
                </c:pt>
                <c:pt idx="1">
                  <c:v>Adjusted Model Estimate</c:v>
                </c:pt>
              </c:strCache>
            </c:strRef>
          </c:cat>
          <c:val>
            <c:numRef>
              <c:f>'Sheet2 (2)'!$B$3:$C$3</c:f>
              <c:numCache>
                <c:formatCode>General</c:formatCode>
                <c:ptCount val="2"/>
                <c:pt idx="0">
                  <c:v>-1.43</c:v>
                </c:pt>
                <c:pt idx="1">
                  <c:v>16.714</c:v>
                </c:pt>
              </c:numCache>
            </c:numRef>
          </c:val>
        </c:ser>
        <c:ser>
          <c:idx val="1"/>
          <c:order val="1"/>
          <c:tx>
            <c:strRef>
              <c:f>'Sheet2 (2)'!$A$4</c:f>
              <c:strCache>
                <c:ptCount val="1"/>
                <c:pt idx="0">
                  <c:v>Hard Drugs</c:v>
                </c:pt>
              </c:strCache>
            </c:strRef>
          </c:tx>
          <c:invertIfNegative val="0"/>
          <c:cat>
            <c:strRef>
              <c:f>'Sheet2 (2)'!$B$2:$C$2</c:f>
              <c:strCache>
                <c:ptCount val="2"/>
                <c:pt idx="0">
                  <c:v>Crude Model Estimate </c:v>
                </c:pt>
                <c:pt idx="1">
                  <c:v>Adjusted Model Estimate</c:v>
                </c:pt>
              </c:strCache>
            </c:strRef>
          </c:cat>
          <c:val>
            <c:numRef>
              <c:f>'Sheet2 (2)'!$B$4:$C$4</c:f>
              <c:numCache>
                <c:formatCode>General</c:formatCode>
                <c:ptCount val="2"/>
                <c:pt idx="0">
                  <c:v>-3.86</c:v>
                </c:pt>
                <c:pt idx="1">
                  <c:v>13.4984862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31147016"/>
        <c:axId val="-2131017000"/>
      </c:barChart>
      <c:catAx>
        <c:axId val="-2131147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017000"/>
        <c:crosses val="autoZero"/>
        <c:auto val="1"/>
        <c:lblAlgn val="ctr"/>
        <c:lblOffset val="100"/>
        <c:noMultiLvlLbl val="0"/>
      </c:catAx>
      <c:valAx>
        <c:axId val="-2131017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1147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Aggregate Mental Health Change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Intercept (Control)</c:v>
          </c:tx>
          <c:invertIfNegative val="0"/>
          <c:cat>
            <c:strRef>
              <c:f>'Sheet2 (2)'!$B$2:$C$2</c:f>
              <c:strCache>
                <c:ptCount val="2"/>
                <c:pt idx="0">
                  <c:v>Crude Model Estimate </c:v>
                </c:pt>
                <c:pt idx="1">
                  <c:v>Adjusted Model Estimate</c:v>
                </c:pt>
              </c:strCache>
            </c:strRef>
          </c:cat>
          <c:val>
            <c:numRef>
              <c:f>'Sheet2 (2)'!$B$9:$C$9</c:f>
              <c:numCache>
                <c:formatCode>General</c:formatCode>
                <c:ptCount val="2"/>
                <c:pt idx="0">
                  <c:v>2.15</c:v>
                </c:pt>
                <c:pt idx="1">
                  <c:v>20.919</c:v>
                </c:pt>
              </c:numCache>
            </c:numRef>
          </c:val>
        </c:ser>
        <c:ser>
          <c:idx val="1"/>
          <c:order val="1"/>
          <c:tx>
            <c:strRef>
              <c:f>'Sheet2 (2)'!$A$4</c:f>
              <c:strCache>
                <c:ptCount val="1"/>
                <c:pt idx="0">
                  <c:v>Hard Drugs</c:v>
                </c:pt>
              </c:strCache>
            </c:strRef>
          </c:tx>
          <c:invertIfNegative val="0"/>
          <c:cat>
            <c:strRef>
              <c:f>'Sheet2 (2)'!$B$2:$C$2</c:f>
              <c:strCache>
                <c:ptCount val="2"/>
                <c:pt idx="0">
                  <c:v>Crude Model Estimate </c:v>
                </c:pt>
                <c:pt idx="1">
                  <c:v>Adjusted Model Estimate</c:v>
                </c:pt>
              </c:strCache>
            </c:strRef>
          </c:cat>
          <c:val>
            <c:numRef>
              <c:f>'Sheet2 (2)'!$B$10:$C$10</c:f>
              <c:numCache>
                <c:formatCode>General</c:formatCode>
                <c:ptCount val="2"/>
                <c:pt idx="0">
                  <c:v>3.58</c:v>
                </c:pt>
                <c:pt idx="1">
                  <c:v>20.369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20671912"/>
        <c:axId val="-2120668936"/>
      </c:barChart>
      <c:catAx>
        <c:axId val="-2120671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0668936"/>
        <c:crosses val="autoZero"/>
        <c:auto val="1"/>
        <c:lblAlgn val="ctr"/>
        <c:lblOffset val="100"/>
        <c:noMultiLvlLbl val="0"/>
      </c:catAx>
      <c:valAx>
        <c:axId val="-2120668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0671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Viral Load Change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Intercept (Control)</c:v>
          </c:tx>
          <c:invertIfNegative val="0"/>
          <c:cat>
            <c:strRef>
              <c:f>'Sheet2 (2)'!$B$2:$C$2</c:f>
              <c:strCache>
                <c:ptCount val="2"/>
                <c:pt idx="0">
                  <c:v>Crude Model Estimate </c:v>
                </c:pt>
                <c:pt idx="1">
                  <c:v>Adjusted Model Estimate</c:v>
                </c:pt>
              </c:strCache>
            </c:strRef>
          </c:cat>
          <c:val>
            <c:numRef>
              <c:f>'Sheet2 (2)'!$B$14:$C$14</c:f>
              <c:numCache>
                <c:formatCode>General</c:formatCode>
                <c:ptCount val="2"/>
                <c:pt idx="0">
                  <c:v>-2.71</c:v>
                </c:pt>
                <c:pt idx="1">
                  <c:v>0.348</c:v>
                </c:pt>
              </c:numCache>
            </c:numRef>
          </c:val>
        </c:ser>
        <c:ser>
          <c:idx val="1"/>
          <c:order val="1"/>
          <c:tx>
            <c:strRef>
              <c:f>'Sheet2 (2)'!$A$4</c:f>
              <c:strCache>
                <c:ptCount val="1"/>
                <c:pt idx="0">
                  <c:v>Hard Drugs</c:v>
                </c:pt>
              </c:strCache>
            </c:strRef>
          </c:tx>
          <c:invertIfNegative val="0"/>
          <c:cat>
            <c:strRef>
              <c:f>'Sheet2 (2)'!$B$2:$C$2</c:f>
              <c:strCache>
                <c:ptCount val="2"/>
                <c:pt idx="0">
                  <c:v>Crude Model Estimate </c:v>
                </c:pt>
                <c:pt idx="1">
                  <c:v>Adjusted Model Estimate</c:v>
                </c:pt>
              </c:strCache>
            </c:strRef>
          </c:cat>
          <c:val>
            <c:numRef>
              <c:f>'Sheet2 (2)'!$B$15:$C$15</c:f>
              <c:numCache>
                <c:formatCode>General</c:formatCode>
                <c:ptCount val="2"/>
                <c:pt idx="0">
                  <c:v>-2.7</c:v>
                </c:pt>
                <c:pt idx="1">
                  <c:v>0.3358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20889048"/>
        <c:axId val="-2130791080"/>
      </c:barChart>
      <c:catAx>
        <c:axId val="-2120889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791080"/>
        <c:crosses val="autoZero"/>
        <c:auto val="1"/>
        <c:lblAlgn val="ctr"/>
        <c:lblOffset val="100"/>
        <c:noMultiLvlLbl val="0"/>
      </c:catAx>
      <c:valAx>
        <c:axId val="-2130791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0889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CD4 Cell Count Change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Intercept (Control)</c:v>
          </c:tx>
          <c:invertIfNegative val="0"/>
          <c:cat>
            <c:strRef>
              <c:f>'Sheet2 (2)'!$B$18:$C$18</c:f>
              <c:strCache>
                <c:ptCount val="2"/>
                <c:pt idx="0">
                  <c:v>Crude Model Estimate</c:v>
                </c:pt>
                <c:pt idx="1">
                  <c:v>Adjusted Model Estimate</c:v>
                </c:pt>
              </c:strCache>
            </c:strRef>
          </c:cat>
          <c:val>
            <c:numRef>
              <c:f>'Sheet2 (2)'!$B$19:$C$19</c:f>
              <c:numCache>
                <c:formatCode>General</c:formatCode>
                <c:ptCount val="2"/>
                <c:pt idx="0">
                  <c:v>182.5969476</c:v>
                </c:pt>
                <c:pt idx="1">
                  <c:v>169.724</c:v>
                </c:pt>
              </c:numCache>
            </c:numRef>
          </c:val>
        </c:ser>
        <c:ser>
          <c:idx val="1"/>
          <c:order val="1"/>
          <c:tx>
            <c:strRef>
              <c:f>'Sheet2 (2)'!$A$4</c:f>
              <c:strCache>
                <c:ptCount val="1"/>
                <c:pt idx="0">
                  <c:v>Hard Drugs</c:v>
                </c:pt>
              </c:strCache>
            </c:strRef>
          </c:tx>
          <c:invertIfNegative val="0"/>
          <c:cat>
            <c:strRef>
              <c:f>'Sheet2 (2)'!$B$18:$C$18</c:f>
              <c:strCache>
                <c:ptCount val="2"/>
                <c:pt idx="0">
                  <c:v>Crude Model Estimate</c:v>
                </c:pt>
                <c:pt idx="1">
                  <c:v>Adjusted Model Estimate</c:v>
                </c:pt>
              </c:strCache>
            </c:strRef>
          </c:cat>
          <c:val>
            <c:numRef>
              <c:f>'Sheet2 (2)'!$B$20:$C$20</c:f>
              <c:numCache>
                <c:formatCode>General</c:formatCode>
                <c:ptCount val="2"/>
                <c:pt idx="0">
                  <c:v>13.4369476</c:v>
                </c:pt>
                <c:pt idx="1">
                  <c:v>3.113999999999976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20209864"/>
        <c:axId val="-2118948840"/>
      </c:barChart>
      <c:catAx>
        <c:axId val="-212020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8948840"/>
        <c:crosses val="autoZero"/>
        <c:auto val="1"/>
        <c:lblAlgn val="ctr"/>
        <c:lblOffset val="100"/>
        <c:noMultiLvlLbl val="0"/>
      </c:catAx>
      <c:valAx>
        <c:axId val="-2118948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0209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2</xdr:row>
      <xdr:rowOff>57150</xdr:rowOff>
    </xdr:from>
    <xdr:to>
      <xdr:col>12</xdr:col>
      <xdr:colOff>571500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177800</xdr:colOff>
      <xdr:row>17</xdr:row>
      <xdr:rowOff>127000</xdr:rowOff>
    </xdr:from>
    <xdr:to>
      <xdr:col>12</xdr:col>
      <xdr:colOff>622300</xdr:colOff>
      <xdr:row>32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2</xdr:row>
      <xdr:rowOff>63500</xdr:rowOff>
    </xdr:from>
    <xdr:to>
      <xdr:col>18</xdr:col>
      <xdr:colOff>520700</xdr:colOff>
      <xdr:row>16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444500</xdr:colOff>
      <xdr:row>34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14" displayName="Table14" ref="A1:E36" totalsRowShown="0">
  <tableColumns count="5">
    <tableColumn id="1" name="Variable"/>
    <tableColumn id="2" name="Overall_x000a_n=502"/>
    <tableColumn id="3" name="Non-Hard Drug Use_x000a_n=472"/>
    <tableColumn id="4" name="Hard Drug Use _x000a_n=39"/>
    <tableColumn id="5" name="Column1"/>
  </tableColumns>
  <tableStyleInfo name="TableStyleLight10" showFirstColumn="1" showLastColumn="0" showRowStripes="1" showColumnStripes="1"/>
</table>
</file>

<file path=xl/tables/table2.xml><?xml version="1.0" encoding="utf-8"?>
<table xmlns="http://schemas.openxmlformats.org/spreadsheetml/2006/main" id="4" name="Table25" displayName="Table25" ref="A38:F54" totalsRowShown="0" tableBorderDxfId="1">
  <autoFilter ref="A38:F54"/>
  <tableColumns count="6">
    <tableColumn id="1" name="Disease"/>
    <tableColumn id="2" name="Overall"/>
    <tableColumn id="3" name="No Hard Drug Use"/>
    <tableColumn id="4" name="Hard Drug Use"/>
    <tableColumn id="5" name="Column1"/>
    <tableColumn id="6" name="Column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45" totalsRowShown="0">
  <autoFilter ref="A1:F45"/>
  <tableColumns count="6">
    <tableColumn id="1" name="Variable"/>
    <tableColumn id="2" name="Overall_x000a_n=715"/>
    <tableColumn id="3" name="No Hard Drug Use_x000a_n=649"/>
    <tableColumn id="4" name="Hard Drug Use _x000a_n=66"/>
    <tableColumn id="5" name="Missing"/>
    <tableColumn id="6" name="Note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47:F63" totalsRowShown="0" tableBorderDxfId="0">
  <autoFilter ref="A47:F63"/>
  <tableColumns count="6">
    <tableColumn id="1" name="Disease"/>
    <tableColumn id="2" name="Overall"/>
    <tableColumn id="3" name="No Hard Drug Use"/>
    <tableColumn id="4" name="Hard Drug Use"/>
    <tableColumn id="5" name="Column5"/>
    <tableColumn id="6" name="No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D32" sqref="A1:D32"/>
    </sheetView>
  </sheetViews>
  <sheetFormatPr baseColWidth="10" defaultRowHeight="15" x14ac:dyDescent="0"/>
  <cols>
    <col min="1" max="1" width="24.83203125" bestFit="1" customWidth="1"/>
    <col min="2" max="2" width="13.1640625" hidden="1" customWidth="1"/>
    <col min="3" max="3" width="15.83203125" bestFit="1" customWidth="1"/>
    <col min="4" max="4" width="13.1640625" bestFit="1" customWidth="1"/>
    <col min="5" max="5" width="11" hidden="1" customWidth="1"/>
    <col min="6" max="6" width="43.33203125" bestFit="1" customWidth="1"/>
  </cols>
  <sheetData>
    <row r="1" spans="1:5" ht="45">
      <c r="A1" s="10" t="s">
        <v>0</v>
      </c>
      <c r="B1" s="13" t="s">
        <v>200</v>
      </c>
      <c r="C1" s="13" t="s">
        <v>329</v>
      </c>
      <c r="D1" s="13" t="s">
        <v>208</v>
      </c>
      <c r="E1" s="5" t="s">
        <v>201</v>
      </c>
    </row>
    <row r="2" spans="1:5" hidden="1">
      <c r="A2" t="s">
        <v>105</v>
      </c>
    </row>
    <row r="3" spans="1:5" hidden="1">
      <c r="A3" s="4" t="s">
        <v>4</v>
      </c>
      <c r="B3" s="6" t="s">
        <v>285</v>
      </c>
      <c r="C3" s="6" t="s">
        <v>274</v>
      </c>
      <c r="D3" s="6" t="s">
        <v>275</v>
      </c>
      <c r="E3" s="6"/>
    </row>
    <row r="4" spans="1:5" hidden="1">
      <c r="A4" s="4" t="s">
        <v>276</v>
      </c>
      <c r="B4" s="6" t="s">
        <v>284</v>
      </c>
      <c r="C4" s="6" t="s">
        <v>277</v>
      </c>
      <c r="D4" s="6" t="s">
        <v>278</v>
      </c>
    </row>
    <row r="5" spans="1:5" hidden="1">
      <c r="A5" s="1" t="s">
        <v>8</v>
      </c>
      <c r="B5" s="1"/>
      <c r="C5" s="1"/>
      <c r="D5" s="1"/>
    </row>
    <row r="6" spans="1:5" hidden="1">
      <c r="A6" s="4" t="s">
        <v>6</v>
      </c>
      <c r="B6" s="1" t="s">
        <v>283</v>
      </c>
      <c r="C6" s="6" t="s">
        <v>272</v>
      </c>
      <c r="D6" s="6" t="s">
        <v>273</v>
      </c>
    </row>
    <row r="7" spans="1:5" hidden="1">
      <c r="A7" s="4" t="s">
        <v>7</v>
      </c>
      <c r="B7" s="1" t="s">
        <v>282</v>
      </c>
      <c r="C7" s="6" t="s">
        <v>270</v>
      </c>
      <c r="D7" s="6" t="s">
        <v>271</v>
      </c>
    </row>
    <row r="8" spans="1:5" hidden="1">
      <c r="A8" s="7" t="s">
        <v>40</v>
      </c>
      <c r="B8" s="1" t="s">
        <v>281</v>
      </c>
      <c r="C8" s="6" t="s">
        <v>268</v>
      </c>
      <c r="D8" s="6" t="s">
        <v>269</v>
      </c>
    </row>
    <row r="9" spans="1:5">
      <c r="A9" s="1" t="s">
        <v>320</v>
      </c>
      <c r="B9" s="1" t="s">
        <v>280</v>
      </c>
      <c r="C9" s="1" t="s">
        <v>267</v>
      </c>
      <c r="D9" s="1" t="s">
        <v>266</v>
      </c>
    </row>
    <row r="10" spans="1:5">
      <c r="A10" s="1" t="s">
        <v>321</v>
      </c>
      <c r="B10" s="1" t="s">
        <v>279</v>
      </c>
      <c r="C10" s="1" t="s">
        <v>264</v>
      </c>
      <c r="D10" s="1" t="s">
        <v>265</v>
      </c>
    </row>
    <row r="11" spans="1:5">
      <c r="A11" s="1" t="s">
        <v>322</v>
      </c>
      <c r="B11" s="1"/>
      <c r="C11" s="1"/>
      <c r="D11" s="1"/>
    </row>
    <row r="12" spans="1:5">
      <c r="A12" s="4" t="s">
        <v>209</v>
      </c>
      <c r="B12" s="1" t="s">
        <v>214</v>
      </c>
      <c r="C12" s="1" t="s">
        <v>211</v>
      </c>
      <c r="D12" s="1" t="s">
        <v>212</v>
      </c>
    </row>
    <row r="13" spans="1:5">
      <c r="A13" s="4" t="s">
        <v>210</v>
      </c>
      <c r="B13" s="1" t="s">
        <v>213</v>
      </c>
      <c r="C13" s="1" t="s">
        <v>215</v>
      </c>
      <c r="D13" s="1" t="s">
        <v>216</v>
      </c>
    </row>
    <row r="14" spans="1:5">
      <c r="A14" s="7" t="s">
        <v>323</v>
      </c>
      <c r="B14" s="1"/>
      <c r="C14" s="1"/>
      <c r="D14" s="1"/>
    </row>
    <row r="15" spans="1:5">
      <c r="A15" s="4" t="s">
        <v>56</v>
      </c>
      <c r="B15" s="1" t="s">
        <v>204</v>
      </c>
      <c r="C15" s="1" t="s">
        <v>217</v>
      </c>
      <c r="D15" s="1" t="s">
        <v>218</v>
      </c>
    </row>
    <row r="16" spans="1:5">
      <c r="A16" s="4" t="s">
        <v>203</v>
      </c>
      <c r="B16" s="1" t="s">
        <v>205</v>
      </c>
      <c r="C16" s="1" t="s">
        <v>219</v>
      </c>
      <c r="D16" s="1" t="s">
        <v>220</v>
      </c>
    </row>
    <row r="17" spans="1:5">
      <c r="A17" s="1" t="s">
        <v>324</v>
      </c>
      <c r="B17" s="1"/>
      <c r="C17" s="1"/>
      <c r="D17" s="1"/>
      <c r="E17" s="1"/>
    </row>
    <row r="18" spans="1:5">
      <c r="A18" s="4" t="s">
        <v>86</v>
      </c>
      <c r="B18" s="1" t="s">
        <v>234</v>
      </c>
      <c r="C18" s="1" t="s">
        <v>235</v>
      </c>
      <c r="D18" s="1" t="s">
        <v>212</v>
      </c>
      <c r="E18" s="1"/>
    </row>
    <row r="19" spans="1:5">
      <c r="A19" s="4" t="s">
        <v>236</v>
      </c>
      <c r="B19" s="1" t="s">
        <v>237</v>
      </c>
      <c r="C19" s="1" t="s">
        <v>238</v>
      </c>
      <c r="D19" s="1" t="s">
        <v>239</v>
      </c>
      <c r="E19" s="1"/>
    </row>
    <row r="20" spans="1:5">
      <c r="A20" s="4" t="s">
        <v>240</v>
      </c>
      <c r="B20" t="s">
        <v>241</v>
      </c>
      <c r="C20" s="1" t="s">
        <v>242</v>
      </c>
      <c r="D20" s="1" t="s">
        <v>230</v>
      </c>
      <c r="E20" s="1"/>
    </row>
    <row r="21" spans="1:5">
      <c r="A21" s="7" t="s">
        <v>325</v>
      </c>
      <c r="B21" s="1"/>
      <c r="C21" s="1"/>
      <c r="D21" s="1"/>
      <c r="E21" s="1"/>
    </row>
    <row r="22" spans="1:5">
      <c r="A22" s="4" t="s">
        <v>221</v>
      </c>
      <c r="B22" t="s">
        <v>223</v>
      </c>
      <c r="C22" s="1" t="s">
        <v>224</v>
      </c>
      <c r="D22" s="1" t="s">
        <v>225</v>
      </c>
      <c r="E22" s="1"/>
    </row>
    <row r="23" spans="1:5">
      <c r="A23" s="4" t="s">
        <v>222</v>
      </c>
      <c r="B23" s="1" t="s">
        <v>226</v>
      </c>
      <c r="C23" s="1" t="s">
        <v>227</v>
      </c>
      <c r="D23" s="1" t="s">
        <v>228</v>
      </c>
      <c r="E23" s="1"/>
    </row>
    <row r="24" spans="1:5">
      <c r="A24" s="7" t="s">
        <v>326</v>
      </c>
      <c r="B24" s="1"/>
      <c r="C24" s="1"/>
      <c r="D24" s="1"/>
      <c r="E24" s="1"/>
    </row>
    <row r="25" spans="1:5">
      <c r="A25" s="4" t="s">
        <v>243</v>
      </c>
      <c r="B25" s="1" t="s">
        <v>286</v>
      </c>
      <c r="C25" s="1" t="s">
        <v>287</v>
      </c>
      <c r="D25" s="1" t="s">
        <v>288</v>
      </c>
      <c r="E25" s="1"/>
    </row>
    <row r="26" spans="1:5">
      <c r="A26" s="4" t="s">
        <v>244</v>
      </c>
      <c r="B26" s="1" t="s">
        <v>289</v>
      </c>
      <c r="C26" s="1" t="s">
        <v>290</v>
      </c>
      <c r="D26" s="1" t="s">
        <v>291</v>
      </c>
      <c r="E26" s="1"/>
    </row>
    <row r="27" spans="1:5" hidden="1">
      <c r="A27" s="1" t="s">
        <v>106</v>
      </c>
      <c r="B27" s="1" t="s">
        <v>245</v>
      </c>
      <c r="C27" s="1">
        <v>0</v>
      </c>
      <c r="D27" s="1" t="s">
        <v>246</v>
      </c>
      <c r="E27" s="1"/>
    </row>
    <row r="28" spans="1:5" hidden="1">
      <c r="A28" t="s">
        <v>107</v>
      </c>
      <c r="B28" s="1" t="s">
        <v>247</v>
      </c>
      <c r="C28" s="1">
        <v>0</v>
      </c>
      <c r="D28" s="1" t="s">
        <v>248</v>
      </c>
      <c r="E28" s="1"/>
    </row>
    <row r="29" spans="1:5">
      <c r="A29" s="1" t="s">
        <v>327</v>
      </c>
      <c r="B29" s="1"/>
      <c r="C29" s="1"/>
      <c r="D29" s="1"/>
      <c r="E29" s="1"/>
    </row>
    <row r="30" spans="1:5">
      <c r="A30" s="4" t="s">
        <v>206</v>
      </c>
      <c r="B30" s="1" t="s">
        <v>207</v>
      </c>
      <c r="C30" s="1" t="s">
        <v>229</v>
      </c>
      <c r="D30" s="1" t="s">
        <v>230</v>
      </c>
      <c r="E30" s="1"/>
    </row>
    <row r="31" spans="1:5">
      <c r="A31" s="4" t="s">
        <v>115</v>
      </c>
      <c r="B31" s="1" t="s">
        <v>231</v>
      </c>
      <c r="C31" s="1" t="s">
        <v>232</v>
      </c>
      <c r="D31" s="1" t="s">
        <v>233</v>
      </c>
      <c r="E31" s="1"/>
    </row>
    <row r="32" spans="1:5">
      <c r="A32" s="1" t="s">
        <v>328</v>
      </c>
      <c r="B32" s="1" t="s">
        <v>249</v>
      </c>
      <c r="C32" s="1" t="s">
        <v>250</v>
      </c>
      <c r="D32" s="1" t="s">
        <v>251</v>
      </c>
      <c r="E32" s="1"/>
    </row>
    <row r="33" spans="1:6" hidden="1">
      <c r="A33" s="4" t="s">
        <v>163</v>
      </c>
      <c r="B33" s="1" t="s">
        <v>252</v>
      </c>
      <c r="C33" s="1" t="s">
        <v>253</v>
      </c>
      <c r="D33" s="1" t="s">
        <v>254</v>
      </c>
      <c r="E33" s="1"/>
    </row>
    <row r="34" spans="1:6" hidden="1">
      <c r="A34" s="4" t="s">
        <v>164</v>
      </c>
      <c r="B34" t="s">
        <v>255</v>
      </c>
      <c r="C34" s="1" t="s">
        <v>256</v>
      </c>
      <c r="D34" s="1" t="s">
        <v>257</v>
      </c>
      <c r="E34" s="1"/>
    </row>
    <row r="35" spans="1:6" hidden="1">
      <c r="A35" s="4" t="s">
        <v>165</v>
      </c>
      <c r="B35" t="s">
        <v>258</v>
      </c>
      <c r="C35" s="1" t="s">
        <v>259</v>
      </c>
      <c r="D35" s="1" t="s">
        <v>260</v>
      </c>
      <c r="E35" s="1"/>
    </row>
    <row r="36" spans="1:6" hidden="1">
      <c r="A36" s="4" t="s">
        <v>166</v>
      </c>
      <c r="B36" s="1" t="s">
        <v>261</v>
      </c>
      <c r="C36" s="1" t="s">
        <v>262</v>
      </c>
      <c r="D36" s="1" t="s">
        <v>263</v>
      </c>
      <c r="E36" s="1"/>
    </row>
    <row r="38" spans="1:6">
      <c r="A38" t="s">
        <v>158</v>
      </c>
      <c r="B38" t="s">
        <v>1</v>
      </c>
      <c r="C38" t="s">
        <v>2</v>
      </c>
      <c r="D38" t="s">
        <v>3</v>
      </c>
      <c r="E38" t="s">
        <v>201</v>
      </c>
      <c r="F38" t="s">
        <v>202</v>
      </c>
    </row>
    <row r="39" spans="1:6">
      <c r="A39" t="s">
        <v>150</v>
      </c>
    </row>
    <row r="40" spans="1:6">
      <c r="A40" t="s">
        <v>132</v>
      </c>
      <c r="B40" t="s">
        <v>151</v>
      </c>
      <c r="C40" t="s">
        <v>152</v>
      </c>
      <c r="D40" t="s">
        <v>153</v>
      </c>
    </row>
    <row r="41" spans="1:6">
      <c r="A41" t="s">
        <v>127</v>
      </c>
      <c r="B41" t="s">
        <v>154</v>
      </c>
      <c r="C41" t="s">
        <v>155</v>
      </c>
      <c r="D41" t="s">
        <v>76</v>
      </c>
    </row>
    <row r="42" spans="1:6">
      <c r="A42" t="s">
        <v>133</v>
      </c>
    </row>
    <row r="43" spans="1:6">
      <c r="A43" s="8" t="s">
        <v>132</v>
      </c>
      <c r="B43" t="s">
        <v>138</v>
      </c>
      <c r="C43" t="s">
        <v>136</v>
      </c>
      <c r="D43" t="s">
        <v>137</v>
      </c>
    </row>
    <row r="44" spans="1:6">
      <c r="A44" s="8" t="s">
        <v>127</v>
      </c>
      <c r="B44" t="s">
        <v>77</v>
      </c>
      <c r="C44" t="s">
        <v>139</v>
      </c>
      <c r="D44" t="s">
        <v>140</v>
      </c>
    </row>
    <row r="45" spans="1:6">
      <c r="A45" t="s">
        <v>142</v>
      </c>
    </row>
    <row r="46" spans="1:6">
      <c r="A46" s="8" t="s">
        <v>132</v>
      </c>
      <c r="B46" t="s">
        <v>143</v>
      </c>
      <c r="C46" t="s">
        <v>144</v>
      </c>
      <c r="D46" t="s">
        <v>69</v>
      </c>
    </row>
    <row r="47" spans="1:6">
      <c r="A47" s="8" t="s">
        <v>127</v>
      </c>
      <c r="B47" t="s">
        <v>145</v>
      </c>
      <c r="C47" t="s">
        <v>146</v>
      </c>
      <c r="D47" t="s">
        <v>147</v>
      </c>
    </row>
    <row r="48" spans="1:6">
      <c r="A48" t="s">
        <v>126</v>
      </c>
    </row>
    <row r="49" spans="1:6">
      <c r="A49" s="8" t="s">
        <v>132</v>
      </c>
      <c r="B49" t="s">
        <v>186</v>
      </c>
      <c r="C49" t="s">
        <v>128</v>
      </c>
      <c r="D49" t="s">
        <v>129</v>
      </c>
    </row>
    <row r="50" spans="1:6">
      <c r="A50" s="8" t="s">
        <v>127</v>
      </c>
      <c r="B50" t="s">
        <v>134</v>
      </c>
      <c r="C50" t="s">
        <v>130</v>
      </c>
      <c r="D50" t="s">
        <v>131</v>
      </c>
    </row>
    <row r="52" spans="1:6">
      <c r="A52" s="3" t="s">
        <v>31</v>
      </c>
      <c r="B52" s="3"/>
      <c r="C52" s="3" t="s">
        <v>32</v>
      </c>
      <c r="D52" s="3" t="s">
        <v>36</v>
      </c>
      <c r="E52" s="3"/>
      <c r="F52" s="3"/>
    </row>
    <row r="53" spans="1:6">
      <c r="A53" s="2" t="s">
        <v>33</v>
      </c>
      <c r="B53" s="2"/>
      <c r="C53" s="2" t="s">
        <v>34</v>
      </c>
      <c r="D53" s="2" t="s">
        <v>37</v>
      </c>
      <c r="E53" s="2"/>
      <c r="F53" s="2"/>
    </row>
    <row r="54" spans="1:6">
      <c r="A54" s="3" t="s">
        <v>149</v>
      </c>
      <c r="B54" s="3"/>
      <c r="C54" s="3" t="s">
        <v>35</v>
      </c>
      <c r="D54" s="3" t="s">
        <v>38</v>
      </c>
      <c r="E54" s="3"/>
      <c r="F54" s="3"/>
    </row>
  </sheetData>
  <phoneticPr fontId="4" type="noConversion"/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D7" sqref="C3:D7"/>
    </sheetView>
  </sheetViews>
  <sheetFormatPr baseColWidth="10" defaultRowHeight="15" x14ac:dyDescent="0"/>
  <cols>
    <col min="1" max="1" width="22" bestFit="1" customWidth="1"/>
    <col min="2" max="2" width="11" customWidth="1"/>
    <col min="3" max="3" width="15.83203125" bestFit="1" customWidth="1"/>
    <col min="4" max="4" width="13.1640625" bestFit="1" customWidth="1"/>
    <col min="5" max="5" width="11" customWidth="1"/>
    <col min="6" max="6" width="43.33203125" bestFit="1" customWidth="1"/>
  </cols>
  <sheetData>
    <row r="1" spans="1:6" ht="30">
      <c r="A1" t="s">
        <v>0</v>
      </c>
      <c r="B1" s="5" t="s">
        <v>11</v>
      </c>
      <c r="C1" s="5" t="s">
        <v>9</v>
      </c>
      <c r="D1" s="5" t="s">
        <v>10</v>
      </c>
      <c r="E1" s="5" t="s">
        <v>16</v>
      </c>
      <c r="F1" t="s">
        <v>18</v>
      </c>
    </row>
    <row r="2" spans="1:6">
      <c r="A2" t="s">
        <v>105</v>
      </c>
    </row>
    <row r="3" spans="1:6">
      <c r="A3" s="4" t="s">
        <v>4</v>
      </c>
      <c r="B3" s="6" t="s">
        <v>185</v>
      </c>
      <c r="C3" s="6" t="s">
        <v>28</v>
      </c>
      <c r="D3" s="6" t="s">
        <v>27</v>
      </c>
      <c r="E3" s="6">
        <v>24</v>
      </c>
      <c r="F3" t="s">
        <v>29</v>
      </c>
    </row>
    <row r="4" spans="1:6">
      <c r="A4" s="4" t="s">
        <v>5</v>
      </c>
      <c r="B4" s="6" t="s">
        <v>184</v>
      </c>
      <c r="C4" s="6" t="s">
        <v>22</v>
      </c>
      <c r="D4" s="6" t="s">
        <v>21</v>
      </c>
      <c r="E4">
        <v>42</v>
      </c>
      <c r="F4" t="s">
        <v>30</v>
      </c>
    </row>
    <row r="5" spans="1:6">
      <c r="A5" s="1" t="s">
        <v>8</v>
      </c>
      <c r="B5" s="1"/>
      <c r="C5" s="1"/>
      <c r="D5" s="1"/>
    </row>
    <row r="6" spans="1:6">
      <c r="A6" s="4" t="s">
        <v>6</v>
      </c>
      <c r="B6" s="1" t="s">
        <v>183</v>
      </c>
      <c r="C6" s="6" t="s">
        <v>26</v>
      </c>
      <c r="D6" s="6" t="s">
        <v>25</v>
      </c>
      <c r="E6">
        <v>2</v>
      </c>
    </row>
    <row r="7" spans="1:6">
      <c r="A7" s="4" t="s">
        <v>7</v>
      </c>
      <c r="B7" s="1" t="s">
        <v>182</v>
      </c>
      <c r="C7" s="6" t="s">
        <v>23</v>
      </c>
      <c r="D7" s="6" t="s">
        <v>24</v>
      </c>
      <c r="E7">
        <v>2</v>
      </c>
    </row>
    <row r="8" spans="1:6">
      <c r="A8" s="7" t="s">
        <v>40</v>
      </c>
      <c r="B8" s="1" t="s">
        <v>181</v>
      </c>
      <c r="C8" s="6" t="s">
        <v>41</v>
      </c>
      <c r="D8" s="6" t="s">
        <v>42</v>
      </c>
    </row>
    <row r="9" spans="1:6">
      <c r="A9" s="1" t="s">
        <v>12</v>
      </c>
      <c r="B9" s="1" t="s">
        <v>180</v>
      </c>
      <c r="C9" s="1" t="s">
        <v>14</v>
      </c>
      <c r="D9" s="1" t="s">
        <v>15</v>
      </c>
      <c r="E9">
        <v>0</v>
      </c>
    </row>
    <row r="10" spans="1:6">
      <c r="A10" s="1" t="s">
        <v>13</v>
      </c>
      <c r="B10" s="1" t="s">
        <v>179</v>
      </c>
      <c r="C10" s="1" t="s">
        <v>19</v>
      </c>
      <c r="D10" s="1" t="s">
        <v>17</v>
      </c>
      <c r="E10">
        <v>33</v>
      </c>
      <c r="F10" t="s">
        <v>20</v>
      </c>
    </row>
    <row r="11" spans="1:6">
      <c r="A11" s="1" t="s">
        <v>43</v>
      </c>
      <c r="B11" s="1"/>
      <c r="C11" s="1"/>
      <c r="D11" s="1"/>
    </row>
    <row r="12" spans="1:6">
      <c r="A12" s="4" t="s">
        <v>44</v>
      </c>
      <c r="B12" s="1" t="s">
        <v>187</v>
      </c>
      <c r="C12" s="1" t="s">
        <v>187</v>
      </c>
      <c r="D12" s="1">
        <v>0</v>
      </c>
    </row>
    <row r="13" spans="1:6">
      <c r="A13" s="4" t="s">
        <v>45</v>
      </c>
      <c r="B13" t="s">
        <v>190</v>
      </c>
      <c r="C13" s="1" t="s">
        <v>188</v>
      </c>
      <c r="D13" s="1" t="s">
        <v>189</v>
      </c>
    </row>
    <row r="14" spans="1:6">
      <c r="A14" s="4" t="s">
        <v>46</v>
      </c>
      <c r="B14" s="1" t="s">
        <v>191</v>
      </c>
      <c r="C14" s="1" t="s">
        <v>192</v>
      </c>
      <c r="D14" s="1">
        <v>0</v>
      </c>
    </row>
    <row r="15" spans="1:6">
      <c r="A15" s="4" t="s">
        <v>47</v>
      </c>
      <c r="B15" t="s">
        <v>195</v>
      </c>
      <c r="C15" s="1" t="s">
        <v>193</v>
      </c>
      <c r="D15" s="1" t="s">
        <v>194</v>
      </c>
    </row>
    <row r="16" spans="1:6">
      <c r="A16" s="4" t="s">
        <v>48</v>
      </c>
      <c r="B16" s="1" t="s">
        <v>196</v>
      </c>
      <c r="C16" s="1" t="s">
        <v>197</v>
      </c>
      <c r="D16" s="1" t="s">
        <v>198</v>
      </c>
    </row>
    <row r="17" spans="1:6">
      <c r="A17" s="4" t="s">
        <v>49</v>
      </c>
      <c r="B17" s="1" t="s">
        <v>199</v>
      </c>
      <c r="C17" s="1" t="s">
        <v>50</v>
      </c>
      <c r="D17" s="1">
        <v>0</v>
      </c>
    </row>
    <row r="18" spans="1:6">
      <c r="A18" s="4" t="s">
        <v>51</v>
      </c>
      <c r="B18" s="1" t="s">
        <v>54</v>
      </c>
      <c r="C18" s="1" t="s">
        <v>52</v>
      </c>
      <c r="D18" s="1" t="s">
        <v>53</v>
      </c>
    </row>
    <row r="19" spans="1:6">
      <c r="A19" s="7" t="s">
        <v>55</v>
      </c>
      <c r="B19" s="1"/>
      <c r="C19" s="1"/>
      <c r="D19" s="1"/>
    </row>
    <row r="20" spans="1:6">
      <c r="A20" s="4" t="s">
        <v>56</v>
      </c>
      <c r="B20" s="1" t="s">
        <v>65</v>
      </c>
      <c r="C20" s="1" t="s">
        <v>63</v>
      </c>
      <c r="D20" s="1" t="s">
        <v>64</v>
      </c>
    </row>
    <row r="21" spans="1:6">
      <c r="A21" s="4" t="s">
        <v>57</v>
      </c>
      <c r="B21" s="1" t="s">
        <v>66</v>
      </c>
      <c r="C21" s="1" t="s">
        <v>67</v>
      </c>
      <c r="D21" s="1">
        <v>0</v>
      </c>
    </row>
    <row r="22" spans="1:6">
      <c r="A22" s="8" t="s">
        <v>58</v>
      </c>
      <c r="B22" t="s">
        <v>70</v>
      </c>
      <c r="C22" t="s">
        <v>68</v>
      </c>
      <c r="D22" t="s">
        <v>69</v>
      </c>
    </row>
    <row r="23" spans="1:6">
      <c r="A23" s="8" t="s">
        <v>59</v>
      </c>
      <c r="B23" t="s">
        <v>71</v>
      </c>
      <c r="C23" t="s">
        <v>72</v>
      </c>
      <c r="D23">
        <v>0</v>
      </c>
    </row>
    <row r="24" spans="1:6">
      <c r="A24" s="8" t="s">
        <v>60</v>
      </c>
      <c r="B24" t="s">
        <v>74</v>
      </c>
      <c r="C24" t="s">
        <v>73</v>
      </c>
      <c r="D24">
        <v>0</v>
      </c>
    </row>
    <row r="25" spans="1:6">
      <c r="A25" s="4" t="s">
        <v>61</v>
      </c>
      <c r="B25" t="s">
        <v>77</v>
      </c>
      <c r="C25" s="1" t="s">
        <v>75</v>
      </c>
      <c r="D25" s="1" t="s">
        <v>76</v>
      </c>
      <c r="E25" s="1"/>
      <c r="F25" s="1"/>
    </row>
    <row r="26" spans="1:6">
      <c r="A26" s="4" t="s">
        <v>62</v>
      </c>
      <c r="B26" s="1"/>
      <c r="C26" s="1"/>
      <c r="D26" s="1"/>
      <c r="E26" s="1"/>
      <c r="F26" s="1" t="s">
        <v>78</v>
      </c>
    </row>
    <row r="27" spans="1:6">
      <c r="A27" s="1" t="s">
        <v>79</v>
      </c>
      <c r="B27" s="1"/>
      <c r="C27" s="1"/>
      <c r="D27" s="1"/>
      <c r="E27" s="1"/>
      <c r="F27" s="1" t="s">
        <v>104</v>
      </c>
    </row>
    <row r="28" spans="1:6">
      <c r="A28" s="4" t="s">
        <v>86</v>
      </c>
      <c r="B28" s="1" t="s">
        <v>87</v>
      </c>
      <c r="C28" s="1" t="s">
        <v>88</v>
      </c>
      <c r="D28" s="1" t="s">
        <v>89</v>
      </c>
      <c r="E28" s="1"/>
      <c r="F28" s="1"/>
    </row>
    <row r="29" spans="1:6">
      <c r="A29" s="4" t="s">
        <v>80</v>
      </c>
      <c r="B29" s="1" t="s">
        <v>90</v>
      </c>
      <c r="C29" s="1" t="s">
        <v>91</v>
      </c>
      <c r="D29" s="1" t="s">
        <v>92</v>
      </c>
      <c r="E29" s="1"/>
      <c r="F29" s="1"/>
    </row>
    <row r="30" spans="1:6">
      <c r="A30" s="4" t="s">
        <v>81</v>
      </c>
      <c r="B30" t="s">
        <v>95</v>
      </c>
      <c r="C30" s="1" t="s">
        <v>93</v>
      </c>
      <c r="D30" s="1" t="s">
        <v>94</v>
      </c>
      <c r="E30" s="1"/>
      <c r="F30" s="1"/>
    </row>
    <row r="31" spans="1:6">
      <c r="A31" s="4" t="s">
        <v>82</v>
      </c>
      <c r="B31" s="1" t="s">
        <v>96</v>
      </c>
      <c r="C31" s="1" t="s">
        <v>91</v>
      </c>
      <c r="D31" s="1" t="s">
        <v>97</v>
      </c>
      <c r="E31" s="1"/>
      <c r="F31" s="1"/>
    </row>
    <row r="32" spans="1:6">
      <c r="A32" s="4" t="s">
        <v>83</v>
      </c>
      <c r="B32" t="s">
        <v>99</v>
      </c>
      <c r="C32" s="1" t="s">
        <v>98</v>
      </c>
      <c r="D32" s="1">
        <v>0</v>
      </c>
      <c r="E32" s="1"/>
      <c r="F32" s="1"/>
    </row>
    <row r="33" spans="1:6">
      <c r="A33" s="4" t="s">
        <v>84</v>
      </c>
      <c r="B33" s="1" t="s">
        <v>100</v>
      </c>
      <c r="C33" s="1" t="s">
        <v>101</v>
      </c>
      <c r="D33" s="1" t="s">
        <v>92</v>
      </c>
      <c r="E33" s="1"/>
      <c r="F33" s="1"/>
    </row>
    <row r="34" spans="1:6">
      <c r="A34" s="4" t="s">
        <v>85</v>
      </c>
      <c r="B34" s="1" t="s">
        <v>102</v>
      </c>
      <c r="C34" s="1" t="s">
        <v>103</v>
      </c>
      <c r="D34" s="1">
        <v>0</v>
      </c>
      <c r="E34" s="1"/>
      <c r="F34" s="1"/>
    </row>
    <row r="35" spans="1:6">
      <c r="A35" s="1" t="s">
        <v>106</v>
      </c>
      <c r="B35" s="1" t="s">
        <v>112</v>
      </c>
      <c r="C35" s="1">
        <v>0</v>
      </c>
      <c r="D35" s="1" t="s">
        <v>111</v>
      </c>
      <c r="E35" s="1"/>
      <c r="F35" s="1"/>
    </row>
    <row r="36" spans="1:6">
      <c r="A36" t="s">
        <v>107</v>
      </c>
      <c r="B36" s="1" t="s">
        <v>108</v>
      </c>
      <c r="C36" s="1">
        <v>0</v>
      </c>
      <c r="D36" s="1" t="s">
        <v>109</v>
      </c>
      <c r="E36" s="1">
        <v>33</v>
      </c>
      <c r="F36" s="1" t="s">
        <v>110</v>
      </c>
    </row>
    <row r="37" spans="1:6">
      <c r="A37" s="1" t="s">
        <v>116</v>
      </c>
      <c r="B37" s="1"/>
      <c r="C37" s="1"/>
      <c r="D37" s="1"/>
      <c r="E37" s="1"/>
      <c r="F37" s="1"/>
    </row>
    <row r="38" spans="1:6">
      <c r="A38" s="1" t="s">
        <v>113</v>
      </c>
      <c r="B38" s="1" t="s">
        <v>117</v>
      </c>
      <c r="C38" s="1" t="s">
        <v>118</v>
      </c>
      <c r="D38" s="1" t="s">
        <v>119</v>
      </c>
      <c r="E38" s="1"/>
      <c r="F38" s="1"/>
    </row>
    <row r="39" spans="1:6">
      <c r="A39" s="1" t="s">
        <v>114</v>
      </c>
      <c r="B39" t="s">
        <v>122</v>
      </c>
      <c r="C39" s="1" t="s">
        <v>120</v>
      </c>
      <c r="D39" s="1" t="s">
        <v>121</v>
      </c>
      <c r="E39" s="1"/>
      <c r="F39" s="1"/>
    </row>
    <row r="40" spans="1:6">
      <c r="A40" s="1" t="s">
        <v>115</v>
      </c>
      <c r="B40" s="1" t="s">
        <v>123</v>
      </c>
      <c r="C40" s="1" t="s">
        <v>124</v>
      </c>
      <c r="D40" s="1" t="s">
        <v>125</v>
      </c>
      <c r="E40" s="1"/>
      <c r="F40" s="1"/>
    </row>
    <row r="41" spans="1:6">
      <c r="A41" s="1" t="s">
        <v>159</v>
      </c>
      <c r="B41" s="1" t="s">
        <v>160</v>
      </c>
      <c r="C41" s="1" t="s">
        <v>161</v>
      </c>
      <c r="D41" s="1" t="s">
        <v>162</v>
      </c>
      <c r="E41" s="1"/>
      <c r="F41" s="1"/>
    </row>
    <row r="42" spans="1:6">
      <c r="A42" s="1" t="s">
        <v>163</v>
      </c>
      <c r="B42" s="1" t="s">
        <v>167</v>
      </c>
      <c r="C42" s="1" t="s">
        <v>168</v>
      </c>
      <c r="D42" s="1" t="s">
        <v>169</v>
      </c>
      <c r="E42" s="1"/>
      <c r="F42" s="1"/>
    </row>
    <row r="43" spans="1:6">
      <c r="A43" s="1" t="s">
        <v>164</v>
      </c>
      <c r="B43" t="s">
        <v>172</v>
      </c>
      <c r="C43" s="1" t="s">
        <v>170</v>
      </c>
      <c r="D43" s="1" t="s">
        <v>171</v>
      </c>
      <c r="E43" s="1"/>
      <c r="F43" s="1"/>
    </row>
    <row r="44" spans="1:6">
      <c r="A44" s="1" t="s">
        <v>165</v>
      </c>
      <c r="B44" t="s">
        <v>175</v>
      </c>
      <c r="C44" s="1" t="s">
        <v>173</v>
      </c>
      <c r="D44" s="1" t="s">
        <v>174</v>
      </c>
      <c r="E44" s="1"/>
      <c r="F44" s="1"/>
    </row>
    <row r="45" spans="1:6">
      <c r="A45" s="1" t="s">
        <v>166</v>
      </c>
      <c r="B45" s="1" t="s">
        <v>176</v>
      </c>
      <c r="C45" s="1" t="s">
        <v>177</v>
      </c>
      <c r="D45" s="1" t="s">
        <v>178</v>
      </c>
      <c r="E45" s="1"/>
      <c r="F45" s="1"/>
    </row>
    <row r="47" spans="1:6">
      <c r="A47" t="s">
        <v>158</v>
      </c>
      <c r="B47" t="s">
        <v>1</v>
      </c>
      <c r="C47" t="s">
        <v>2</v>
      </c>
      <c r="D47" t="s">
        <v>3</v>
      </c>
      <c r="E47" t="s">
        <v>157</v>
      </c>
      <c r="F47" t="s">
        <v>18</v>
      </c>
    </row>
    <row r="48" spans="1:6">
      <c r="A48" t="s">
        <v>150</v>
      </c>
      <c r="F48" t="s">
        <v>156</v>
      </c>
    </row>
    <row r="49" spans="1:6">
      <c r="A49" t="s">
        <v>132</v>
      </c>
      <c r="B49" t="s">
        <v>151</v>
      </c>
      <c r="C49" t="s">
        <v>152</v>
      </c>
      <c r="D49" t="s">
        <v>153</v>
      </c>
    </row>
    <row r="50" spans="1:6">
      <c r="A50" t="s">
        <v>127</v>
      </c>
      <c r="B50" t="s">
        <v>154</v>
      </c>
      <c r="C50" t="s">
        <v>155</v>
      </c>
      <c r="D50" t="s">
        <v>76</v>
      </c>
    </row>
    <row r="51" spans="1:6">
      <c r="A51" t="s">
        <v>133</v>
      </c>
      <c r="F51" t="s">
        <v>141</v>
      </c>
    </row>
    <row r="52" spans="1:6">
      <c r="A52" s="8" t="s">
        <v>132</v>
      </c>
      <c r="B52" t="s">
        <v>138</v>
      </c>
      <c r="C52" t="s">
        <v>136</v>
      </c>
      <c r="D52" t="s">
        <v>137</v>
      </c>
    </row>
    <row r="53" spans="1:6">
      <c r="A53" s="8" t="s">
        <v>127</v>
      </c>
      <c r="B53" t="s">
        <v>77</v>
      </c>
      <c r="C53" t="s">
        <v>139</v>
      </c>
      <c r="D53" t="s">
        <v>140</v>
      </c>
    </row>
    <row r="54" spans="1:6">
      <c r="A54" t="s">
        <v>142</v>
      </c>
    </row>
    <row r="55" spans="1:6">
      <c r="A55" s="8" t="s">
        <v>132</v>
      </c>
      <c r="B55" t="s">
        <v>143</v>
      </c>
      <c r="C55" t="s">
        <v>144</v>
      </c>
      <c r="D55" t="s">
        <v>69</v>
      </c>
    </row>
    <row r="56" spans="1:6">
      <c r="A56" s="8" t="s">
        <v>127</v>
      </c>
      <c r="B56" t="s">
        <v>145</v>
      </c>
      <c r="C56" t="s">
        <v>146</v>
      </c>
      <c r="D56" t="s">
        <v>147</v>
      </c>
      <c r="F56" t="s">
        <v>148</v>
      </c>
    </row>
    <row r="57" spans="1:6">
      <c r="A57" t="s">
        <v>126</v>
      </c>
      <c r="F57" t="s">
        <v>135</v>
      </c>
    </row>
    <row r="58" spans="1:6">
      <c r="A58" s="8" t="s">
        <v>132</v>
      </c>
      <c r="B58" t="s">
        <v>186</v>
      </c>
      <c r="C58" t="s">
        <v>128</v>
      </c>
      <c r="D58" t="s">
        <v>129</v>
      </c>
    </row>
    <row r="59" spans="1:6">
      <c r="A59" s="8" t="s">
        <v>127</v>
      </c>
      <c r="B59" t="s">
        <v>134</v>
      </c>
      <c r="C59" t="s">
        <v>130</v>
      </c>
      <c r="D59" t="s">
        <v>131</v>
      </c>
    </row>
    <row r="61" spans="1:6">
      <c r="A61" s="3" t="s">
        <v>31</v>
      </c>
      <c r="B61" s="3"/>
      <c r="C61" s="3" t="s">
        <v>32</v>
      </c>
      <c r="D61" s="3" t="s">
        <v>36</v>
      </c>
      <c r="E61" s="3"/>
      <c r="F61" s="3" t="s">
        <v>39</v>
      </c>
    </row>
    <row r="62" spans="1:6">
      <c r="A62" s="2" t="s">
        <v>33</v>
      </c>
      <c r="B62" s="2"/>
      <c r="C62" s="2" t="s">
        <v>34</v>
      </c>
      <c r="D62" s="2" t="s">
        <v>37</v>
      </c>
      <c r="E62" s="2"/>
      <c r="F62" s="2" t="s">
        <v>39</v>
      </c>
    </row>
    <row r="63" spans="1:6">
      <c r="A63" s="3" t="s">
        <v>149</v>
      </c>
      <c r="B63" s="3"/>
      <c r="C63" s="3" t="s">
        <v>35</v>
      </c>
      <c r="D63" s="3" t="s">
        <v>38</v>
      </c>
      <c r="E63" s="3"/>
      <c r="F63" s="3" t="s">
        <v>39</v>
      </c>
    </row>
  </sheetData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4" sqref="G4"/>
    </sheetView>
  </sheetViews>
  <sheetFormatPr baseColWidth="10" defaultRowHeight="15" x14ac:dyDescent="0"/>
  <cols>
    <col min="1" max="1" width="22.33203125" bestFit="1" customWidth="1"/>
    <col min="2" max="2" width="17.1640625" bestFit="1" customWidth="1"/>
    <col min="3" max="3" width="13.1640625" bestFit="1" customWidth="1"/>
    <col min="5" max="5" width="17.1640625" bestFit="1" customWidth="1"/>
    <col min="6" max="6" width="13.1640625" bestFit="1" customWidth="1"/>
  </cols>
  <sheetData>
    <row r="1" spans="1:8">
      <c r="B1" s="11" t="s">
        <v>292</v>
      </c>
      <c r="C1" s="11"/>
      <c r="D1" s="11"/>
      <c r="E1" s="11" t="s">
        <v>319</v>
      </c>
      <c r="F1" s="11"/>
    </row>
    <row r="2" spans="1:8">
      <c r="B2" t="s">
        <v>293</v>
      </c>
      <c r="C2" t="s">
        <v>3</v>
      </c>
      <c r="D2" t="s">
        <v>294</v>
      </c>
      <c r="E2" t="s">
        <v>293</v>
      </c>
      <c r="F2" t="s">
        <v>3</v>
      </c>
    </row>
    <row r="3" spans="1:8">
      <c r="A3" t="s">
        <v>295</v>
      </c>
      <c r="B3" s="6" t="s">
        <v>285</v>
      </c>
      <c r="C3" s="6" t="s">
        <v>274</v>
      </c>
      <c r="E3" s="12" t="s">
        <v>317</v>
      </c>
      <c r="F3" s="12">
        <f>169.724-166.61</f>
        <v>3.1139999999999759</v>
      </c>
      <c r="G3">
        <f>376.91+169.724</f>
        <v>546.63400000000001</v>
      </c>
      <c r="H3">
        <f>379.03+3.114</f>
        <v>382.14399999999995</v>
      </c>
    </row>
    <row r="4" spans="1:8">
      <c r="A4" t="s">
        <v>296</v>
      </c>
      <c r="B4" s="9" t="s">
        <v>284</v>
      </c>
      <c r="C4" s="9" t="s">
        <v>277</v>
      </c>
      <c r="E4" s="6" t="s">
        <v>315</v>
      </c>
      <c r="F4" s="6">
        <f>0.348 -0.0122</f>
        <v>0.33579999999999999</v>
      </c>
    </row>
    <row r="5" spans="1:8">
      <c r="A5" t="s">
        <v>297</v>
      </c>
      <c r="B5" s="3" t="s">
        <v>283</v>
      </c>
      <c r="C5" s="9" t="s">
        <v>272</v>
      </c>
      <c r="E5" s="6" t="s">
        <v>313</v>
      </c>
      <c r="F5" s="6">
        <f>20.919 - 0.55</f>
        <v>20.369</v>
      </c>
    </row>
    <row r="6" spans="1:8">
      <c r="A6" t="s">
        <v>298</v>
      </c>
      <c r="B6" s="2" t="s">
        <v>282</v>
      </c>
      <c r="C6" s="6" t="s">
        <v>270</v>
      </c>
      <c r="E6" s="6" t="s">
        <v>312</v>
      </c>
      <c r="F6" s="6">
        <f>16.714 -3.215</f>
        <v>13.498999999999999</v>
      </c>
    </row>
  </sheetData>
  <mergeCells count="2">
    <mergeCell ref="B1:D1"/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H1" workbookViewId="0">
      <selection activeCell="T34" sqref="T34"/>
    </sheetView>
  </sheetViews>
  <sheetFormatPr baseColWidth="10" defaultRowHeight="15" x14ac:dyDescent="0"/>
  <cols>
    <col min="2" max="2" width="21.33203125" bestFit="1" customWidth="1"/>
    <col min="3" max="3" width="25.33203125" bestFit="1" customWidth="1"/>
  </cols>
  <sheetData>
    <row r="1" spans="1:5">
      <c r="A1" s="14" t="s">
        <v>300</v>
      </c>
      <c r="B1" s="14"/>
      <c r="C1" s="14"/>
    </row>
    <row r="2" spans="1:5" s="10" customFormat="1">
      <c r="A2" s="23"/>
      <c r="B2" s="23" t="s">
        <v>339</v>
      </c>
      <c r="C2" s="23" t="s">
        <v>336</v>
      </c>
      <c r="D2" s="10" t="s">
        <v>337</v>
      </c>
      <c r="E2" s="10" t="s">
        <v>338</v>
      </c>
    </row>
    <row r="3" spans="1:5">
      <c r="A3" s="15" t="s">
        <v>301</v>
      </c>
      <c r="B3" s="18">
        <v>-1.43</v>
      </c>
      <c r="C3" s="16">
        <v>16.713999999999999</v>
      </c>
      <c r="D3">
        <v>0.4</v>
      </c>
      <c r="E3">
        <v>3.69</v>
      </c>
    </row>
    <row r="4" spans="1:5">
      <c r="A4" s="15" t="s">
        <v>299</v>
      </c>
      <c r="B4" s="17">
        <f>B3+-2.43</f>
        <v>-3.8600000000000003</v>
      </c>
      <c r="C4" s="18">
        <f>C3+-3.2155138</f>
        <v>13.498486199999999</v>
      </c>
      <c r="D4">
        <v>1.41</v>
      </c>
      <c r="E4">
        <v>1.4</v>
      </c>
    </row>
    <row r="7" spans="1:5">
      <c r="A7" s="14" t="s">
        <v>303</v>
      </c>
      <c r="B7" s="14"/>
      <c r="C7" s="14"/>
    </row>
    <row r="8" spans="1:5" s="10" customFormat="1">
      <c r="A8" s="23"/>
      <c r="B8" s="23" t="s">
        <v>340</v>
      </c>
      <c r="C8" s="23" t="s">
        <v>336</v>
      </c>
    </row>
    <row r="9" spans="1:5">
      <c r="A9" s="15" t="s">
        <v>301</v>
      </c>
      <c r="B9" s="16">
        <v>2.15</v>
      </c>
      <c r="C9" s="16">
        <v>20.919</v>
      </c>
      <c r="D9">
        <v>0.56000000000000005</v>
      </c>
      <c r="E9">
        <v>3.1259999999999999</v>
      </c>
    </row>
    <row r="10" spans="1:5">
      <c r="A10" s="15" t="s">
        <v>299</v>
      </c>
      <c r="B10" s="15">
        <f>B9+1.43</f>
        <v>3.58</v>
      </c>
      <c r="C10" s="18">
        <f>C9+-0.55</f>
        <v>20.369</v>
      </c>
      <c r="D10">
        <v>2.0099999999999998</v>
      </c>
      <c r="E10">
        <v>1.77</v>
      </c>
    </row>
    <row r="12" spans="1:5">
      <c r="A12" s="14" t="s">
        <v>306</v>
      </c>
      <c r="B12" s="14"/>
      <c r="C12" s="14"/>
    </row>
    <row r="13" spans="1:5" s="10" customFormat="1">
      <c r="A13" s="23"/>
      <c r="B13" s="23" t="s">
        <v>339</v>
      </c>
      <c r="C13" s="23" t="s">
        <v>336</v>
      </c>
    </row>
    <row r="14" spans="1:5">
      <c r="A14" s="15" t="s">
        <v>301</v>
      </c>
      <c r="B14" s="18">
        <v>-2.71</v>
      </c>
      <c r="C14" s="16">
        <v>0.34799999999999998</v>
      </c>
      <c r="D14">
        <v>0.06</v>
      </c>
      <c r="E14">
        <v>0.45900000000000002</v>
      </c>
    </row>
    <row r="15" spans="1:5">
      <c r="A15" s="15" t="s">
        <v>299</v>
      </c>
      <c r="B15" s="15">
        <f>B14+0.01</f>
        <v>-2.7</v>
      </c>
      <c r="C15" s="18">
        <f>C14+-0.0122</f>
        <v>0.33579999999999999</v>
      </c>
      <c r="D15">
        <v>0.21</v>
      </c>
      <c r="E15">
        <v>0.2</v>
      </c>
    </row>
    <row r="17" spans="1:5">
      <c r="A17" s="24" t="s">
        <v>331</v>
      </c>
      <c r="B17" s="25"/>
      <c r="C17" s="25"/>
    </row>
    <row r="18" spans="1:5" s="10" customFormat="1">
      <c r="A18" s="23"/>
      <c r="B18" s="23" t="s">
        <v>340</v>
      </c>
      <c r="C18" s="23" t="s">
        <v>336</v>
      </c>
    </row>
    <row r="19" spans="1:5">
      <c r="A19" s="15" t="s">
        <v>301</v>
      </c>
      <c r="B19" s="16">
        <v>182.59694759999999</v>
      </c>
      <c r="C19" s="16">
        <v>169.72399999999999</v>
      </c>
      <c r="D19">
        <v>8.43</v>
      </c>
      <c r="E19">
        <v>52.76</v>
      </c>
    </row>
    <row r="20" spans="1:5">
      <c r="A20" s="15" t="s">
        <v>299</v>
      </c>
      <c r="B20" s="17">
        <f>B19+-169.16</f>
        <v>13.436947599999996</v>
      </c>
      <c r="C20" s="18">
        <f>C19+-166.61</f>
        <v>3.1139999999999759</v>
      </c>
      <c r="D20">
        <v>29.68</v>
      </c>
      <c r="E20">
        <v>31.25</v>
      </c>
    </row>
  </sheetData>
  <mergeCells count="4">
    <mergeCell ref="A1:C1"/>
    <mergeCell ref="A7:C7"/>
    <mergeCell ref="A12:C12"/>
    <mergeCell ref="A17:C1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10" sqref="A7:E10"/>
    </sheetView>
  </sheetViews>
  <sheetFormatPr baseColWidth="10" defaultRowHeight="15" x14ac:dyDescent="0"/>
  <cols>
    <col min="2" max="2" width="21.33203125" bestFit="1" customWidth="1"/>
    <col min="3" max="3" width="10.33203125" style="22" customWidth="1"/>
    <col min="4" max="4" width="25.33203125" bestFit="1" customWidth="1"/>
    <col min="5" max="5" width="12.5" style="22" customWidth="1"/>
  </cols>
  <sheetData>
    <row r="1" spans="1:5">
      <c r="A1" s="14" t="s">
        <v>300</v>
      </c>
      <c r="B1" s="14"/>
      <c r="C1" s="14"/>
      <c r="D1" s="14"/>
      <c r="E1" s="14"/>
    </row>
    <row r="2" spans="1:5" s="10" customFormat="1">
      <c r="A2" s="23"/>
      <c r="B2" s="23" t="s">
        <v>334</v>
      </c>
      <c r="C2" s="23" t="s">
        <v>330</v>
      </c>
      <c r="D2" s="23" t="s">
        <v>335</v>
      </c>
      <c r="E2" s="23" t="s">
        <v>330</v>
      </c>
    </row>
    <row r="3" spans="1:5">
      <c r="A3" s="15" t="s">
        <v>301</v>
      </c>
      <c r="B3" s="18" t="s">
        <v>332</v>
      </c>
      <c r="C3" s="19">
        <v>2.9999999999999997E-4</v>
      </c>
      <c r="D3" s="16" t="s">
        <v>312</v>
      </c>
      <c r="E3" s="20" t="s">
        <v>302</v>
      </c>
    </row>
    <row r="4" spans="1:5">
      <c r="A4" s="15" t="s">
        <v>299</v>
      </c>
      <c r="B4" s="17" t="s">
        <v>333</v>
      </c>
      <c r="C4" s="19">
        <v>8.5099999999999995E-2</v>
      </c>
      <c r="D4" s="18" t="s">
        <v>311</v>
      </c>
      <c r="E4" s="20">
        <v>2.18E-2</v>
      </c>
    </row>
    <row r="7" spans="1:5">
      <c r="A7" s="14" t="s">
        <v>303</v>
      </c>
      <c r="B7" s="14"/>
      <c r="C7" s="14"/>
      <c r="D7" s="14"/>
      <c r="E7" s="14"/>
    </row>
    <row r="8" spans="1:5" s="10" customFormat="1">
      <c r="A8" s="23"/>
      <c r="B8" s="23" t="s">
        <v>334</v>
      </c>
      <c r="C8" s="23" t="s">
        <v>330</v>
      </c>
      <c r="D8" s="23" t="s">
        <v>335</v>
      </c>
      <c r="E8" s="23" t="s">
        <v>330</v>
      </c>
    </row>
    <row r="9" spans="1:5">
      <c r="A9" s="15" t="s">
        <v>301</v>
      </c>
      <c r="B9" s="16" t="s">
        <v>304</v>
      </c>
      <c r="C9" s="19">
        <v>1E-4</v>
      </c>
      <c r="D9" s="16" t="s">
        <v>313</v>
      </c>
      <c r="E9" s="20" t="s">
        <v>302</v>
      </c>
    </row>
    <row r="10" spans="1:5">
      <c r="A10" s="15" t="s">
        <v>299</v>
      </c>
      <c r="B10" s="15" t="s">
        <v>305</v>
      </c>
      <c r="C10" s="19">
        <v>0.47110000000000002</v>
      </c>
      <c r="D10" s="18" t="s">
        <v>314</v>
      </c>
      <c r="E10" s="21">
        <v>0.7571</v>
      </c>
    </row>
    <row r="12" spans="1:5">
      <c r="A12" s="14" t="s">
        <v>306</v>
      </c>
      <c r="B12" s="14"/>
      <c r="C12" s="14"/>
      <c r="D12" s="14"/>
      <c r="E12" s="14"/>
    </row>
    <row r="13" spans="1:5" s="10" customFormat="1">
      <c r="A13" s="23"/>
      <c r="B13" s="23" t="s">
        <v>334</v>
      </c>
      <c r="C13" s="23" t="s">
        <v>330</v>
      </c>
      <c r="D13" s="23" t="s">
        <v>335</v>
      </c>
      <c r="E13" s="23" t="s">
        <v>330</v>
      </c>
    </row>
    <row r="14" spans="1:5">
      <c r="A14" s="15" t="s">
        <v>301</v>
      </c>
      <c r="B14" s="18" t="s">
        <v>307</v>
      </c>
      <c r="C14" s="19" t="s">
        <v>302</v>
      </c>
      <c r="D14" s="16" t="s">
        <v>315</v>
      </c>
      <c r="E14" s="21">
        <v>0.44829999999999998</v>
      </c>
    </row>
    <row r="15" spans="1:5">
      <c r="A15" s="15" t="s">
        <v>299</v>
      </c>
      <c r="B15" s="15" t="s">
        <v>308</v>
      </c>
      <c r="C15" s="19">
        <v>0.9446</v>
      </c>
      <c r="D15" s="18" t="s">
        <v>316</v>
      </c>
      <c r="E15" s="21">
        <v>0.95189999999999997</v>
      </c>
    </row>
    <row r="17" spans="1:5">
      <c r="A17" s="24" t="s">
        <v>331</v>
      </c>
      <c r="B17" s="25"/>
      <c r="C17" s="25"/>
      <c r="D17" s="25"/>
      <c r="E17" s="26"/>
    </row>
    <row r="18" spans="1:5" s="10" customFormat="1">
      <c r="A18" s="23"/>
      <c r="B18" s="23" t="s">
        <v>334</v>
      </c>
      <c r="C18" s="23" t="s">
        <v>330</v>
      </c>
      <c r="D18" s="23" t="s">
        <v>335</v>
      </c>
      <c r="E18" s="23" t="s">
        <v>330</v>
      </c>
    </row>
    <row r="19" spans="1:5">
      <c r="A19" s="15" t="s">
        <v>301</v>
      </c>
      <c r="B19" s="16" t="s">
        <v>309</v>
      </c>
      <c r="C19" s="19" t="s">
        <v>302</v>
      </c>
      <c r="D19" s="16" t="s">
        <v>317</v>
      </c>
      <c r="E19" s="20">
        <v>1.4E-3</v>
      </c>
    </row>
    <row r="20" spans="1:5">
      <c r="A20" s="15" t="s">
        <v>299</v>
      </c>
      <c r="B20" s="17" t="s">
        <v>310</v>
      </c>
      <c r="C20" s="19" t="s">
        <v>302</v>
      </c>
      <c r="D20" s="18" t="s">
        <v>318</v>
      </c>
      <c r="E20" s="20" t="s">
        <v>302</v>
      </c>
    </row>
  </sheetData>
  <mergeCells count="4">
    <mergeCell ref="A1:E1"/>
    <mergeCell ref="A7:E7"/>
    <mergeCell ref="A12:E12"/>
    <mergeCell ref="A17:E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demograph_base (2)</vt:lpstr>
      <vt:lpstr>demograph_base</vt:lpstr>
      <vt:lpstr>Sheet1</vt:lpstr>
      <vt:lpstr>Sheet2 (2)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DeLayna Goulding</dc:creator>
  <cp:lastModifiedBy>DeLayna Goulding</cp:lastModifiedBy>
  <dcterms:created xsi:type="dcterms:W3CDTF">2017-09-24T17:27:03Z</dcterms:created>
  <dcterms:modified xsi:type="dcterms:W3CDTF">2017-10-09T16:28:48Z</dcterms:modified>
</cp:coreProperties>
</file>