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sheets>
    <sheet state="visible" name="03 Preston - BA" sheetId="1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.mm.dd hh:mm:ss"/>
  </numFmts>
  <fonts xmlns:x14ac="http://schemas.microsoft.com/office/spreadsheetml/2009/9/ac" count="2" x14ac:knownFonts="1">
    <font>
      <sz val="12"/>
      <name val="Calibri Light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xfId="0" applyBorder="1" applyFill="1"/>
    <xf xfId="0" fontId="1" applyBorder="1" applyFill="1"/>
    <xf xfId="0" applyBorder="1" applyFill="1" applyAlignment="1">
      <alignment horizontal="left" vertical="center"/>
    </xf>
    <xf xfId="0" numFmtId="166" applyBorder="1" applyNumberFormat="1" applyFill="1" applyAlignment="1">
      <alignment horizontal="left" vertical="center"/>
    </xf>
  </cellXfs>
  <cellStyles count="1">
    <cellStyle name="Normal" xfId="0" builtinId="0"/>
  </cellStyles>
  <dxfs count="0"/>
</styleSheet>
</file>

<file path=xl/_rels/workbook.xml.rels><?xml version="1.0" ?><Relationships xmlns="http://schemas.openxmlformats.org/package/2006/relationships"><Relationship Id="rId2" Type="http://schemas.openxmlformats.org/officeDocument/2006/relationships/styles" Target="styles.xml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1" max="1" width="28" customWidth="1"/>
    <col min="2" max="2" width="81" customWidth="1"/>
    <col min="3" max="3" width="122" customWidth="1"/>
    <col min="4" max="4" width="33" customWidth="1"/>
    <col min="5" max="5" width="19" customWidth="1"/>
    <col min="6" max="6" width="239" customWidth="1"/>
    <col min="7" max="7" width="28" customWidth="1"/>
    <col min="8" max="8" width="116" customWidth="1"/>
    <col min="9" max="9" width="121" customWidth="1"/>
    <col min="10" max="10" width="118" customWidth="1"/>
    <col min="11" max="11" width="14" customWidth="1"/>
    <col min="12" max="12" width="11" customWidth="1"/>
    <col min="13" max="13" width="26" customWidth="1"/>
    <col min="14" max="14" width="28" customWidth="1"/>
  </cols>
  <sheetData>
    <row r="1">
      <c r="A1" s="2" t="inlineStr">
        <is>
          <t>Barcode</t>
        </is>
      </c>
      <c r="B1" s="2" t="inlineStr">
        <is>
          <t>Asset Description</t>
        </is>
      </c>
      <c r="C1" s="2" t="inlineStr">
        <is>
          <t>Physical Location</t>
        </is>
      </c>
      <c r="D1" s="2" t="inlineStr">
        <is>
          <t>Building Name</t>
        </is>
      </c>
      <c r="E1" s="2" t="inlineStr">
        <is>
          <t>Condition Rating</t>
        </is>
      </c>
      <c r="F1" s="2" t="inlineStr">
        <is>
          <t>Inspector Comments</t>
        </is>
      </c>
      <c r="G1" s="2" t="inlineStr">
        <is>
          <t>Year of Installation</t>
        </is>
      </c>
      <c r="H1" s="2" t="inlineStr">
        <is>
          <t>Asset Photo</t>
        </is>
      </c>
      <c r="I1" s="2" t="inlineStr">
        <is>
          <t>Name Plate Photo</t>
        </is>
      </c>
      <c r="J1" s="2" t="inlineStr">
        <is>
          <t>Barcode Photo</t>
        </is>
      </c>
      <c r="K1" s="2" t="inlineStr">
        <is>
          <t>Existing ID</t>
        </is>
      </c>
      <c r="L1" s="2" t="inlineStr">
        <is>
          <t>Category</t>
        </is>
      </c>
      <c r="M1" s="2" t="inlineStr">
        <is>
          <t>Location</t>
        </is>
      </c>
      <c r="N1" s="2" t="inlineStr">
        <is>
          <t>Date</t>
        </is>
      </c>
    </row>
    <row r="2">
      <c r="A2" s="3">
        <f>T("0000151899")</f>
      </c>
      <c r="B2" s="3" t="inlineStr">
        <is>
          <t>UV System Bank Lifting Device</t>
        </is>
      </c>
      <c r="C2" s="3" t="inlineStr">
        <is>
          <t>UV Disinfection System UV Disinfection System Outdoor East of Secondary Clarifier 5</t>
        </is>
      </c>
      <c r="D2" s="3" t="inlineStr">
        <is>
          <t>UV Disinfection System</t>
        </is>
      </c>
      <c r="E2" s="3">
        <v/>
      </c>
      <c r="F2" s="3">
        <v/>
      </c>
      <c r="G2" s="3" t="inlineStr">
        <is>
          <t>2000-12-12</t>
        </is>
      </c>
      <c r="H2" s="3">
        <v/>
      </c>
      <c r="I2" s="3">
        <v/>
      </c>
      <c r="J2" s="3">
        <v/>
      </c>
      <c r="K2" s="3" t="inlineStr">
        <is>
          <t>PRE-000136</t>
        </is>
      </c>
      <c r="L2" s="3" t="inlineStr">
        <is>
          <t>BA</t>
        </is>
      </c>
      <c r="M2" s="3">
        <v/>
      </c>
      <c r="N2" s="3">
        <v/>
      </c>
    </row>
    <row r="3">
      <c r="A3" s="3">
        <f>T("0000151939")</f>
      </c>
      <c r="B3" s="3" t="inlineStr">
        <is>
          <t>Aeration Cell David Crane</t>
        </is>
      </c>
      <c r="C3" s="3" t="inlineStr">
        <is>
          <t>Aeration Tank Cell 2</t>
        </is>
      </c>
      <c r="D3" s="3" t="inlineStr">
        <is>
          <t>Aeration Tank Cell 2</t>
        </is>
      </c>
      <c r="E3" s="3">
        <v/>
      </c>
      <c r="F3" s="3">
        <v/>
      </c>
      <c r="G3" s="4">
        <v>36617</v>
      </c>
      <c r="H3" s="3">
        <v/>
      </c>
      <c r="I3" s="3">
        <v/>
      </c>
      <c r="J3" s="3">
        <v/>
      </c>
      <c r="K3" s="3" t="inlineStr">
        <is>
          <t>PRE-000353</t>
        </is>
      </c>
      <c r="L3" s="3" t="inlineStr">
        <is>
          <t>BA</t>
        </is>
      </c>
      <c r="M3" s="3">
        <v/>
      </c>
      <c r="N3" s="3">
        <v/>
      </c>
    </row>
    <row r="4">
      <c r="A4" s="3">
        <f>T("0000157474")</f>
      </c>
      <c r="B4" s="3" t="inlineStr">
        <is>
          <t>Gantry Crane</t>
        </is>
      </c>
      <c r="C4" s="3" t="inlineStr">
        <is>
          <t>Site Unknown</t>
        </is>
      </c>
      <c r="D4" s="3" t="inlineStr">
        <is>
          <t>Site</t>
        </is>
      </c>
      <c r="E4" s="3">
        <v/>
      </c>
      <c r="F4" s="3">
        <v/>
      </c>
      <c r="G4" s="4">
        <v>26299</v>
      </c>
      <c r="H4" s="3">
        <v/>
      </c>
      <c r="I4" s="3">
        <v/>
      </c>
      <c r="J4" s="3">
        <v/>
      </c>
      <c r="K4" s="3" t="inlineStr">
        <is>
          <t>PRE-000354</t>
        </is>
      </c>
      <c r="L4" s="3" t="inlineStr">
        <is>
          <t>BA</t>
        </is>
      </c>
      <c r="M4" s="3">
        <v/>
      </c>
      <c r="N4" s="3">
        <v/>
      </c>
    </row>
    <row r="5">
      <c r="A5" s="3">
        <f>T("0000157475")</f>
      </c>
      <c r="B5" s="3" t="inlineStr">
        <is>
          <t>Hoist Crane</t>
        </is>
      </c>
      <c r="C5" s="3" t="inlineStr">
        <is>
          <t>Site Unknwon</t>
        </is>
      </c>
      <c r="D5" s="3" t="inlineStr">
        <is>
          <t>Site</t>
        </is>
      </c>
      <c r="E5" s="3">
        <v/>
      </c>
      <c r="F5" s="3">
        <v/>
      </c>
      <c r="G5" s="4">
        <v>26299</v>
      </c>
      <c r="H5" s="3">
        <v/>
      </c>
      <c r="I5" s="3">
        <v/>
      </c>
      <c r="J5" s="3">
        <v/>
      </c>
      <c r="K5" s="3" t="inlineStr">
        <is>
          <t>PRE-000355</t>
        </is>
      </c>
      <c r="L5" s="3" t="inlineStr">
        <is>
          <t>BA</t>
        </is>
      </c>
      <c r="M5" s="3">
        <v/>
      </c>
      <c r="N5" s="3">
        <v/>
      </c>
    </row>
    <row r="6">
      <c r="A6" s="3">
        <f>T("0000346522")</f>
      </c>
      <c r="B6" s="3" t="inlineStr">
        <is>
          <t>Storage Building Davit Material Handling</t>
        </is>
      </c>
      <c r="C6" s="3" t="inlineStr">
        <is>
          <t>Storage Building</t>
        </is>
      </c>
      <c r="D6" s="3" t="inlineStr">
        <is>
          <t>Storage Building</t>
        </is>
      </c>
      <c r="E6" s="3">
        <v/>
      </c>
      <c r="F6" s="3">
        <v/>
      </c>
      <c r="G6" s="4">
        <v>37987</v>
      </c>
      <c r="H6" s="3">
        <v/>
      </c>
      <c r="I6" s="3">
        <v/>
      </c>
      <c r="J6" s="3">
        <v/>
      </c>
      <c r="K6" s="3" t="inlineStr">
        <is>
          <t>PRE-000603</t>
        </is>
      </c>
      <c r="L6" s="3" t="inlineStr">
        <is>
          <t>BA</t>
        </is>
      </c>
      <c r="M6" s="3">
        <v/>
      </c>
      <c r="N6" s="3">
        <v/>
      </c>
    </row>
    <row r="7">
      <c r="A7" s="3">
        <f>T("0000346523")</f>
      </c>
      <c r="B7" s="3" t="inlineStr">
        <is>
          <t>Storage Building Davit Material Handling</t>
        </is>
      </c>
      <c r="C7" s="3" t="inlineStr">
        <is>
          <t>Storage Building</t>
        </is>
      </c>
      <c r="D7" s="3" t="inlineStr">
        <is>
          <t>Storage Building</t>
        </is>
      </c>
      <c r="E7" s="3">
        <v/>
      </c>
      <c r="F7" s="3">
        <v/>
      </c>
      <c r="G7" s="4">
        <v>37987</v>
      </c>
      <c r="H7" s="3">
        <v/>
      </c>
      <c r="I7" s="3">
        <v/>
      </c>
      <c r="J7" s="3">
        <v/>
      </c>
      <c r="K7" s="3" t="inlineStr">
        <is>
          <t>PRE-000604</t>
        </is>
      </c>
      <c r="L7" s="3" t="inlineStr">
        <is>
          <t>BA</t>
        </is>
      </c>
      <c r="M7" s="3">
        <v/>
      </c>
      <c r="N7" s="3">
        <v/>
      </c>
    </row>
    <row r="8">
      <c r="A8" s="3">
        <f>T("0000346534")</f>
      </c>
      <c r="B8" s="3" t="inlineStr">
        <is>
          <t>Storage Room Chain Fall Winch</t>
        </is>
      </c>
      <c r="C8" s="3" t="inlineStr">
        <is>
          <t>Storage Building Storage Room</t>
        </is>
      </c>
      <c r="D8" s="3" t="inlineStr">
        <is>
          <t>Storage Building</t>
        </is>
      </c>
      <c r="E8" s="3">
        <v/>
      </c>
      <c r="F8" s="3">
        <v/>
      </c>
      <c r="G8" s="4">
        <v>37987</v>
      </c>
      <c r="H8" s="3">
        <v/>
      </c>
      <c r="I8" s="3">
        <v/>
      </c>
      <c r="J8" s="3">
        <v/>
      </c>
      <c r="K8" s="3" t="inlineStr">
        <is>
          <t>PRE-000614</t>
        </is>
      </c>
      <c r="L8" s="3" t="inlineStr">
        <is>
          <t>BA</t>
        </is>
      </c>
      <c r="M8" s="3">
        <v/>
      </c>
      <c r="N8" s="3">
        <v/>
      </c>
    </row>
    <row r="9">
      <c r="A9" s="3">
        <f>T("0000346536")</f>
      </c>
      <c r="B9" s="3" t="inlineStr">
        <is>
          <t>Main Gate Door Opener</t>
        </is>
      </c>
      <c r="C9" s="3" t="inlineStr">
        <is>
          <t>Site Main Gate</t>
        </is>
      </c>
      <c r="D9" s="3" t="inlineStr">
        <is>
          <t>Site</t>
        </is>
      </c>
      <c r="E9" s="3">
        <v/>
      </c>
      <c r="F9" s="3">
        <v/>
      </c>
      <c r="G9" s="4">
        <v>26299</v>
      </c>
      <c r="H9" s="3">
        <v/>
      </c>
      <c r="I9" s="3">
        <v/>
      </c>
      <c r="J9" s="3">
        <v/>
      </c>
      <c r="K9" s="3" t="inlineStr">
        <is>
          <t>PRE-000615</t>
        </is>
      </c>
      <c r="L9" s="3" t="inlineStr">
        <is>
          <t>BA</t>
        </is>
      </c>
      <c r="M9" s="3">
        <v/>
      </c>
      <c r="N9" s="3">
        <v/>
      </c>
    </row>
    <row r="10">
      <c r="A10" s="3">
        <f>T("0000348368")</f>
      </c>
      <c r="B10" s="3" t="inlineStr">
        <is>
          <t>Return Sludge PS 1  Material Handling</t>
        </is>
      </c>
      <c r="C10" s="3" t="inlineStr">
        <is>
          <t>Return Sludge PS 1</t>
        </is>
      </c>
      <c r="D10" s="3" t="inlineStr">
        <is>
          <t>Return Sludge PS 1</t>
        </is>
      </c>
      <c r="E10" s="3">
        <v/>
      </c>
      <c r="F10" s="3">
        <v/>
      </c>
      <c r="G10" s="4">
        <v>26299</v>
      </c>
      <c r="H10" s="3">
        <v/>
      </c>
      <c r="I10" s="3">
        <v/>
      </c>
      <c r="J10" s="3">
        <v/>
      </c>
      <c r="K10" s="3" t="inlineStr">
        <is>
          <t>PRE-000893</t>
        </is>
      </c>
      <c r="L10" s="3" t="inlineStr">
        <is>
          <t>BA</t>
        </is>
      </c>
      <c r="M10" s="3">
        <v/>
      </c>
      <c r="N10" s="3">
        <v/>
      </c>
    </row>
    <row r="11">
      <c r="A11" s="3">
        <f>T("0000348367")</f>
      </c>
      <c r="B11" s="3" t="inlineStr">
        <is>
          <t>Return Sludge PS 1  Material Handling</t>
        </is>
      </c>
      <c r="C11" s="3" t="inlineStr">
        <is>
          <t>Return Sludge PS 1</t>
        </is>
      </c>
      <c r="D11" s="3" t="inlineStr">
        <is>
          <t>Return Sludge PS 1</t>
        </is>
      </c>
      <c r="E11" s="3">
        <v/>
      </c>
      <c r="F11" s="3">
        <v/>
      </c>
      <c r="G11" s="4">
        <v>26299</v>
      </c>
      <c r="H11" s="3">
        <v/>
      </c>
      <c r="I11" s="3">
        <v/>
      </c>
      <c r="J11" s="3">
        <v/>
      </c>
      <c r="K11" s="3" t="inlineStr">
        <is>
          <t>PRE-000894</t>
        </is>
      </c>
      <c r="L11" s="3" t="inlineStr">
        <is>
          <t>BA</t>
        </is>
      </c>
      <c r="M11" s="3">
        <v/>
      </c>
      <c r="N11" s="3">
        <v/>
      </c>
    </row>
    <row r="12">
      <c r="A12" s="3">
        <f>T("0000348370")</f>
      </c>
      <c r="B12" s="3" t="inlineStr">
        <is>
          <t>Return Sludge PS 1  Material Handling</t>
        </is>
      </c>
      <c r="C12" s="3" t="inlineStr">
        <is>
          <t>Return Sludge PS 1</t>
        </is>
      </c>
      <c r="D12" s="3" t="inlineStr">
        <is>
          <t>Return Sludge PS 1</t>
        </is>
      </c>
      <c r="E12" s="3">
        <v/>
      </c>
      <c r="F12" s="3">
        <v/>
      </c>
      <c r="G12" s="4">
        <v>26299</v>
      </c>
      <c r="H12" s="3">
        <v/>
      </c>
      <c r="I12" s="3">
        <v/>
      </c>
      <c r="J12" s="3">
        <v/>
      </c>
      <c r="K12" s="3" t="inlineStr">
        <is>
          <t>PRE-000895</t>
        </is>
      </c>
      <c r="L12" s="3" t="inlineStr">
        <is>
          <t>BA</t>
        </is>
      </c>
      <c r="M12" s="3">
        <v/>
      </c>
      <c r="N12" s="3">
        <v/>
      </c>
    </row>
    <row r="13">
      <c r="A13" s="3">
        <f>T("0000348369")</f>
      </c>
      <c r="B13" s="3" t="inlineStr">
        <is>
          <t>Return Sludge PS 1  Material Handling</t>
        </is>
      </c>
      <c r="C13" s="3" t="inlineStr">
        <is>
          <t>Return Sludge PS 1</t>
        </is>
      </c>
      <c r="D13" s="3" t="inlineStr">
        <is>
          <t>Return Sludge PS 1</t>
        </is>
      </c>
      <c r="E13" s="3">
        <v/>
      </c>
      <c r="F13" s="3">
        <v/>
      </c>
      <c r="G13" s="4">
        <v>26299</v>
      </c>
      <c r="H13" s="3">
        <v/>
      </c>
      <c r="I13" s="3">
        <v/>
      </c>
      <c r="J13" s="3">
        <v/>
      </c>
      <c r="K13" s="3" t="inlineStr">
        <is>
          <t>PRE-000896</t>
        </is>
      </c>
      <c r="L13" s="3" t="inlineStr">
        <is>
          <t>BA</t>
        </is>
      </c>
      <c r="M13" s="3">
        <v/>
      </c>
      <c r="N13" s="3">
        <v/>
      </c>
    </row>
    <row r="14">
      <c r="A14" s="3">
        <f>T("0000348381")</f>
      </c>
      <c r="B14" s="3" t="inlineStr">
        <is>
          <t>Davit</t>
        </is>
      </c>
      <c r="C14" s="3" t="inlineStr">
        <is>
          <t>Aeration Tank Cell 1</t>
        </is>
      </c>
      <c r="D14" s="3" t="inlineStr">
        <is>
          <t>Aeration Tank Cell 1</t>
        </is>
      </c>
      <c r="E14" s="3">
        <v/>
      </c>
      <c r="F14" s="3">
        <v/>
      </c>
      <c r="G14" s="4">
        <v>36617</v>
      </c>
      <c r="H14" s="3">
        <v/>
      </c>
      <c r="I14" s="3">
        <v/>
      </c>
      <c r="J14" s="3">
        <v/>
      </c>
      <c r="K14" s="3" t="inlineStr">
        <is>
          <t>PRE-000919</t>
        </is>
      </c>
      <c r="L14" s="3" t="inlineStr">
        <is>
          <t>BA</t>
        </is>
      </c>
      <c r="M14" s="3">
        <v/>
      </c>
      <c r="N14" s="3">
        <v/>
      </c>
    </row>
    <row r="15">
      <c r="A15" s="3">
        <f>T("0000348393")</f>
      </c>
      <c r="B15" s="3" t="inlineStr">
        <is>
          <t>3000X3000 Sectional Overhead Door</t>
        </is>
      </c>
      <c r="C15" s="3" t="inlineStr">
        <is>
          <t>Headworks Building Mechanical Room Headworks</t>
        </is>
      </c>
      <c r="D15" s="3" t="inlineStr">
        <is>
          <t>Headworks Building</t>
        </is>
      </c>
      <c r="E15" s="3">
        <v/>
      </c>
      <c r="F15" s="3">
        <v/>
      </c>
      <c r="G15" s="4">
        <v>36526</v>
      </c>
      <c r="H15" s="3">
        <v/>
      </c>
      <c r="I15" s="3">
        <v/>
      </c>
      <c r="J15" s="3">
        <v/>
      </c>
      <c r="K15" s="3" t="inlineStr">
        <is>
          <t>PRE-000931</t>
        </is>
      </c>
      <c r="L15" s="3" t="inlineStr">
        <is>
          <t>BA</t>
        </is>
      </c>
      <c r="M15" s="3">
        <v/>
      </c>
      <c r="N15" s="3">
        <v/>
      </c>
    </row>
    <row r="16">
      <c r="A16" s="3">
        <f>T("1111121397")</f>
      </c>
      <c r="B16" s="3" t="inlineStr">
        <is>
          <t>Headworks Building Mechanical Room Headworks Doors (Total of 4)</t>
        </is>
      </c>
      <c r="C16" s="3" t="inlineStr">
        <is>
          <t>Headworks Building Mechanical Room Headworks</t>
        </is>
      </c>
      <c r="D16" s="3" t="inlineStr">
        <is>
          <t>Headworks Building</t>
        </is>
      </c>
      <c r="E16" s="3">
        <v/>
      </c>
      <c r="F16" s="3">
        <v/>
      </c>
      <c r="G16" s="4">
        <v>36161</v>
      </c>
      <c r="H16" s="3">
        <v/>
      </c>
      <c r="I16" s="3">
        <v/>
      </c>
      <c r="J16" s="3">
        <v/>
      </c>
      <c r="K16" s="3" t="inlineStr">
        <is>
          <t>WSP-000022</t>
        </is>
      </c>
      <c r="L16" s="3" t="inlineStr">
        <is>
          <t>BA</t>
        </is>
      </c>
      <c r="M16" s="3">
        <v/>
      </c>
      <c r="N16" s="3">
        <v/>
      </c>
    </row>
    <row r="17">
      <c r="A17" s="3">
        <f>T("1111121403")</f>
      </c>
      <c r="B17" s="3" t="inlineStr">
        <is>
          <t>Primary Clarifier 2 Electrical Room Electrical Room Roof and Structure</t>
        </is>
      </c>
      <c r="C17" s="3" t="inlineStr">
        <is>
          <t>Primary Clarifier 2 Electrical Room Electrical Room</t>
        </is>
      </c>
      <c r="D17" s="3" t="inlineStr">
        <is>
          <t>Primary Clarifier 2</t>
        </is>
      </c>
      <c r="E17" s="3">
        <v/>
      </c>
      <c r="F17" s="3">
        <v/>
      </c>
      <c r="G17" s="4">
        <v>26299</v>
      </c>
      <c r="H17" s="3">
        <v/>
      </c>
      <c r="I17" s="3">
        <v/>
      </c>
      <c r="J17" s="3">
        <v/>
      </c>
      <c r="K17" s="3" t="inlineStr">
        <is>
          <t>WSP-000028</t>
        </is>
      </c>
      <c r="L17" s="3" t="inlineStr">
        <is>
          <t>BA</t>
        </is>
      </c>
      <c r="M17" s="3">
        <v/>
      </c>
      <c r="N17" s="3">
        <v/>
      </c>
    </row>
    <row r="18">
      <c r="A18" s="3">
        <f>T("1111121409")</f>
      </c>
      <c r="B18" s="3" t="inlineStr">
        <is>
          <t>Raw Sludge Pump Station 1 Door</t>
        </is>
      </c>
      <c r="C18" s="3" t="inlineStr">
        <is>
          <t>Raw Sludge Pumping Station 1 Raw Sludge Pump Station 1 Room Ground Level</t>
        </is>
      </c>
      <c r="D18" s="3" t="inlineStr">
        <is>
          <t>Raw Sludge Pumping Station 1</t>
        </is>
      </c>
      <c r="E18" s="3">
        <v/>
      </c>
      <c r="F18" s="3">
        <v/>
      </c>
      <c r="G18" s="4">
        <v>26299</v>
      </c>
      <c r="H18" s="3">
        <v/>
      </c>
      <c r="I18" s="3">
        <v/>
      </c>
      <c r="J18" s="3">
        <v/>
      </c>
      <c r="K18" s="3" t="inlineStr">
        <is>
          <t>WSP-000034</t>
        </is>
      </c>
      <c r="L18" s="3" t="inlineStr">
        <is>
          <t>BA</t>
        </is>
      </c>
      <c r="M18" s="3">
        <v/>
      </c>
      <c r="N18" s="3">
        <v/>
      </c>
    </row>
    <row r="19">
      <c r="A19" s="3">
        <f>T("1111121415")</f>
      </c>
      <c r="B19" s="3" t="inlineStr">
        <is>
          <t>Raw Sludge Pump Station 1 Door</t>
        </is>
      </c>
      <c r="C19" s="3" t="inlineStr">
        <is>
          <t>Raw Sludge Pumping Station 2 Raw Sludge Pump Station 2 Room Ground Level</t>
        </is>
      </c>
      <c r="D19" s="3" t="inlineStr">
        <is>
          <t>Raw Sludge Pumping Station 2</t>
        </is>
      </c>
      <c r="E19" s="3">
        <v/>
      </c>
      <c r="F19" s="3">
        <v/>
      </c>
      <c r="G19" s="4">
        <v>26299</v>
      </c>
      <c r="H19" s="3">
        <v/>
      </c>
      <c r="I19" s="3">
        <v/>
      </c>
      <c r="J19" s="3">
        <v/>
      </c>
      <c r="K19" s="3" t="inlineStr">
        <is>
          <t>WSP-000040</t>
        </is>
      </c>
      <c r="L19" s="3" t="inlineStr">
        <is>
          <t>BA</t>
        </is>
      </c>
      <c r="M19" s="3">
        <v/>
      </c>
      <c r="N19" s="3">
        <v/>
      </c>
    </row>
    <row r="20">
      <c r="A20" s="3">
        <f>T("1111121418")</f>
      </c>
      <c r="B20" s="3" t="inlineStr">
        <is>
          <t>Roof Guard Rail</t>
        </is>
      </c>
      <c r="C20" s="3" t="inlineStr">
        <is>
          <t>Secondary Clarifier 1 On Top of Clarifier</t>
        </is>
      </c>
      <c r="D20" s="3" t="inlineStr">
        <is>
          <t>Secondary Clarifier 1</t>
        </is>
      </c>
      <c r="E20" s="3">
        <v/>
      </c>
      <c r="F20" s="3">
        <v/>
      </c>
      <c r="G20" s="4">
        <v>36545</v>
      </c>
      <c r="H20" s="3">
        <v/>
      </c>
      <c r="I20" s="3">
        <v/>
      </c>
      <c r="J20" s="3">
        <v/>
      </c>
      <c r="K20" s="3" t="inlineStr">
        <is>
          <t>WSP-000043</t>
        </is>
      </c>
      <c r="L20" s="3" t="inlineStr">
        <is>
          <t>BA</t>
        </is>
      </c>
      <c r="M20" s="3">
        <v/>
      </c>
      <c r="N20" s="3">
        <v/>
      </c>
    </row>
    <row r="21">
      <c r="A21" s="3">
        <f>T("1111121419")</f>
      </c>
      <c r="B21" s="3" t="inlineStr">
        <is>
          <t>Secondary Clarifier 2 Guard Rail</t>
        </is>
      </c>
      <c r="C21" s="3" t="inlineStr">
        <is>
          <t>Secondary Clarifier 2 On Top of Clarifier</t>
        </is>
      </c>
      <c r="D21" s="3" t="inlineStr">
        <is>
          <t>Secondary Clarifier 2</t>
        </is>
      </c>
      <c r="E21" s="3">
        <v/>
      </c>
      <c r="F21" s="3">
        <v/>
      </c>
      <c r="G21" s="4">
        <v>36545</v>
      </c>
      <c r="H21" s="3">
        <v/>
      </c>
      <c r="I21" s="3">
        <v/>
      </c>
      <c r="J21" s="3">
        <v/>
      </c>
      <c r="K21" s="3" t="inlineStr">
        <is>
          <t>WSP-000044</t>
        </is>
      </c>
      <c r="L21" s="3" t="inlineStr">
        <is>
          <t>BA</t>
        </is>
      </c>
      <c r="M21" s="3">
        <v/>
      </c>
      <c r="N21" s="3">
        <v/>
      </c>
    </row>
    <row r="22">
      <c r="A22" s="3">
        <f>T("1111121420")</f>
      </c>
      <c r="B22" s="3" t="inlineStr">
        <is>
          <t>Secondary Clarifier 3 Guard Rail</t>
        </is>
      </c>
      <c r="C22" s="3" t="inlineStr">
        <is>
          <t>Secondary Clarifier 3 On Top of Clarifier</t>
        </is>
      </c>
      <c r="D22" s="3" t="inlineStr">
        <is>
          <t>Secondary Clarifier 3</t>
        </is>
      </c>
      <c r="E22" s="3">
        <v/>
      </c>
      <c r="F22" s="3">
        <v/>
      </c>
      <c r="G22" s="4">
        <v>36545</v>
      </c>
      <c r="H22" s="3">
        <v/>
      </c>
      <c r="I22" s="3">
        <v/>
      </c>
      <c r="J22" s="3">
        <v/>
      </c>
      <c r="K22" s="3" t="inlineStr">
        <is>
          <t>WSP-000045</t>
        </is>
      </c>
      <c r="L22" s="3" t="inlineStr">
        <is>
          <t>BA</t>
        </is>
      </c>
      <c r="M22" s="3">
        <v/>
      </c>
      <c r="N22" s="3">
        <v/>
      </c>
    </row>
    <row r="23">
      <c r="A23" s="3">
        <f>T("1111121421")</f>
      </c>
      <c r="B23" s="3" t="inlineStr">
        <is>
          <t>Secondary Clarifier 4 Guard Rail</t>
        </is>
      </c>
      <c r="C23" s="3" t="inlineStr">
        <is>
          <t>Secondary Clarifier 4 On Top of Clarifier</t>
        </is>
      </c>
      <c r="D23" s="3" t="inlineStr">
        <is>
          <t>Secondary Clarifier 4</t>
        </is>
      </c>
      <c r="E23" s="3">
        <v/>
      </c>
      <c r="F23" s="3">
        <v/>
      </c>
      <c r="G23" s="4">
        <v>36545</v>
      </c>
      <c r="H23" s="3">
        <v/>
      </c>
      <c r="I23" s="3">
        <v/>
      </c>
      <c r="J23" s="3">
        <v/>
      </c>
      <c r="K23" s="3" t="inlineStr">
        <is>
          <t>WSP-000046</t>
        </is>
      </c>
      <c r="L23" s="3" t="inlineStr">
        <is>
          <t>BA</t>
        </is>
      </c>
      <c r="M23" s="3">
        <v/>
      </c>
      <c r="N23" s="3">
        <v/>
      </c>
    </row>
    <row r="24">
      <c r="A24" s="3">
        <f>T("1111121422")</f>
      </c>
      <c r="B24" s="3" t="inlineStr">
        <is>
          <t>Secondary Clarifier 5 Guard Rail</t>
        </is>
      </c>
      <c r="C24" s="3" t="inlineStr">
        <is>
          <t>Secondary Clarifier 5 On Top of Clarifier</t>
        </is>
      </c>
      <c r="D24" s="3" t="inlineStr">
        <is>
          <t>Secondary Clarifier 5</t>
        </is>
      </c>
      <c r="E24" s="3">
        <v/>
      </c>
      <c r="F24" s="3">
        <v/>
      </c>
      <c r="G24" s="4">
        <v>36545</v>
      </c>
      <c r="H24" s="3">
        <v/>
      </c>
      <c r="I24" s="3">
        <v/>
      </c>
      <c r="J24" s="3">
        <v/>
      </c>
      <c r="K24" s="3" t="inlineStr">
        <is>
          <t>WSP-000047</t>
        </is>
      </c>
      <c r="L24" s="3" t="inlineStr">
        <is>
          <t>BA</t>
        </is>
      </c>
      <c r="M24" s="3">
        <v/>
      </c>
      <c r="N24" s="3">
        <v/>
      </c>
    </row>
    <row r="25">
      <c r="A25" s="3">
        <f>T("1111121423")</f>
      </c>
      <c r="B25" s="3" t="inlineStr">
        <is>
          <t>Secondary Clarifier 6 Guard Rail</t>
        </is>
      </c>
      <c r="C25" s="3" t="inlineStr">
        <is>
          <t>Secondary Clarifier 6 On Top of Clarifier</t>
        </is>
      </c>
      <c r="D25" s="3" t="inlineStr">
        <is>
          <t>Secondary Clarifier 6</t>
        </is>
      </c>
      <c r="E25" s="3">
        <v/>
      </c>
      <c r="F25" s="3">
        <v/>
      </c>
      <c r="G25" s="4">
        <v>36545</v>
      </c>
      <c r="H25" s="3">
        <v/>
      </c>
      <c r="I25" s="3">
        <v/>
      </c>
      <c r="J25" s="3">
        <v/>
      </c>
      <c r="K25" s="3" t="inlineStr">
        <is>
          <t>WSP-000048</t>
        </is>
      </c>
      <c r="L25" s="3" t="inlineStr">
        <is>
          <t>BA</t>
        </is>
      </c>
      <c r="M25" s="3">
        <v/>
      </c>
      <c r="N25" s="3">
        <v/>
      </c>
    </row>
    <row r="26">
      <c r="A26" s="3">
        <f>T("1111121424")</f>
      </c>
      <c r="B26" s="3" t="inlineStr">
        <is>
          <t>Stairs With Rail</t>
        </is>
      </c>
      <c r="C26" s="3" t="inlineStr">
        <is>
          <t>Secondary Clarifier 1 Secondary Clarifier 1 and 2</t>
        </is>
      </c>
      <c r="D26" s="3" t="inlineStr">
        <is>
          <t>Secondary Clarifier 1</t>
        </is>
      </c>
      <c r="E26" s="3">
        <v/>
      </c>
      <c r="F26" s="3">
        <v/>
      </c>
      <c r="G26" s="4">
        <v>36545</v>
      </c>
      <c r="H26" s="3">
        <v/>
      </c>
      <c r="I26" s="3">
        <v/>
      </c>
      <c r="J26" s="3">
        <v/>
      </c>
      <c r="K26" s="3" t="inlineStr">
        <is>
          <t>WSP-000049</t>
        </is>
      </c>
      <c r="L26" s="3" t="inlineStr">
        <is>
          <t>BA</t>
        </is>
      </c>
      <c r="M26" s="3">
        <v/>
      </c>
      <c r="N26" s="3">
        <v/>
      </c>
    </row>
    <row r="27">
      <c r="A27" s="3">
        <f>T("1111121425")</f>
      </c>
      <c r="B27" s="3" t="inlineStr">
        <is>
          <t>Stairs With Rail</t>
        </is>
      </c>
      <c r="C27" s="3" t="inlineStr">
        <is>
          <t>Secondary Clarifier 3 Secondary Clarifier 3 and 4</t>
        </is>
      </c>
      <c r="D27" s="3" t="inlineStr">
        <is>
          <t>Secondary Clarifier 3</t>
        </is>
      </c>
      <c r="E27" s="3">
        <v/>
      </c>
      <c r="F27" s="3">
        <v/>
      </c>
      <c r="G27" s="4">
        <v>36545</v>
      </c>
      <c r="H27" s="3">
        <v/>
      </c>
      <c r="I27" s="3">
        <v/>
      </c>
      <c r="J27" s="3">
        <v/>
      </c>
      <c r="K27" s="3" t="inlineStr">
        <is>
          <t>WSP-000050</t>
        </is>
      </c>
      <c r="L27" s="3" t="inlineStr">
        <is>
          <t>BA</t>
        </is>
      </c>
      <c r="M27" s="3">
        <v/>
      </c>
      <c r="N27" s="3">
        <v/>
      </c>
    </row>
    <row r="28">
      <c r="A28" s="3">
        <f>T("1111121426")</f>
      </c>
      <c r="B28" s="3" t="inlineStr">
        <is>
          <t>Stairs With Rail</t>
        </is>
      </c>
      <c r="C28" s="3" t="inlineStr">
        <is>
          <t>Secondary Clarifier 5 Secondary Clarifier 5 and 6</t>
        </is>
      </c>
      <c r="D28" s="3" t="inlineStr">
        <is>
          <t>Secondary Clarifier 5</t>
        </is>
      </c>
      <c r="E28" s="3">
        <v/>
      </c>
      <c r="F28" s="3">
        <v/>
      </c>
      <c r="G28" s="4">
        <v>36545</v>
      </c>
      <c r="H28" s="3">
        <v/>
      </c>
      <c r="I28" s="3">
        <v/>
      </c>
      <c r="J28" s="3">
        <v/>
      </c>
      <c r="K28" s="3" t="inlineStr">
        <is>
          <t>WSP-000051</t>
        </is>
      </c>
      <c r="L28" s="3" t="inlineStr">
        <is>
          <t>BA</t>
        </is>
      </c>
      <c r="M28" s="3">
        <v/>
      </c>
      <c r="N28" s="3">
        <v/>
      </c>
    </row>
    <row r="29">
      <c r="A29" s="3">
        <f>T("1111121428")</f>
      </c>
      <c r="B29" s="3" t="inlineStr">
        <is>
          <t>Secondary Clarifier 5 Electrical Room Electrical Room Roof and Structure</t>
        </is>
      </c>
      <c r="C29" s="3" t="inlineStr">
        <is>
          <t>Secondary Clarifier 5 Electrical Room Electrical Room Ceiling</t>
        </is>
      </c>
      <c r="D29" s="3" t="inlineStr">
        <is>
          <t>Secondary Clarifier 5</t>
        </is>
      </c>
      <c r="E29" s="3">
        <v/>
      </c>
      <c r="F29" s="3">
        <v/>
      </c>
      <c r="G29" s="4">
        <v>36545</v>
      </c>
      <c r="H29" s="3">
        <v/>
      </c>
      <c r="I29" s="3">
        <v/>
      </c>
      <c r="J29" s="3">
        <v/>
      </c>
      <c r="K29" s="3" t="inlineStr">
        <is>
          <t>WSP-000053</t>
        </is>
      </c>
      <c r="L29" s="3" t="inlineStr">
        <is>
          <t>BA</t>
        </is>
      </c>
      <c r="M29" s="3">
        <v/>
      </c>
      <c r="N29" s="3">
        <v/>
      </c>
    </row>
    <row r="30">
      <c r="A30" s="3">
        <f>T("1111121431")</f>
      </c>
      <c r="B30" s="3" t="inlineStr">
        <is>
          <t>Secondary Clarifier Distribution Chamber Guard Rail</t>
        </is>
      </c>
      <c r="C30" s="3" t="inlineStr">
        <is>
          <t>Middle of Secondary Clarifier 1-4</t>
        </is>
      </c>
      <c r="D30" s="3" t="inlineStr">
        <is>
          <t>Secondary Clarifier 1</t>
        </is>
      </c>
      <c r="E30" s="3">
        <v/>
      </c>
      <c r="F30" s="3">
        <v/>
      </c>
      <c r="G30" s="4">
        <v>36545</v>
      </c>
      <c r="H30" s="3">
        <v/>
      </c>
      <c r="I30" s="3">
        <v/>
      </c>
      <c r="J30" s="3">
        <v/>
      </c>
      <c r="K30" s="3" t="inlineStr">
        <is>
          <t>WSP-000056</t>
        </is>
      </c>
      <c r="L30" s="3" t="inlineStr">
        <is>
          <t>BA</t>
        </is>
      </c>
      <c r="M30" s="3">
        <v/>
      </c>
      <c r="N30" s="3">
        <v/>
      </c>
    </row>
    <row r="31">
      <c r="A31" s="3">
        <f>T("1111121434")</f>
      </c>
      <c r="B31" s="3" t="inlineStr">
        <is>
          <t>Aeration WAS Pump Room Roof and Structure</t>
        </is>
      </c>
      <c r="C31" s="3" t="inlineStr">
        <is>
          <t>Aeration Tank Cell 1 Aeration Tank Waste Activated Sludge Pump and Control Room</t>
        </is>
      </c>
      <c r="D31" s="3" t="inlineStr">
        <is>
          <t>Aeration Tank Cell 1</t>
        </is>
      </c>
      <c r="E31" s="3">
        <v/>
      </c>
      <c r="F31" s="3">
        <v/>
      </c>
      <c r="G31" s="4">
        <v>36545</v>
      </c>
      <c r="H31" s="3">
        <v/>
      </c>
      <c r="I31" s="3">
        <v/>
      </c>
      <c r="J31" s="3">
        <v/>
      </c>
      <c r="K31" s="3" t="inlineStr">
        <is>
          <t>WSP-000059</t>
        </is>
      </c>
      <c r="L31" s="3" t="inlineStr">
        <is>
          <t>BA</t>
        </is>
      </c>
      <c r="M31" s="3">
        <v/>
      </c>
      <c r="N31" s="3">
        <v/>
      </c>
    </row>
    <row r="32">
      <c r="A32" s="3">
        <f>T("1111121437")</f>
      </c>
      <c r="B32" s="3" t="inlineStr">
        <is>
          <t>Aeration Waste Activited Sludge Pump and Control Room Stairs With Rail</t>
        </is>
      </c>
      <c r="C32" s="3" t="inlineStr">
        <is>
          <t>Aeration Tank Cell 1 Aeration Tank Waste Activated Sludge Pump and Control Room</t>
        </is>
      </c>
      <c r="D32" s="3" t="inlineStr">
        <is>
          <t>Aeration Tank Cell 1</t>
        </is>
      </c>
      <c r="E32" s="3">
        <v/>
      </c>
      <c r="F32" s="3">
        <v/>
      </c>
      <c r="G32" s="4">
        <v>36545</v>
      </c>
      <c r="H32" s="3">
        <v/>
      </c>
      <c r="I32" s="3">
        <v/>
      </c>
      <c r="J32" s="3">
        <v/>
      </c>
      <c r="K32" s="3" t="inlineStr">
        <is>
          <t>WSP-000062</t>
        </is>
      </c>
      <c r="L32" s="3" t="inlineStr">
        <is>
          <t>BA</t>
        </is>
      </c>
      <c r="M32" s="3">
        <v/>
      </c>
      <c r="N32" s="3">
        <v/>
      </c>
    </row>
    <row r="33">
      <c r="A33" s="3">
        <f>T("1111121438")</f>
      </c>
      <c r="B33" s="3" t="inlineStr">
        <is>
          <t>Aeration Waste Activited Sludge Pump and Control Room Double Swing Doors</t>
        </is>
      </c>
      <c r="C33" s="3" t="inlineStr">
        <is>
          <t>Aeration Tank Cell 1 Aeration Tank Waste Activated Sludge Pump and Control Room</t>
        </is>
      </c>
      <c r="D33" s="3" t="inlineStr">
        <is>
          <t>Aeration Tank Cell 1</t>
        </is>
      </c>
      <c r="E33" s="3">
        <v/>
      </c>
      <c r="F33" s="3">
        <v/>
      </c>
      <c r="G33" s="4">
        <v>36545</v>
      </c>
      <c r="H33" s="3">
        <v/>
      </c>
      <c r="I33" s="3">
        <v/>
      </c>
      <c r="J33" s="3">
        <v/>
      </c>
      <c r="K33" s="3" t="inlineStr">
        <is>
          <t>WSP-000063</t>
        </is>
      </c>
      <c r="L33" s="3" t="inlineStr">
        <is>
          <t>BA</t>
        </is>
      </c>
      <c r="M33" s="3">
        <v/>
      </c>
      <c r="N33" s="3">
        <v/>
      </c>
    </row>
    <row r="34">
      <c r="A34" s="3">
        <f>T("1111121440")</f>
      </c>
      <c r="B34" s="3" t="inlineStr">
        <is>
          <t>Aeration Tank Cell 1 Roof Guard Rail</t>
        </is>
      </c>
      <c r="C34" s="3" t="inlineStr">
        <is>
          <t>Aeration Tank Cell 1 On Top of Aeration Tank</t>
        </is>
      </c>
      <c r="D34" s="3" t="inlineStr">
        <is>
          <t>Aeration Tank Cell 1</t>
        </is>
      </c>
      <c r="E34" s="3">
        <v/>
      </c>
      <c r="F34" s="3">
        <v/>
      </c>
      <c r="G34" s="4">
        <v>36545</v>
      </c>
      <c r="H34" s="3">
        <v/>
      </c>
      <c r="I34" s="3">
        <v/>
      </c>
      <c r="J34" s="3">
        <v/>
      </c>
      <c r="K34" s="3" t="inlineStr">
        <is>
          <t>WSP-000065</t>
        </is>
      </c>
      <c r="L34" s="3" t="inlineStr">
        <is>
          <t>BA</t>
        </is>
      </c>
      <c r="M34" s="3">
        <v/>
      </c>
      <c r="N34" s="3">
        <v/>
      </c>
    </row>
    <row r="35">
      <c r="A35" s="3">
        <f>T("1111121441")</f>
      </c>
      <c r="B35" s="3" t="inlineStr">
        <is>
          <t>Aeration Tank Cell 3 Roof Guard Rail</t>
        </is>
      </c>
      <c r="C35" s="3" t="inlineStr">
        <is>
          <t>Aeration Tank Cell 3 On Top of Aeration Tank</t>
        </is>
      </c>
      <c r="D35" s="3" t="inlineStr">
        <is>
          <t>Aeration Tank Cell 3</t>
        </is>
      </c>
      <c r="E35" s="3">
        <v/>
      </c>
      <c r="F35" s="3">
        <v/>
      </c>
      <c r="G35" s="4">
        <v>36545</v>
      </c>
      <c r="H35" s="3">
        <v/>
      </c>
      <c r="I35" s="3">
        <v/>
      </c>
      <c r="J35" s="3">
        <v/>
      </c>
      <c r="K35" s="3" t="inlineStr">
        <is>
          <t>WSP-000066</t>
        </is>
      </c>
      <c r="L35" s="3" t="inlineStr">
        <is>
          <t>BA</t>
        </is>
      </c>
      <c r="M35" s="3">
        <v/>
      </c>
      <c r="N35" s="3">
        <v/>
      </c>
    </row>
    <row r="36">
      <c r="A36" s="3">
        <f>T("1111121442")</f>
      </c>
      <c r="B36" s="3" t="inlineStr">
        <is>
          <t>Aeration Tank Cell 1 Exterior Stairs</t>
        </is>
      </c>
      <c r="C36" s="3" t="inlineStr">
        <is>
          <t>Aeration Tank Cell 1 On Top of Aeration Tank</t>
        </is>
      </c>
      <c r="D36" s="3" t="inlineStr">
        <is>
          <t>Aeration Tank Cell 1</t>
        </is>
      </c>
      <c r="E36" s="3">
        <v/>
      </c>
      <c r="F36" s="3">
        <v/>
      </c>
      <c r="G36" s="4">
        <v>36545</v>
      </c>
      <c r="H36" s="3">
        <v/>
      </c>
      <c r="I36" s="3">
        <v/>
      </c>
      <c r="J36" s="3">
        <v/>
      </c>
      <c r="K36" s="3" t="inlineStr">
        <is>
          <t>WSP-000067</t>
        </is>
      </c>
      <c r="L36" s="3" t="inlineStr">
        <is>
          <t>BA</t>
        </is>
      </c>
      <c r="M36" s="3">
        <v/>
      </c>
      <c r="N36" s="3">
        <v/>
      </c>
    </row>
    <row r="37">
      <c r="A37" s="3">
        <f>T("1111121443")</f>
      </c>
      <c r="B37" s="3" t="inlineStr">
        <is>
          <t>Exterior Stairs</t>
        </is>
      </c>
      <c r="C37" s="3" t="inlineStr">
        <is>
          <t>Aeration Tank Cell 4 On Top of Aeration Tank</t>
        </is>
      </c>
      <c r="D37" s="3" t="inlineStr">
        <is>
          <t>Aeration Tank Cell 4</t>
        </is>
      </c>
      <c r="E37" s="3">
        <v/>
      </c>
      <c r="F37" s="3">
        <v/>
      </c>
      <c r="G37" s="4">
        <v>36545</v>
      </c>
      <c r="H37" s="3">
        <v/>
      </c>
      <c r="I37" s="3">
        <v/>
      </c>
      <c r="J37" s="3">
        <v/>
      </c>
      <c r="K37" s="3" t="inlineStr">
        <is>
          <t>WSP-000068</t>
        </is>
      </c>
      <c r="L37" s="3" t="inlineStr">
        <is>
          <t>BA</t>
        </is>
      </c>
      <c r="M37" s="3">
        <v/>
      </c>
      <c r="N37" s="3">
        <v/>
      </c>
    </row>
    <row r="38">
      <c r="A38" s="3">
        <f>T("1111121444")</f>
      </c>
      <c r="B38" s="3" t="inlineStr">
        <is>
          <t>Return Sludge Pumping Station Room Exterior Door</t>
        </is>
      </c>
      <c r="C38" s="3" t="inlineStr">
        <is>
          <t>Return Sludge Pumping Station Room Entrance Beside Rectangular Secondary Clarifiers</t>
        </is>
      </c>
      <c r="D38" s="3" t="inlineStr">
        <is>
          <t>Return Sludge Pumping Station</t>
        </is>
      </c>
      <c r="E38" s="3">
        <v/>
      </c>
      <c r="F38" s="3">
        <v/>
      </c>
      <c r="G38" s="4">
        <v>36545</v>
      </c>
      <c r="H38" s="3">
        <v/>
      </c>
      <c r="I38" s="3">
        <v/>
      </c>
      <c r="J38" s="3">
        <v/>
      </c>
      <c r="K38" s="3" t="inlineStr">
        <is>
          <t>WSP-000069</t>
        </is>
      </c>
      <c r="L38" s="3" t="inlineStr">
        <is>
          <t>BA</t>
        </is>
      </c>
      <c r="M38" s="3">
        <v/>
      </c>
      <c r="N38" s="3">
        <v/>
      </c>
    </row>
    <row r="39">
      <c r="A39" s="3">
        <f>T("1111121445")</f>
      </c>
      <c r="B39" s="3" t="inlineStr">
        <is>
          <t>Return Sludge Pumping Station Room Stairs With Rail</t>
        </is>
      </c>
      <c r="C39" s="3" t="inlineStr">
        <is>
          <t>Return Sludge Pumping Station Room Entrance Beside Rectangular Secondary Clarifiers</t>
        </is>
      </c>
      <c r="D39" s="3" t="inlineStr">
        <is>
          <t>Return Sludge Pumping Station</t>
        </is>
      </c>
      <c r="E39" s="3">
        <v/>
      </c>
      <c r="F39" s="3">
        <v/>
      </c>
      <c r="G39" s="4">
        <v>36545</v>
      </c>
      <c r="H39" s="3">
        <v/>
      </c>
      <c r="I39" s="3">
        <v/>
      </c>
      <c r="J39" s="3">
        <v/>
      </c>
      <c r="K39" s="3" t="inlineStr">
        <is>
          <t>WSP-000070</t>
        </is>
      </c>
      <c r="L39" s="3" t="inlineStr">
        <is>
          <t>BA</t>
        </is>
      </c>
      <c r="M39" s="3">
        <v/>
      </c>
      <c r="N39" s="3">
        <v/>
      </c>
    </row>
    <row r="40">
      <c r="A40" s="3">
        <f>T("1111121450")</f>
      </c>
      <c r="B40" s="3" t="inlineStr">
        <is>
          <t>Bio-Rem Room Exterior Door</t>
        </is>
      </c>
      <c r="C40" s="3" t="inlineStr">
        <is>
          <t>Bio Rem Building Bio Rem Room</t>
        </is>
      </c>
      <c r="D40" s="3" t="inlineStr">
        <is>
          <t>Bio-Rem Building</t>
        </is>
      </c>
      <c r="E40" s="3">
        <v/>
      </c>
      <c r="F40" s="3">
        <v/>
      </c>
      <c r="G40" s="4">
        <v>42736</v>
      </c>
      <c r="H40" s="3">
        <v/>
      </c>
      <c r="I40" s="3">
        <v/>
      </c>
      <c r="J40" s="3">
        <v/>
      </c>
      <c r="K40" s="3" t="inlineStr">
        <is>
          <t>WSP-000075</t>
        </is>
      </c>
      <c r="L40" s="3" t="inlineStr">
        <is>
          <t>BA</t>
        </is>
      </c>
      <c r="M40" s="3">
        <v/>
      </c>
      <c r="N40" s="3">
        <v/>
      </c>
    </row>
    <row r="41">
      <c r="A41" s="3">
        <f>T("1111121451")</f>
      </c>
      <c r="B41" s="3" t="inlineStr">
        <is>
          <t>Bio-Rem Room Roof Structure</t>
        </is>
      </c>
      <c r="C41" s="3" t="inlineStr">
        <is>
          <t>Bio Rem Building Bio Rem Room</t>
        </is>
      </c>
      <c r="D41" s="3" t="inlineStr">
        <is>
          <t>Bio-Rem Building</t>
        </is>
      </c>
      <c r="E41" s="3">
        <v/>
      </c>
      <c r="F41" s="3">
        <v/>
      </c>
      <c r="G41" s="4">
        <v>42736</v>
      </c>
      <c r="H41" s="3">
        <v/>
      </c>
      <c r="I41" s="3">
        <v/>
      </c>
      <c r="J41" s="3">
        <v/>
      </c>
      <c r="K41" s="3" t="inlineStr">
        <is>
          <t>WSP-000076</t>
        </is>
      </c>
      <c r="L41" s="3" t="inlineStr">
        <is>
          <t>BA</t>
        </is>
      </c>
      <c r="M41" s="3">
        <v/>
      </c>
      <c r="N41" s="3">
        <v/>
      </c>
    </row>
    <row r="42">
      <c r="A42" s="3">
        <f>T("1111121452")</f>
      </c>
      <c r="B42" s="3" t="inlineStr">
        <is>
          <t>Bio-Rem Room Interior Concrete Veneer Wall</t>
        </is>
      </c>
      <c r="C42" s="3" t="inlineStr">
        <is>
          <t>Bio Rem Building Bio Rem Room</t>
        </is>
      </c>
      <c r="D42" s="3" t="inlineStr">
        <is>
          <t>Bio-Rem Building</t>
        </is>
      </c>
      <c r="E42" s="3">
        <v/>
      </c>
      <c r="F42" s="3">
        <v/>
      </c>
      <c r="G42" s="4">
        <v>42736</v>
      </c>
      <c r="H42" s="3">
        <v/>
      </c>
      <c r="I42" s="3">
        <v/>
      </c>
      <c r="J42" s="3">
        <v/>
      </c>
      <c r="K42" s="3" t="inlineStr">
        <is>
          <t>WSP-000077</t>
        </is>
      </c>
      <c r="L42" s="3" t="inlineStr">
        <is>
          <t>BA</t>
        </is>
      </c>
      <c r="M42" s="3">
        <v/>
      </c>
      <c r="N42" s="3">
        <v/>
      </c>
    </row>
    <row r="43">
      <c r="A43" s="3">
        <f>T("1111121453")</f>
      </c>
      <c r="B43" s="3" t="inlineStr">
        <is>
          <t>Bio-Rem Room Ceiling Finishes</t>
        </is>
      </c>
      <c r="C43" s="3" t="inlineStr">
        <is>
          <t>Bio Rem Building Bio Rem Room</t>
        </is>
      </c>
      <c r="D43" s="3" t="inlineStr">
        <is>
          <t>Bio-Rem Building</t>
        </is>
      </c>
      <c r="E43" s="3">
        <v/>
      </c>
      <c r="F43" s="3">
        <v/>
      </c>
      <c r="G43" s="4">
        <v>42736</v>
      </c>
      <c r="H43" s="3">
        <v/>
      </c>
      <c r="I43" s="3">
        <v/>
      </c>
      <c r="J43" s="3">
        <v/>
      </c>
      <c r="K43" s="3" t="inlineStr">
        <is>
          <t>WSP-000078</t>
        </is>
      </c>
      <c r="L43" s="3" t="inlineStr">
        <is>
          <t>BA</t>
        </is>
      </c>
      <c r="M43" s="3">
        <v/>
      </c>
      <c r="N43" s="3">
        <v/>
      </c>
    </row>
    <row r="44">
      <c r="A44" s="3">
        <f>T("1111121454")</f>
      </c>
      <c r="B44" s="3" t="inlineStr">
        <is>
          <t>Bio-Rem Room Concrete Flooring</t>
        </is>
      </c>
      <c r="C44" s="3" t="inlineStr">
        <is>
          <t>Bio Rem Building Bio Rem Room</t>
        </is>
      </c>
      <c r="D44" s="3" t="inlineStr">
        <is>
          <t>Bio-Rem Building</t>
        </is>
      </c>
      <c r="E44" s="3">
        <v/>
      </c>
      <c r="F44" s="3">
        <v/>
      </c>
      <c r="G44" s="4">
        <v>42736</v>
      </c>
      <c r="H44" s="3">
        <v/>
      </c>
      <c r="I44" s="3">
        <v/>
      </c>
      <c r="J44" s="3">
        <v/>
      </c>
      <c r="K44" s="3" t="inlineStr">
        <is>
          <t>WSP-000079</t>
        </is>
      </c>
      <c r="L44" s="3" t="inlineStr">
        <is>
          <t>BA</t>
        </is>
      </c>
      <c r="M44" s="3">
        <v/>
      </c>
      <c r="N44" s="3">
        <v/>
      </c>
    </row>
    <row r="45">
      <c r="A45" s="3">
        <f>T("1111121456")</f>
      </c>
      <c r="B45" s="3" t="inlineStr">
        <is>
          <t>Storage Room Interior Concrete Veneer Wall</t>
        </is>
      </c>
      <c r="C45" s="3" t="inlineStr">
        <is>
          <t>Storage Building Storage Room</t>
        </is>
      </c>
      <c r="D45" s="3" t="inlineStr">
        <is>
          <t>Storage Building</t>
        </is>
      </c>
      <c r="E45" s="3">
        <v/>
      </c>
      <c r="F45" s="3">
        <v/>
      </c>
      <c r="G45" s="4">
        <v>37987</v>
      </c>
      <c r="H45" s="3">
        <v/>
      </c>
      <c r="I45" s="3">
        <v/>
      </c>
      <c r="J45" s="3">
        <v/>
      </c>
      <c r="K45" s="3" t="inlineStr">
        <is>
          <t>WSP-000081</t>
        </is>
      </c>
      <c r="L45" s="3" t="inlineStr">
        <is>
          <t>BA</t>
        </is>
      </c>
      <c r="M45" s="3">
        <v/>
      </c>
      <c r="N45" s="3">
        <v/>
      </c>
    </row>
    <row r="46">
      <c r="A46" s="3">
        <f>T("1111121458")</f>
      </c>
      <c r="B46" s="3" t="inlineStr">
        <is>
          <t>Storage Room Roof Structure</t>
        </is>
      </c>
      <c r="C46" s="3" t="inlineStr">
        <is>
          <t>Storage Building Storage Room</t>
        </is>
      </c>
      <c r="D46" s="3" t="inlineStr">
        <is>
          <t>Storage Building</t>
        </is>
      </c>
      <c r="E46" s="3">
        <v/>
      </c>
      <c r="F46" s="3">
        <v/>
      </c>
      <c r="G46" s="4">
        <v>37987</v>
      </c>
      <c r="H46" s="3">
        <v/>
      </c>
      <c r="I46" s="3">
        <v/>
      </c>
      <c r="J46" s="3">
        <v/>
      </c>
      <c r="K46" s="3" t="inlineStr">
        <is>
          <t>WSP-000083</t>
        </is>
      </c>
      <c r="L46" s="3" t="inlineStr">
        <is>
          <t>BA</t>
        </is>
      </c>
      <c r="M46" s="3">
        <v/>
      </c>
      <c r="N46" s="3">
        <v/>
      </c>
    </row>
    <row r="47">
      <c r="A47" s="3">
        <f>T("1111121459")</f>
      </c>
      <c r="B47" s="3" t="inlineStr">
        <is>
          <t>Storage Room Interior Door</t>
        </is>
      </c>
      <c r="C47" s="3" t="inlineStr">
        <is>
          <t>Storage Building Storage Room</t>
        </is>
      </c>
      <c r="D47" s="3" t="inlineStr">
        <is>
          <t>Storage Building</t>
        </is>
      </c>
      <c r="E47" s="3">
        <v/>
      </c>
      <c r="F47" s="3">
        <v/>
      </c>
      <c r="G47" s="4">
        <v>37987</v>
      </c>
      <c r="H47" s="3">
        <v/>
      </c>
      <c r="I47" s="3">
        <v/>
      </c>
      <c r="J47" s="3">
        <v/>
      </c>
      <c r="K47" s="3" t="inlineStr">
        <is>
          <t>WSP-000084</t>
        </is>
      </c>
      <c r="L47" s="3" t="inlineStr">
        <is>
          <t>BA</t>
        </is>
      </c>
      <c r="M47" s="3">
        <v/>
      </c>
      <c r="N47" s="3">
        <v/>
      </c>
    </row>
    <row r="48">
      <c r="A48" s="3">
        <f>T("1111121460")</f>
      </c>
      <c r="B48" s="3" t="inlineStr">
        <is>
          <t>Storage Room Exterior Door</t>
        </is>
      </c>
      <c r="C48" s="3" t="inlineStr">
        <is>
          <t>Storage Building Storage Room</t>
        </is>
      </c>
      <c r="D48" s="3" t="inlineStr">
        <is>
          <t>Storage Building</t>
        </is>
      </c>
      <c r="E48" s="3">
        <v/>
      </c>
      <c r="F48" s="3">
        <v/>
      </c>
      <c r="G48" s="4">
        <v>37987</v>
      </c>
      <c r="H48" s="3">
        <v/>
      </c>
      <c r="I48" s="3">
        <v/>
      </c>
      <c r="J48" s="3">
        <v/>
      </c>
      <c r="K48" s="3" t="inlineStr">
        <is>
          <t>WSP-000085</t>
        </is>
      </c>
      <c r="L48" s="3" t="inlineStr">
        <is>
          <t>BA</t>
        </is>
      </c>
      <c r="M48" s="3">
        <v/>
      </c>
      <c r="N48" s="3">
        <v/>
      </c>
    </row>
    <row r="49">
      <c r="A49" s="3">
        <f>T("1111121461")</f>
      </c>
      <c r="B49" s="3" t="inlineStr">
        <is>
          <t>Storage Room Overhead Door</t>
        </is>
      </c>
      <c r="C49" s="3" t="inlineStr">
        <is>
          <t>Storage Building Storage Room</t>
        </is>
      </c>
      <c r="D49" s="3" t="inlineStr">
        <is>
          <t>Storage Building</t>
        </is>
      </c>
      <c r="E49" s="3">
        <v/>
      </c>
      <c r="F49" s="3">
        <v/>
      </c>
      <c r="G49" s="4">
        <v>37987</v>
      </c>
      <c r="H49" s="3">
        <v/>
      </c>
      <c r="I49" s="3">
        <v/>
      </c>
      <c r="J49" s="3">
        <v/>
      </c>
      <c r="K49" s="3" t="inlineStr">
        <is>
          <t>WSP-000086</t>
        </is>
      </c>
      <c r="L49" s="3" t="inlineStr">
        <is>
          <t>BA</t>
        </is>
      </c>
      <c r="M49" s="3">
        <v/>
      </c>
      <c r="N49" s="3">
        <v/>
      </c>
    </row>
    <row r="50">
      <c r="A50" s="3">
        <f>T("1111121462")</f>
      </c>
      <c r="B50" s="3" t="inlineStr">
        <is>
          <t>Storage Room Exterior Windows (3 Total)</t>
        </is>
      </c>
      <c r="C50" s="3" t="inlineStr">
        <is>
          <t>Storage Building Storage Room</t>
        </is>
      </c>
      <c r="D50" s="3" t="inlineStr">
        <is>
          <t>Storage Building</t>
        </is>
      </c>
      <c r="E50" s="3">
        <v/>
      </c>
      <c r="F50" s="3">
        <v/>
      </c>
      <c r="G50" s="4">
        <v>37987</v>
      </c>
      <c r="H50" s="3">
        <v/>
      </c>
      <c r="I50" s="3">
        <v/>
      </c>
      <c r="J50" s="3">
        <v/>
      </c>
      <c r="K50" s="3" t="inlineStr">
        <is>
          <t>WSP-000087</t>
        </is>
      </c>
      <c r="L50" s="3" t="inlineStr">
        <is>
          <t>BA</t>
        </is>
      </c>
      <c r="M50" s="3">
        <v/>
      </c>
      <c r="N50" s="3">
        <v/>
      </c>
    </row>
    <row r="51">
      <c r="A51" s="3">
        <f>T("1111121463")</f>
      </c>
      <c r="B51" s="3" t="inlineStr">
        <is>
          <t>Storage Room Ceiling</t>
        </is>
      </c>
      <c r="C51" s="3" t="inlineStr">
        <is>
          <t>Storage Building Storage Room</t>
        </is>
      </c>
      <c r="D51" s="3" t="inlineStr">
        <is>
          <t>Storage Building</t>
        </is>
      </c>
      <c r="E51" s="3">
        <v/>
      </c>
      <c r="F51" s="3">
        <v/>
      </c>
      <c r="G51" s="4">
        <v>37987</v>
      </c>
      <c r="H51" s="3">
        <v/>
      </c>
      <c r="I51" s="3">
        <v/>
      </c>
      <c r="J51" s="3">
        <v/>
      </c>
      <c r="K51" s="3" t="inlineStr">
        <is>
          <t>WSP-000088</t>
        </is>
      </c>
      <c r="L51" s="3" t="inlineStr">
        <is>
          <t>BA</t>
        </is>
      </c>
      <c r="M51" s="3">
        <v/>
      </c>
      <c r="N51" s="3">
        <v/>
      </c>
    </row>
    <row r="52">
      <c r="A52" s="3">
        <f>T("1111121464")</f>
      </c>
      <c r="B52" s="3" t="inlineStr">
        <is>
          <t>Storage Room Concrete Flooring</t>
        </is>
      </c>
      <c r="C52" s="3" t="inlineStr">
        <is>
          <t>Storage Building Storage Room</t>
        </is>
      </c>
      <c r="D52" s="3" t="inlineStr">
        <is>
          <t>Storage Building</t>
        </is>
      </c>
      <c r="E52" s="3">
        <v/>
      </c>
      <c r="F52" s="3">
        <v/>
      </c>
      <c r="G52" s="4">
        <v>37987</v>
      </c>
      <c r="H52" s="3">
        <v/>
      </c>
      <c r="I52" s="3">
        <v/>
      </c>
      <c r="J52" s="3">
        <v/>
      </c>
      <c r="K52" s="3" t="inlineStr">
        <is>
          <t>WSP-000089</t>
        </is>
      </c>
      <c r="L52" s="3" t="inlineStr">
        <is>
          <t>BA</t>
        </is>
      </c>
      <c r="M52" s="3">
        <v/>
      </c>
      <c r="N52" s="3">
        <v/>
      </c>
    </row>
    <row r="53">
      <c r="A53" s="3">
        <f>T("1111121465")</f>
      </c>
      <c r="B53" s="3" t="inlineStr">
        <is>
          <t>Storage Room Industrial Shelving (8 Total)</t>
        </is>
      </c>
      <c r="C53" s="3" t="inlineStr">
        <is>
          <t>Storage Building Storage Room</t>
        </is>
      </c>
      <c r="D53" s="3" t="inlineStr">
        <is>
          <t>Storage Building</t>
        </is>
      </c>
      <c r="E53" s="3">
        <v/>
      </c>
      <c r="F53" s="3">
        <v/>
      </c>
      <c r="G53" s="4">
        <v>37987</v>
      </c>
      <c r="H53" s="3">
        <v/>
      </c>
      <c r="I53" s="3">
        <v/>
      </c>
      <c r="J53" s="3">
        <v/>
      </c>
      <c r="K53" s="3" t="inlineStr">
        <is>
          <t>WSP-000090</t>
        </is>
      </c>
      <c r="L53" s="3" t="inlineStr">
        <is>
          <t>BA</t>
        </is>
      </c>
      <c r="M53" s="3">
        <v/>
      </c>
      <c r="N53" s="3">
        <v/>
      </c>
    </row>
    <row r="54">
      <c r="A54" s="3">
        <f>T("1111121466")</f>
      </c>
      <c r="B54" s="3" t="inlineStr">
        <is>
          <t>Storage Room Steel Storage Cabinets (4 Total)</t>
        </is>
      </c>
      <c r="C54" s="3" t="inlineStr">
        <is>
          <t>Storage Building Storage Room</t>
        </is>
      </c>
      <c r="D54" s="3" t="inlineStr">
        <is>
          <t>Storage Building</t>
        </is>
      </c>
      <c r="E54" s="3">
        <v/>
      </c>
      <c r="F54" s="3">
        <v/>
      </c>
      <c r="G54" s="4">
        <v>37987</v>
      </c>
      <c r="H54" s="3">
        <v/>
      </c>
      <c r="I54" s="3">
        <v/>
      </c>
      <c r="J54" s="3">
        <v/>
      </c>
      <c r="K54" s="3" t="inlineStr">
        <is>
          <t>WSP-000091</t>
        </is>
      </c>
      <c r="L54" s="3" t="inlineStr">
        <is>
          <t>BA</t>
        </is>
      </c>
      <c r="M54" s="3">
        <v/>
      </c>
      <c r="N54" s="3">
        <v/>
      </c>
    </row>
    <row r="55">
      <c r="A55" s="3">
        <f>T("1111121469")</f>
      </c>
      <c r="B55" s="3" t="inlineStr">
        <is>
          <t>UV System Roof Guard Rail</t>
        </is>
      </c>
      <c r="C55" s="3" t="inlineStr">
        <is>
          <t>UV Disinfection System Room Outdoor East of Secondary Clarifier 5</t>
        </is>
      </c>
      <c r="D55" s="3" t="inlineStr">
        <is>
          <t>UV Disinfection System</t>
        </is>
      </c>
      <c r="E55" s="3">
        <v/>
      </c>
      <c r="F55" s="3">
        <v/>
      </c>
      <c r="G55" s="3" t="inlineStr">
        <is>
          <t>2000-12-12</t>
        </is>
      </c>
      <c r="H55" s="3">
        <v/>
      </c>
      <c r="I55" s="3">
        <v/>
      </c>
      <c r="J55" s="3">
        <v/>
      </c>
      <c r="K55" s="3" t="inlineStr">
        <is>
          <t>WSP-000094</t>
        </is>
      </c>
      <c r="L55" s="3" t="inlineStr">
        <is>
          <t>BA</t>
        </is>
      </c>
      <c r="M55" s="3">
        <v/>
      </c>
      <c r="N55" s="3">
        <v/>
      </c>
    </row>
    <row r="56">
      <c r="A56" s="3">
        <f>T("1111121470")</f>
      </c>
      <c r="B56" s="3" t="inlineStr">
        <is>
          <t>UV System Vertical Ladder</t>
        </is>
      </c>
      <c r="C56" s="3" t="inlineStr">
        <is>
          <t>UV Disinfection System Room Outdoor East of Secondary Clarifier 5</t>
        </is>
      </c>
      <c r="D56" s="3" t="inlineStr">
        <is>
          <t>UV Disinfection System</t>
        </is>
      </c>
      <c r="E56" s="3">
        <v/>
      </c>
      <c r="F56" s="3">
        <v/>
      </c>
      <c r="G56" s="3" t="inlineStr">
        <is>
          <t>2000-12-12</t>
        </is>
      </c>
      <c r="H56" s="3">
        <v/>
      </c>
      <c r="I56" s="3">
        <v/>
      </c>
      <c r="J56" s="3">
        <v/>
      </c>
      <c r="K56" s="3" t="inlineStr">
        <is>
          <t>WSP-000095</t>
        </is>
      </c>
      <c r="L56" s="3" t="inlineStr">
        <is>
          <t>BA</t>
        </is>
      </c>
      <c r="M56" s="3">
        <v/>
      </c>
      <c r="N56" s="3">
        <v/>
      </c>
    </row>
    <row r="57">
      <c r="A57" s="3">
        <f>T("1111121471")</f>
      </c>
      <c r="B57" s="3" t="inlineStr">
        <is>
          <t>Digestor Control Building Exterior Door</t>
        </is>
      </c>
      <c r="C57" s="3" t="inlineStr">
        <is>
          <t>Digester Control Building Boiler Room</t>
        </is>
      </c>
      <c r="D57" s="3" t="inlineStr">
        <is>
          <t>Digester Control Building</t>
        </is>
      </c>
      <c r="E57" s="3">
        <v/>
      </c>
      <c r="F57" s="3">
        <v/>
      </c>
      <c r="G57" s="4">
        <v>26299</v>
      </c>
      <c r="H57" s="3">
        <v/>
      </c>
      <c r="I57" s="3">
        <v/>
      </c>
      <c r="J57" s="3">
        <v/>
      </c>
      <c r="K57" s="3" t="inlineStr">
        <is>
          <t>WSP-000096</t>
        </is>
      </c>
      <c r="L57" s="3" t="inlineStr">
        <is>
          <t>BA</t>
        </is>
      </c>
      <c r="M57" s="3">
        <v/>
      </c>
      <c r="N57" s="3">
        <v/>
      </c>
    </row>
    <row r="58">
      <c r="A58" s="3">
        <f>T("1111121472")</f>
      </c>
      <c r="B58" s="3" t="inlineStr">
        <is>
          <t>Digestor Control Building Exterior Windows (3 Total)</t>
        </is>
      </c>
      <c r="C58" s="3" t="inlineStr">
        <is>
          <t>Digester Control Building Boiler Room</t>
        </is>
      </c>
      <c r="D58" s="3" t="inlineStr">
        <is>
          <t>Digester Control Building</t>
        </is>
      </c>
      <c r="E58" s="3">
        <v/>
      </c>
      <c r="F58" s="3">
        <v/>
      </c>
      <c r="G58" s="4">
        <v>26299</v>
      </c>
      <c r="H58" s="3">
        <v/>
      </c>
      <c r="I58" s="3">
        <v/>
      </c>
      <c r="J58" s="3">
        <v/>
      </c>
      <c r="K58" s="3" t="inlineStr">
        <is>
          <t>WSP-000097</t>
        </is>
      </c>
      <c r="L58" s="3" t="inlineStr">
        <is>
          <t>BA</t>
        </is>
      </c>
      <c r="M58" s="3">
        <v/>
      </c>
      <c r="N58" s="3">
        <v/>
      </c>
    </row>
    <row r="59">
      <c r="A59" s="3">
        <f>T("1111121473")</f>
      </c>
      <c r="B59" s="3" t="inlineStr">
        <is>
          <t>Digestor Control Building Interior Door</t>
        </is>
      </c>
      <c r="C59" s="3" t="inlineStr">
        <is>
          <t>Digester Control Building Boiler Room</t>
        </is>
      </c>
      <c r="D59" s="3" t="inlineStr">
        <is>
          <t>Digester Control Building</t>
        </is>
      </c>
      <c r="E59" s="3">
        <v/>
      </c>
      <c r="F59" s="3">
        <v/>
      </c>
      <c r="G59" s="4">
        <v>26299</v>
      </c>
      <c r="H59" s="3">
        <v/>
      </c>
      <c r="I59" s="3">
        <v/>
      </c>
      <c r="J59" s="3">
        <v/>
      </c>
      <c r="K59" s="3" t="inlineStr">
        <is>
          <t>WSP-000098</t>
        </is>
      </c>
      <c r="L59" s="3" t="inlineStr">
        <is>
          <t>BA</t>
        </is>
      </c>
      <c r="M59" s="3">
        <v/>
      </c>
      <c r="N59" s="3">
        <v/>
      </c>
    </row>
    <row r="60">
      <c r="A60" s="3">
        <f>T("1111121474")</f>
      </c>
      <c r="B60" s="3" t="inlineStr">
        <is>
          <t>Digestor Control Building Interior Concrete Veneer Wall</t>
        </is>
      </c>
      <c r="C60" s="3" t="inlineStr">
        <is>
          <t>Digester Control Building Boiler Room</t>
        </is>
      </c>
      <c r="D60" s="3" t="inlineStr">
        <is>
          <t>Digester Control Building</t>
        </is>
      </c>
      <c r="E60" s="3">
        <v/>
      </c>
      <c r="F60" s="3">
        <v/>
      </c>
      <c r="G60" s="4">
        <v>26299</v>
      </c>
      <c r="H60" s="3">
        <v/>
      </c>
      <c r="I60" s="3">
        <v/>
      </c>
      <c r="J60" s="3">
        <v/>
      </c>
      <c r="K60" s="3" t="inlineStr">
        <is>
          <t>WSP-000099</t>
        </is>
      </c>
      <c r="L60" s="3" t="inlineStr">
        <is>
          <t>BA</t>
        </is>
      </c>
      <c r="M60" s="3">
        <v/>
      </c>
      <c r="N60" s="3">
        <v/>
      </c>
    </row>
    <row r="61">
      <c r="A61" s="3">
        <f>T("1111121476")</f>
      </c>
      <c r="B61" s="3" t="inlineStr">
        <is>
          <t>Digestor Control Building Ceiling</t>
        </is>
      </c>
      <c r="C61" s="3" t="inlineStr">
        <is>
          <t>Digester Control Building Boiler Room</t>
        </is>
      </c>
      <c r="D61" s="3" t="inlineStr">
        <is>
          <t>Digester Control Building</t>
        </is>
      </c>
      <c r="E61" s="3">
        <v/>
      </c>
      <c r="F61" s="3">
        <v/>
      </c>
      <c r="G61" s="4">
        <v>26299</v>
      </c>
      <c r="H61" s="3">
        <v/>
      </c>
      <c r="I61" s="3">
        <v/>
      </c>
      <c r="J61" s="3">
        <v/>
      </c>
      <c r="K61" s="3" t="inlineStr">
        <is>
          <t>WSP-000101</t>
        </is>
      </c>
      <c r="L61" s="3" t="inlineStr">
        <is>
          <t>BA</t>
        </is>
      </c>
      <c r="M61" s="3">
        <v/>
      </c>
      <c r="N61" s="3">
        <v/>
      </c>
    </row>
    <row r="62">
      <c r="A62" s="3">
        <f>T("1111121477")</f>
      </c>
      <c r="B62" s="3" t="inlineStr">
        <is>
          <t>Digestor Control Building Concrete Flooring</t>
        </is>
      </c>
      <c r="C62" s="3" t="inlineStr">
        <is>
          <t>Digester Control Building Boiler Room</t>
        </is>
      </c>
      <c r="D62" s="3" t="inlineStr">
        <is>
          <t>Digester Control Building</t>
        </is>
      </c>
      <c r="E62" s="3">
        <v/>
      </c>
      <c r="F62" s="3">
        <v/>
      </c>
      <c r="G62" s="4">
        <v>26299</v>
      </c>
      <c r="H62" s="3">
        <v/>
      </c>
      <c r="I62" s="3">
        <v/>
      </c>
      <c r="J62" s="3">
        <v/>
      </c>
      <c r="K62" s="3" t="inlineStr">
        <is>
          <t>WSP-000102</t>
        </is>
      </c>
      <c r="L62" s="3" t="inlineStr">
        <is>
          <t>BA</t>
        </is>
      </c>
      <c r="M62" s="3">
        <v/>
      </c>
      <c r="N62" s="3">
        <v/>
      </c>
    </row>
    <row r="63">
      <c r="A63" s="3">
        <f>T("1111121478")</f>
      </c>
      <c r="B63" s="3" t="inlineStr">
        <is>
          <t>Digestor Control Building Indoor Metal Floor Hatch</t>
        </is>
      </c>
      <c r="C63" s="3" t="inlineStr">
        <is>
          <t>Digester Control Building Boiler Room</t>
        </is>
      </c>
      <c r="D63" s="3" t="inlineStr">
        <is>
          <t>Digester Control Building</t>
        </is>
      </c>
      <c r="E63" s="3">
        <v/>
      </c>
      <c r="F63" s="3">
        <v/>
      </c>
      <c r="G63" s="4">
        <v>26299</v>
      </c>
      <c r="H63" s="3">
        <v/>
      </c>
      <c r="I63" s="3">
        <v/>
      </c>
      <c r="J63" s="3">
        <v/>
      </c>
      <c r="K63" s="3" t="inlineStr">
        <is>
          <t>WSP-000103</t>
        </is>
      </c>
      <c r="L63" s="3" t="inlineStr">
        <is>
          <t>BA</t>
        </is>
      </c>
      <c r="M63" s="3">
        <v/>
      </c>
      <c r="N63" s="3">
        <v/>
      </c>
    </row>
    <row r="64">
      <c r="A64" s="3">
        <f>T("1111121479")</f>
      </c>
      <c r="B64" s="3" t="inlineStr">
        <is>
          <t>Digestor Control Building Indoor Metal Trench Cover</t>
        </is>
      </c>
      <c r="C64" s="3" t="inlineStr">
        <is>
          <t>Digester Control Building Boiler Room</t>
        </is>
      </c>
      <c r="D64" s="3" t="inlineStr">
        <is>
          <t>Digester Control Building</t>
        </is>
      </c>
      <c r="E64" s="3">
        <v/>
      </c>
      <c r="F64" s="3">
        <v/>
      </c>
      <c r="G64" s="4">
        <v>26299</v>
      </c>
      <c r="H64" s="3">
        <v/>
      </c>
      <c r="I64" s="3">
        <v/>
      </c>
      <c r="J64" s="3">
        <v/>
      </c>
      <c r="K64" s="3" t="inlineStr">
        <is>
          <t>WSP-000104</t>
        </is>
      </c>
      <c r="L64" s="3" t="inlineStr">
        <is>
          <t>BA</t>
        </is>
      </c>
      <c r="M64" s="3">
        <v/>
      </c>
      <c r="N64" s="3">
        <v/>
      </c>
    </row>
    <row r="65">
      <c r="A65" s="3">
        <f>T("1111121480")</f>
      </c>
      <c r="B65" s="3" t="inlineStr">
        <is>
          <t>Digestor Boiler Room Roof Structure</t>
        </is>
      </c>
      <c r="C65" s="3" t="inlineStr">
        <is>
          <t>Digester Control Building Boiler Room</t>
        </is>
      </c>
      <c r="D65" s="3" t="inlineStr">
        <is>
          <t>Digester Control Building</t>
        </is>
      </c>
      <c r="E65" s="3">
        <v/>
      </c>
      <c r="F65" s="3">
        <v/>
      </c>
      <c r="G65" s="4">
        <v>26299</v>
      </c>
      <c r="H65" s="3">
        <v/>
      </c>
      <c r="I65" s="3">
        <v/>
      </c>
      <c r="J65" s="3">
        <v/>
      </c>
      <c r="K65" s="3" t="inlineStr">
        <is>
          <t>WSP-000105</t>
        </is>
      </c>
      <c r="L65" s="3" t="inlineStr">
        <is>
          <t>BA</t>
        </is>
      </c>
      <c r="M65" s="3">
        <v/>
      </c>
      <c r="N65" s="3">
        <v/>
      </c>
    </row>
    <row r="66">
      <c r="A66" s="3">
        <f>T("1111121481")</f>
      </c>
      <c r="B66" s="3" t="inlineStr">
        <is>
          <t>Digestor Control Building Exterior Door</t>
        </is>
      </c>
      <c r="C66" s="3" t="inlineStr">
        <is>
          <t>Digester Control Building Electrical Room</t>
        </is>
      </c>
      <c r="D66" s="3" t="inlineStr">
        <is>
          <t>Digester Control Building</t>
        </is>
      </c>
      <c r="E66" s="3">
        <v/>
      </c>
      <c r="F66" s="3">
        <v/>
      </c>
      <c r="G66" s="4">
        <v>26299</v>
      </c>
      <c r="H66" s="3">
        <v/>
      </c>
      <c r="I66" s="3">
        <v/>
      </c>
      <c r="J66" s="3">
        <v/>
      </c>
      <c r="K66" s="3" t="inlineStr">
        <is>
          <t>WSP-000106</t>
        </is>
      </c>
      <c r="L66" s="3" t="inlineStr">
        <is>
          <t>BA</t>
        </is>
      </c>
      <c r="M66" s="3">
        <v/>
      </c>
      <c r="N66" s="3">
        <v/>
      </c>
    </row>
    <row r="67">
      <c r="A67" s="3">
        <f>T("1111121482")</f>
      </c>
      <c r="B67" s="3" t="inlineStr">
        <is>
          <t>Digestor Control Building Interior Concrete Veneer Wall</t>
        </is>
      </c>
      <c r="C67" s="3" t="inlineStr">
        <is>
          <t>Digester Control Building Electrical Room</t>
        </is>
      </c>
      <c r="D67" s="3" t="inlineStr">
        <is>
          <t>Digester Control Building</t>
        </is>
      </c>
      <c r="E67" s="3">
        <v/>
      </c>
      <c r="F67" s="3">
        <v/>
      </c>
      <c r="G67" s="4">
        <v>26299</v>
      </c>
      <c r="H67" s="3">
        <v/>
      </c>
      <c r="I67" s="3">
        <v/>
      </c>
      <c r="J67" s="3">
        <v/>
      </c>
      <c r="K67" s="3" t="inlineStr">
        <is>
          <t>WSP-000107</t>
        </is>
      </c>
      <c r="L67" s="3" t="inlineStr">
        <is>
          <t>BA</t>
        </is>
      </c>
      <c r="M67" s="3">
        <v/>
      </c>
      <c r="N67" s="3">
        <v/>
      </c>
    </row>
    <row r="68">
      <c r="A68" s="3">
        <f>T("1111121484")</f>
      </c>
      <c r="B68" s="3" t="inlineStr">
        <is>
          <t>Digestor Control Building Ceiling</t>
        </is>
      </c>
      <c r="C68" s="3" t="inlineStr">
        <is>
          <t>Digester Control Building Electrical Room</t>
        </is>
      </c>
      <c r="D68" s="3" t="inlineStr">
        <is>
          <t>Digester Control Building</t>
        </is>
      </c>
      <c r="E68" s="3">
        <v/>
      </c>
      <c r="F68" s="3">
        <v/>
      </c>
      <c r="G68" s="4">
        <v>26299</v>
      </c>
      <c r="H68" s="3">
        <v/>
      </c>
      <c r="I68" s="3">
        <v/>
      </c>
      <c r="J68" s="3">
        <v/>
      </c>
      <c r="K68" s="3" t="inlineStr">
        <is>
          <t>WSP-000109</t>
        </is>
      </c>
      <c r="L68" s="3" t="inlineStr">
        <is>
          <t>BA</t>
        </is>
      </c>
      <c r="M68" s="3">
        <v/>
      </c>
      <c r="N68" s="3">
        <v/>
      </c>
    </row>
    <row r="69">
      <c r="A69" s="3">
        <f>T("1111121485")</f>
      </c>
      <c r="B69" s="3" t="inlineStr">
        <is>
          <t>Digestor Control Building Concrete Flooring</t>
        </is>
      </c>
      <c r="C69" s="3" t="inlineStr">
        <is>
          <t>Digester Control Building Electrical Room</t>
        </is>
      </c>
      <c r="D69" s="3" t="inlineStr">
        <is>
          <t>Digester Control Building</t>
        </is>
      </c>
      <c r="E69" s="3">
        <v/>
      </c>
      <c r="F69" s="3">
        <v/>
      </c>
      <c r="G69" s="4">
        <v>26299</v>
      </c>
      <c r="H69" s="3">
        <v/>
      </c>
      <c r="I69" s="3">
        <v/>
      </c>
      <c r="J69" s="3">
        <v/>
      </c>
      <c r="K69" s="3" t="inlineStr">
        <is>
          <t>WSP-000110</t>
        </is>
      </c>
      <c r="L69" s="3" t="inlineStr">
        <is>
          <t>BA</t>
        </is>
      </c>
      <c r="M69" s="3">
        <v/>
      </c>
      <c r="N69" s="3">
        <v/>
      </c>
    </row>
    <row r="70">
      <c r="A70" s="3">
        <f>T("1111121486")</f>
      </c>
      <c r="B70" s="3" t="inlineStr">
        <is>
          <t>Digestor Control Building Exterior Window (1 Total)</t>
        </is>
      </c>
      <c r="C70" s="3" t="inlineStr">
        <is>
          <t>Digester Control Building Electrical Room</t>
        </is>
      </c>
      <c r="D70" s="3" t="inlineStr">
        <is>
          <t>Digester Control Building</t>
        </is>
      </c>
      <c r="E70" s="3">
        <v/>
      </c>
      <c r="F70" s="3">
        <v/>
      </c>
      <c r="G70" s="4">
        <v>26299</v>
      </c>
      <c r="H70" s="3">
        <v/>
      </c>
      <c r="I70" s="3">
        <v/>
      </c>
      <c r="J70" s="3">
        <v/>
      </c>
      <c r="K70" s="3" t="inlineStr">
        <is>
          <t>WSP-000111</t>
        </is>
      </c>
      <c r="L70" s="3" t="inlineStr">
        <is>
          <t>BA</t>
        </is>
      </c>
      <c r="M70" s="3">
        <v/>
      </c>
      <c r="N70" s="3">
        <v/>
      </c>
    </row>
    <row r="71">
      <c r="A71" s="3">
        <f>T("1111121487")</f>
      </c>
      <c r="B71" s="3" t="inlineStr">
        <is>
          <t>Digestor Control Building Steel Storage Cabinet</t>
        </is>
      </c>
      <c r="C71" s="3" t="inlineStr">
        <is>
          <t>Digester Control Building Electrical Room</t>
        </is>
      </c>
      <c r="D71" s="3" t="inlineStr">
        <is>
          <t>Digester Control Building</t>
        </is>
      </c>
      <c r="E71" s="3">
        <v/>
      </c>
      <c r="F71" s="3">
        <v/>
      </c>
      <c r="G71" s="4">
        <v>26299</v>
      </c>
      <c r="H71" s="3">
        <v/>
      </c>
      <c r="I71" s="3">
        <v/>
      </c>
      <c r="J71" s="3">
        <v/>
      </c>
      <c r="K71" s="3" t="inlineStr">
        <is>
          <t>WSP-000112</t>
        </is>
      </c>
      <c r="L71" s="3" t="inlineStr">
        <is>
          <t>BA</t>
        </is>
      </c>
      <c r="M71" s="3">
        <v/>
      </c>
      <c r="N71" s="3">
        <v/>
      </c>
    </row>
    <row r="72">
      <c r="A72" s="3">
        <f>T("1111121488")</f>
      </c>
      <c r="B72" s="3" t="inlineStr">
        <is>
          <t>Digestor Electrical Room Roof Structure</t>
        </is>
      </c>
      <c r="C72" s="3" t="inlineStr">
        <is>
          <t>Digester Control Building Electrical Room</t>
        </is>
      </c>
      <c r="D72" s="3" t="inlineStr">
        <is>
          <t>Digester Control Building</t>
        </is>
      </c>
      <c r="E72" s="3">
        <v/>
      </c>
      <c r="F72" s="3">
        <v/>
      </c>
      <c r="G72" s="4">
        <v>26299</v>
      </c>
      <c r="H72" s="3">
        <v/>
      </c>
      <c r="I72" s="3">
        <v/>
      </c>
      <c r="J72" s="3">
        <v/>
      </c>
      <c r="K72" s="3" t="inlineStr">
        <is>
          <t>WSP-000113</t>
        </is>
      </c>
      <c r="L72" s="3" t="inlineStr">
        <is>
          <t>BA</t>
        </is>
      </c>
      <c r="M72" s="3">
        <v/>
      </c>
      <c r="N72" s="3">
        <v/>
      </c>
    </row>
    <row r="73">
      <c r="A73" s="3">
        <f>T("1111121489")</f>
      </c>
      <c r="B73" s="3" t="inlineStr">
        <is>
          <t>Digestor Control Building Exterior Door</t>
        </is>
      </c>
      <c r="C73" s="3" t="inlineStr">
        <is>
          <t>Digester Control Building Gas Booster Room</t>
        </is>
      </c>
      <c r="D73" s="3" t="inlineStr">
        <is>
          <t>Digester Control Building</t>
        </is>
      </c>
      <c r="E73" s="3">
        <v/>
      </c>
      <c r="F73" s="3">
        <v/>
      </c>
      <c r="G73" s="4">
        <v>26299</v>
      </c>
      <c r="H73" s="3">
        <v/>
      </c>
      <c r="I73" s="3">
        <v/>
      </c>
      <c r="J73" s="3">
        <v/>
      </c>
      <c r="K73" s="3" t="inlineStr">
        <is>
          <t>WSP-000114</t>
        </is>
      </c>
      <c r="L73" s="3" t="inlineStr">
        <is>
          <t>BA</t>
        </is>
      </c>
      <c r="M73" s="3">
        <v/>
      </c>
      <c r="N73" s="3">
        <v/>
      </c>
    </row>
    <row r="74">
      <c r="A74" s="3">
        <f>T("1111121490")</f>
      </c>
      <c r="B74" s="3" t="inlineStr">
        <is>
          <t>Digestor Control Building Interior Concrete Veneer Wall</t>
        </is>
      </c>
      <c r="C74" s="3" t="inlineStr">
        <is>
          <t>Digester Control Building Gas Booster Room</t>
        </is>
      </c>
      <c r="D74" s="3" t="inlineStr">
        <is>
          <t>Digester Control Building</t>
        </is>
      </c>
      <c r="E74" s="3">
        <v/>
      </c>
      <c r="F74" s="3">
        <v/>
      </c>
      <c r="G74" s="4">
        <v>26299</v>
      </c>
      <c r="H74" s="3">
        <v/>
      </c>
      <c r="I74" s="3">
        <v/>
      </c>
      <c r="J74" s="3">
        <v/>
      </c>
      <c r="K74" s="3" t="inlineStr">
        <is>
          <t>WSP-000115</t>
        </is>
      </c>
      <c r="L74" s="3" t="inlineStr">
        <is>
          <t>BA</t>
        </is>
      </c>
      <c r="M74" s="3">
        <v/>
      </c>
      <c r="N74" s="3">
        <v/>
      </c>
    </row>
    <row r="75">
      <c r="A75" s="3">
        <f>T("1111121492")</f>
      </c>
      <c r="B75" s="3" t="inlineStr">
        <is>
          <t>Digestor Control Building Ceiling</t>
        </is>
      </c>
      <c r="C75" s="3" t="inlineStr">
        <is>
          <t>Digester Control Building Gas Booster Room</t>
        </is>
      </c>
      <c r="D75" s="3" t="inlineStr">
        <is>
          <t>Digester Control Building</t>
        </is>
      </c>
      <c r="E75" s="3">
        <v/>
      </c>
      <c r="F75" s="3">
        <v/>
      </c>
      <c r="G75" s="4">
        <v>26299</v>
      </c>
      <c r="H75" s="3">
        <v/>
      </c>
      <c r="I75" s="3">
        <v/>
      </c>
      <c r="J75" s="3">
        <v/>
      </c>
      <c r="K75" s="3" t="inlineStr">
        <is>
          <t>WSP-000117</t>
        </is>
      </c>
      <c r="L75" s="3" t="inlineStr">
        <is>
          <t>BA</t>
        </is>
      </c>
      <c r="M75" s="3">
        <v/>
      </c>
      <c r="N75" s="3">
        <v/>
      </c>
    </row>
    <row r="76">
      <c r="A76" s="3">
        <f>T("1111121493")</f>
      </c>
      <c r="B76" s="3" t="inlineStr">
        <is>
          <t>Digestor Control Building Concrete Flooring</t>
        </is>
      </c>
      <c r="C76" s="3" t="inlineStr">
        <is>
          <t>Digester Control Building Gas Booster Room</t>
        </is>
      </c>
      <c r="D76" s="3" t="inlineStr">
        <is>
          <t>Digester Control Building</t>
        </is>
      </c>
      <c r="E76" s="3">
        <v/>
      </c>
      <c r="F76" s="3">
        <v/>
      </c>
      <c r="G76" s="4">
        <v>26299</v>
      </c>
      <c r="H76" s="3">
        <v/>
      </c>
      <c r="I76" s="3">
        <v/>
      </c>
      <c r="J76" s="3">
        <v/>
      </c>
      <c r="K76" s="3" t="inlineStr">
        <is>
          <t>WSP-000118</t>
        </is>
      </c>
      <c r="L76" s="3" t="inlineStr">
        <is>
          <t>BA</t>
        </is>
      </c>
      <c r="M76" s="3">
        <v/>
      </c>
      <c r="N76" s="3">
        <v/>
      </c>
    </row>
    <row r="77">
      <c r="A77" s="3">
        <f>T("1111121495")</f>
      </c>
      <c r="B77" s="3" t="inlineStr">
        <is>
          <t>Digestor Gas Booster Room Roof Structure</t>
        </is>
      </c>
      <c r="C77" s="3" t="inlineStr">
        <is>
          <t>Digester Control Building Gas Booster Room</t>
        </is>
      </c>
      <c r="D77" s="3" t="inlineStr">
        <is>
          <t>Digester Control Building</t>
        </is>
      </c>
      <c r="E77" s="3">
        <v/>
      </c>
      <c r="F77" s="3">
        <v/>
      </c>
      <c r="G77" s="4">
        <v>26299</v>
      </c>
      <c r="H77" s="3">
        <v/>
      </c>
      <c r="I77" s="3">
        <v/>
      </c>
      <c r="J77" s="3">
        <v/>
      </c>
      <c r="K77" s="3" t="inlineStr">
        <is>
          <t>WSP-000120</t>
        </is>
      </c>
      <c r="L77" s="3" t="inlineStr">
        <is>
          <t>BA</t>
        </is>
      </c>
      <c r="M77" s="3">
        <v/>
      </c>
      <c r="N77" s="3">
        <v/>
      </c>
    </row>
    <row r="78">
      <c r="A78" s="3">
        <f>T("1111121496")</f>
      </c>
      <c r="B78" s="3" t="inlineStr">
        <is>
          <t>Digestor Control Building Exterior Doors (2 Total)</t>
        </is>
      </c>
      <c r="C78" s="3" t="inlineStr">
        <is>
          <t>Digester Control Building Gas Safety Room</t>
        </is>
      </c>
      <c r="D78" s="3" t="inlineStr">
        <is>
          <t>Digester Control Building</t>
        </is>
      </c>
      <c r="E78" s="3">
        <v/>
      </c>
      <c r="F78" s="3">
        <v/>
      </c>
      <c r="G78" s="4">
        <v>26299</v>
      </c>
      <c r="H78" s="3">
        <v/>
      </c>
      <c r="I78" s="3">
        <v/>
      </c>
      <c r="J78" s="3">
        <v/>
      </c>
      <c r="K78" s="3" t="inlineStr">
        <is>
          <t>WSP-000121</t>
        </is>
      </c>
      <c r="L78" s="3" t="inlineStr">
        <is>
          <t>BA</t>
        </is>
      </c>
      <c r="M78" s="3">
        <v/>
      </c>
      <c r="N78" s="3">
        <v/>
      </c>
    </row>
    <row r="79">
      <c r="A79" s="3">
        <f>T("1111121497")</f>
      </c>
      <c r="B79" s="3" t="inlineStr">
        <is>
          <t>Digestor Control Building Interior Concrete Veneer Wall</t>
        </is>
      </c>
      <c r="C79" s="3" t="inlineStr">
        <is>
          <t>Digester Control Building Gas Safety Room</t>
        </is>
      </c>
      <c r="D79" s="3" t="inlineStr">
        <is>
          <t>Digester Control Building</t>
        </is>
      </c>
      <c r="E79" s="3">
        <v/>
      </c>
      <c r="F79" s="3">
        <v/>
      </c>
      <c r="G79" s="4">
        <v>26299</v>
      </c>
      <c r="H79" s="3">
        <v/>
      </c>
      <c r="I79" s="3">
        <v/>
      </c>
      <c r="J79" s="3">
        <v/>
      </c>
      <c r="K79" s="3" t="inlineStr">
        <is>
          <t>WSP-000122</t>
        </is>
      </c>
      <c r="L79" s="3" t="inlineStr">
        <is>
          <t>BA</t>
        </is>
      </c>
      <c r="M79" s="3">
        <v/>
      </c>
      <c r="N79" s="3">
        <v/>
      </c>
    </row>
    <row r="80">
      <c r="A80" s="3">
        <f>T("1111121499")</f>
      </c>
      <c r="B80" s="3" t="inlineStr">
        <is>
          <t>Digestor Control Building Ceiling</t>
        </is>
      </c>
      <c r="C80" s="3" t="inlineStr">
        <is>
          <t>Digester Control Building Gas Safety Room</t>
        </is>
      </c>
      <c r="D80" s="3" t="inlineStr">
        <is>
          <t>Digester Control Building</t>
        </is>
      </c>
      <c r="E80" s="3">
        <v/>
      </c>
      <c r="F80" s="3">
        <v/>
      </c>
      <c r="G80" s="4">
        <v>26299</v>
      </c>
      <c r="H80" s="3">
        <v/>
      </c>
      <c r="I80" s="3">
        <v/>
      </c>
      <c r="J80" s="3">
        <v/>
      </c>
      <c r="K80" s="3" t="inlineStr">
        <is>
          <t>WSP-000124</t>
        </is>
      </c>
      <c r="L80" s="3" t="inlineStr">
        <is>
          <t>BA</t>
        </is>
      </c>
      <c r="M80" s="3">
        <v/>
      </c>
      <c r="N80" s="3">
        <v/>
      </c>
    </row>
    <row r="81">
      <c r="A81" s="3">
        <f>T("1111121500")</f>
      </c>
      <c r="B81" s="3" t="inlineStr">
        <is>
          <t>Digestor Control Building Concrete Flooring</t>
        </is>
      </c>
      <c r="C81" s="3" t="inlineStr">
        <is>
          <t>Digester Control Building Gas Safety Room</t>
        </is>
      </c>
      <c r="D81" s="3" t="inlineStr">
        <is>
          <t>Digester Control Building</t>
        </is>
      </c>
      <c r="E81" s="3">
        <v/>
      </c>
      <c r="F81" s="3">
        <v/>
      </c>
      <c r="G81" s="4">
        <v>26299</v>
      </c>
      <c r="H81" s="3">
        <v/>
      </c>
      <c r="I81" s="3">
        <v/>
      </c>
      <c r="J81" s="3">
        <v/>
      </c>
      <c r="K81" s="3" t="inlineStr">
        <is>
          <t>WSP-000125</t>
        </is>
      </c>
      <c r="L81" s="3" t="inlineStr">
        <is>
          <t>BA</t>
        </is>
      </c>
      <c r="M81" s="3">
        <v/>
      </c>
      <c r="N81" s="3">
        <v/>
      </c>
    </row>
    <row r="82">
      <c r="A82" s="3">
        <f>T("1111121502")</f>
      </c>
      <c r="B82" s="3" t="inlineStr">
        <is>
          <t>Digestor Control Building Stairs With Rail</t>
        </is>
      </c>
      <c r="C82" s="3" t="inlineStr">
        <is>
          <t>Digester Control Building Gas Safety Room (Outside) Between Gas Safety Room and Sludge Mixing Room</t>
        </is>
      </c>
      <c r="D82" s="3" t="inlineStr">
        <is>
          <t>Digester Control Building</t>
        </is>
      </c>
      <c r="E82" s="3">
        <v/>
      </c>
      <c r="F82" s="3">
        <v/>
      </c>
      <c r="G82" s="4">
        <v>26299</v>
      </c>
      <c r="H82" s="3">
        <v/>
      </c>
      <c r="I82" s="3">
        <v/>
      </c>
      <c r="J82" s="3">
        <v/>
      </c>
      <c r="K82" s="3" t="inlineStr">
        <is>
          <t>WSP-000127</t>
        </is>
      </c>
      <c r="L82" s="3" t="inlineStr">
        <is>
          <t>BA</t>
        </is>
      </c>
      <c r="M82" s="3">
        <v/>
      </c>
      <c r="N82" s="3">
        <v/>
      </c>
    </row>
    <row r="83">
      <c r="A83" s="3">
        <f>T("1111121503")</f>
      </c>
      <c r="B83" s="3" t="inlineStr">
        <is>
          <t>Digestor Control Building Outdoor Stairs With Rail</t>
        </is>
      </c>
      <c r="C83" s="3" t="inlineStr">
        <is>
          <t>Digester Control Building Sludge Mixing Pump Room (Outside) West and South Side of the Sludge Mixing Pump Room</t>
        </is>
      </c>
      <c r="D83" s="3" t="inlineStr">
        <is>
          <t>Digester Control Building</t>
        </is>
      </c>
      <c r="E83" s="3">
        <v/>
      </c>
      <c r="F83" s="3">
        <v/>
      </c>
      <c r="G83" s="4">
        <v>26299</v>
      </c>
      <c r="H83" s="3">
        <v/>
      </c>
      <c r="I83" s="3">
        <v/>
      </c>
      <c r="J83" s="3">
        <v/>
      </c>
      <c r="K83" s="3" t="inlineStr">
        <is>
          <t>WSP-000128</t>
        </is>
      </c>
      <c r="L83" s="3" t="inlineStr">
        <is>
          <t>BA</t>
        </is>
      </c>
      <c r="M83" s="3">
        <v/>
      </c>
      <c r="N83" s="3">
        <v/>
      </c>
    </row>
    <row r="84">
      <c r="A84" s="3">
        <f>T("1111121504")</f>
      </c>
      <c r="B84" s="3" t="inlineStr">
        <is>
          <t>Digestor Control Building Exterior Doors (3 Total)</t>
        </is>
      </c>
      <c r="C84" s="3" t="inlineStr">
        <is>
          <t>Digester Control Building Sludge Mixing Pump Room Sludge Mixing Pump Room First Floor</t>
        </is>
      </c>
      <c r="D84" s="3" t="inlineStr">
        <is>
          <t>Digester Control Building</t>
        </is>
      </c>
      <c r="E84" s="3">
        <v/>
      </c>
      <c r="F84" s="3">
        <v/>
      </c>
      <c r="G84" s="4">
        <v>26299</v>
      </c>
      <c r="H84" s="3">
        <v/>
      </c>
      <c r="I84" s="3">
        <v/>
      </c>
      <c r="J84" s="3">
        <v/>
      </c>
      <c r="K84" s="3" t="inlineStr">
        <is>
          <t>WSP-000129</t>
        </is>
      </c>
      <c r="L84" s="3" t="inlineStr">
        <is>
          <t>BA</t>
        </is>
      </c>
      <c r="M84" s="3">
        <v/>
      </c>
      <c r="N84" s="3">
        <v/>
      </c>
    </row>
    <row r="85">
      <c r="A85" s="3">
        <f>T("1111121505")</f>
      </c>
      <c r="B85" s="3" t="inlineStr">
        <is>
          <t>Digestor Control Building Interior Concrete Veneer Wall</t>
        </is>
      </c>
      <c r="C85" s="3" t="inlineStr">
        <is>
          <t>Digester Control Building Sludge Mixing Pump Room Sludge Mixing Pump Room First Floor</t>
        </is>
      </c>
      <c r="D85" s="3" t="inlineStr">
        <is>
          <t>Digester Control Building</t>
        </is>
      </c>
      <c r="E85" s="3">
        <v/>
      </c>
      <c r="F85" s="3">
        <v/>
      </c>
      <c r="G85" s="4">
        <v>26299</v>
      </c>
      <c r="H85" s="3">
        <v/>
      </c>
      <c r="I85" s="3">
        <v/>
      </c>
      <c r="J85" s="3">
        <v/>
      </c>
      <c r="K85" s="3" t="inlineStr">
        <is>
          <t>WSP-000130</t>
        </is>
      </c>
      <c r="L85" s="3" t="inlineStr">
        <is>
          <t>BA</t>
        </is>
      </c>
      <c r="M85" s="3">
        <v/>
      </c>
      <c r="N85" s="3">
        <v/>
      </c>
    </row>
    <row r="86">
      <c r="A86" s="3">
        <f>T("1111121507")</f>
      </c>
      <c r="B86" s="3" t="inlineStr">
        <is>
          <t>Digestor Control Building Ceiling</t>
        </is>
      </c>
      <c r="C86" s="3" t="inlineStr">
        <is>
          <t>Digester Control Building Sludge Mixing Pump Room Sludge Mixing Pump Room First Floor</t>
        </is>
      </c>
      <c r="D86" s="3" t="inlineStr">
        <is>
          <t>Digester Control Building</t>
        </is>
      </c>
      <c r="E86" s="3">
        <v/>
      </c>
      <c r="F86" s="3">
        <v/>
      </c>
      <c r="G86" s="4">
        <v>26299</v>
      </c>
      <c r="H86" s="3">
        <v/>
      </c>
      <c r="I86" s="3">
        <v/>
      </c>
      <c r="J86" s="3">
        <v/>
      </c>
      <c r="K86" s="3" t="inlineStr">
        <is>
          <t>WSP-000132</t>
        </is>
      </c>
      <c r="L86" s="3" t="inlineStr">
        <is>
          <t>BA</t>
        </is>
      </c>
      <c r="M86" s="3">
        <v/>
      </c>
      <c r="N86" s="3">
        <v/>
      </c>
    </row>
    <row r="87">
      <c r="A87" s="3">
        <f>T("1111121508")</f>
      </c>
      <c r="B87" s="3" t="inlineStr">
        <is>
          <t>Digestor Control Building Concrete Flooring</t>
        </is>
      </c>
      <c r="C87" s="3" t="inlineStr">
        <is>
          <t>Digester Control Building Sludge Mixing Pump Room Sludge Mixing Pump Room First Floor</t>
        </is>
      </c>
      <c r="D87" s="3" t="inlineStr">
        <is>
          <t>Digester Control Building</t>
        </is>
      </c>
      <c r="E87" s="3">
        <v/>
      </c>
      <c r="F87" s="3">
        <v/>
      </c>
      <c r="G87" s="4">
        <v>26299</v>
      </c>
      <c r="H87" s="3">
        <v/>
      </c>
      <c r="I87" s="3">
        <v/>
      </c>
      <c r="J87" s="3">
        <v/>
      </c>
      <c r="K87" s="3" t="inlineStr">
        <is>
          <t>WSP-000133</t>
        </is>
      </c>
      <c r="L87" s="3" t="inlineStr">
        <is>
          <t>BA</t>
        </is>
      </c>
      <c r="M87" s="3">
        <v/>
      </c>
      <c r="N87" s="3">
        <v/>
      </c>
    </row>
    <row r="88">
      <c r="A88" s="3">
        <f>T("1111121509")</f>
      </c>
      <c r="B88" s="3" t="inlineStr">
        <is>
          <t>Digestor Sludge Mixing Pump Room Roof Structure</t>
        </is>
      </c>
      <c r="C88" s="3" t="inlineStr">
        <is>
          <t>Digester Control Building Sludge Mixing Pump Room Sludge Mixing Pump Room First Floor</t>
        </is>
      </c>
      <c r="D88" s="3" t="inlineStr">
        <is>
          <t>Digester Control Building</t>
        </is>
      </c>
      <c r="E88" s="3">
        <v/>
      </c>
      <c r="F88" s="3">
        <v/>
      </c>
      <c r="G88" s="4">
        <v>26299</v>
      </c>
      <c r="H88" s="3">
        <v/>
      </c>
      <c r="I88" s="3">
        <v/>
      </c>
      <c r="J88" s="3">
        <v/>
      </c>
      <c r="K88" s="3" t="inlineStr">
        <is>
          <t>WSP-000134</t>
        </is>
      </c>
      <c r="L88" s="3" t="inlineStr">
        <is>
          <t>BA</t>
        </is>
      </c>
      <c r="M88" s="3">
        <v/>
      </c>
      <c r="N88" s="3">
        <v/>
      </c>
    </row>
    <row r="89">
      <c r="A89" s="3">
        <f>T("1111121510")</f>
      </c>
      <c r="B89" s="3" t="inlineStr">
        <is>
          <t>Digestor Control Building Interior Doors (2 Total)</t>
        </is>
      </c>
      <c r="C89" s="3" t="inlineStr">
        <is>
          <t>Digester Control Building Sludge Mixing Pump Room Sludge Mixing Pump Room First Floor, For WAShroom and Staircase</t>
        </is>
      </c>
      <c r="D89" s="3" t="inlineStr">
        <is>
          <t>Digester Control Building</t>
        </is>
      </c>
      <c r="E89" s="3">
        <v/>
      </c>
      <c r="F89" s="3">
        <v/>
      </c>
      <c r="G89" s="4">
        <v>26299</v>
      </c>
      <c r="H89" s="3">
        <v/>
      </c>
      <c r="I89" s="3">
        <v/>
      </c>
      <c r="J89" s="3">
        <v/>
      </c>
      <c r="K89" s="3" t="inlineStr">
        <is>
          <t>WSP-000135</t>
        </is>
      </c>
      <c r="L89" s="3" t="inlineStr">
        <is>
          <t>BA</t>
        </is>
      </c>
      <c r="M89" s="3">
        <v/>
      </c>
      <c r="N89" s="3">
        <v/>
      </c>
    </row>
    <row r="90">
      <c r="A90" s="3">
        <f>T("1111121511")</f>
      </c>
      <c r="B90" s="3" t="inlineStr">
        <is>
          <t>Digestor Control Building Exterior Windows (2 Total)</t>
        </is>
      </c>
      <c r="C90" s="3" t="inlineStr">
        <is>
          <t>Digester Control Building Sludge Mixing Pump Room Sludge Mixing Pump Room First Floor, Near WAShroom and Staircase</t>
        </is>
      </c>
      <c r="D90" s="3" t="inlineStr">
        <is>
          <t>Digester Control Building</t>
        </is>
      </c>
      <c r="E90" s="3">
        <v/>
      </c>
      <c r="F90" s="3">
        <v/>
      </c>
      <c r="G90" s="4">
        <v>26299</v>
      </c>
      <c r="H90" s="3">
        <v/>
      </c>
      <c r="I90" s="3">
        <v/>
      </c>
      <c r="J90" s="3">
        <v/>
      </c>
      <c r="K90" s="3" t="inlineStr">
        <is>
          <t>WSP-000136</t>
        </is>
      </c>
      <c r="L90" s="3" t="inlineStr">
        <is>
          <t>BA</t>
        </is>
      </c>
      <c r="M90" s="3">
        <v/>
      </c>
      <c r="N90" s="3">
        <v/>
      </c>
    </row>
    <row r="91">
      <c r="A91" s="3">
        <f>T("1111121512")</f>
      </c>
      <c r="B91" s="3" t="inlineStr">
        <is>
          <t>Digestor Control Building Indoor Stairs</t>
        </is>
      </c>
      <c r="C91" s="3" t="inlineStr">
        <is>
          <t>Digester Control Building Sludge Mixing Pump Room South Side of the Sludge Mixing Pump Room</t>
        </is>
      </c>
      <c r="D91" s="3" t="inlineStr">
        <is>
          <t>Digester Control Building</t>
        </is>
      </c>
      <c r="E91" s="3">
        <v/>
      </c>
      <c r="F91" s="3">
        <v/>
      </c>
      <c r="G91" s="4">
        <v>26299</v>
      </c>
      <c r="H91" s="3">
        <v/>
      </c>
      <c r="I91" s="3">
        <v/>
      </c>
      <c r="J91" s="3">
        <v/>
      </c>
      <c r="K91" s="3" t="inlineStr">
        <is>
          <t>WSP-000137</t>
        </is>
      </c>
      <c r="L91" s="3" t="inlineStr">
        <is>
          <t>BA</t>
        </is>
      </c>
      <c r="M91" s="3">
        <v/>
      </c>
      <c r="N91" s="3">
        <v/>
      </c>
    </row>
    <row r="92">
      <c r="A92" s="3">
        <f>T("1111121514")</f>
      </c>
      <c r="B92" s="3" t="inlineStr">
        <is>
          <t>Digestor Control Building Exterior Window</t>
        </is>
      </c>
      <c r="C92" s="3" t="inlineStr">
        <is>
          <t>Digester Control Building Sludge Mixing Pump Room Sludge Mixing Pump Room Second Floor</t>
        </is>
      </c>
      <c r="D92" s="3" t="inlineStr">
        <is>
          <t>Digester Control Building</t>
        </is>
      </c>
      <c r="E92" s="3">
        <v/>
      </c>
      <c r="F92" s="3">
        <v/>
      </c>
      <c r="G92" s="4">
        <v>26299</v>
      </c>
      <c r="H92" s="3">
        <v/>
      </c>
      <c r="I92" s="3">
        <v/>
      </c>
      <c r="J92" s="3">
        <v/>
      </c>
      <c r="K92" s="3" t="inlineStr">
        <is>
          <t>WSP-000139</t>
        </is>
      </c>
      <c r="L92" s="3" t="inlineStr">
        <is>
          <t>BA</t>
        </is>
      </c>
      <c r="M92" s="3">
        <v/>
      </c>
      <c r="N92" s="3">
        <v/>
      </c>
    </row>
    <row r="93">
      <c r="A93" s="3">
        <f>T("1111121515")</f>
      </c>
      <c r="B93" s="3" t="inlineStr">
        <is>
          <t>Digestor Control Building Interior Concrete Veneer Wall</t>
        </is>
      </c>
      <c r="C93" s="3" t="inlineStr">
        <is>
          <t>Digester Control Building Sludge Mixing Pump Room Sludge Mixing Pump Room Second Floor</t>
        </is>
      </c>
      <c r="D93" s="3" t="inlineStr">
        <is>
          <t>Digester Control Building</t>
        </is>
      </c>
      <c r="E93" s="3">
        <v/>
      </c>
      <c r="F93" s="3">
        <v/>
      </c>
      <c r="G93" s="4">
        <v>26299</v>
      </c>
      <c r="H93" s="3">
        <v/>
      </c>
      <c r="I93" s="3">
        <v/>
      </c>
      <c r="J93" s="3">
        <v/>
      </c>
      <c r="K93" s="3" t="inlineStr">
        <is>
          <t>WSP-000140</t>
        </is>
      </c>
      <c r="L93" s="3" t="inlineStr">
        <is>
          <t>BA</t>
        </is>
      </c>
      <c r="M93" s="3">
        <v/>
      </c>
      <c r="N93" s="3">
        <v/>
      </c>
    </row>
    <row r="94">
      <c r="A94" s="3">
        <f>T("1111121517")</f>
      </c>
      <c r="B94" s="3" t="inlineStr">
        <is>
          <t>Digestor Control Building Ceiling</t>
        </is>
      </c>
      <c r="C94" s="3" t="inlineStr">
        <is>
          <t>Digester Control Building Sludge Mixing Pump Room Sludge Mixing Pump Room Second Floor</t>
        </is>
      </c>
      <c r="D94" s="3" t="inlineStr">
        <is>
          <t>Digester Control Building</t>
        </is>
      </c>
      <c r="E94" s="3">
        <v/>
      </c>
      <c r="F94" s="3">
        <v/>
      </c>
      <c r="G94" s="4">
        <v>26299</v>
      </c>
      <c r="H94" s="3">
        <v/>
      </c>
      <c r="I94" s="3">
        <v/>
      </c>
      <c r="J94" s="3">
        <v/>
      </c>
      <c r="K94" s="3" t="inlineStr">
        <is>
          <t>WSP-000142</t>
        </is>
      </c>
      <c r="L94" s="3" t="inlineStr">
        <is>
          <t>BA</t>
        </is>
      </c>
      <c r="M94" s="3">
        <v/>
      </c>
      <c r="N94" s="3">
        <v/>
      </c>
    </row>
    <row r="95">
      <c r="A95" s="3">
        <f>T("1111121518")</f>
      </c>
      <c r="B95" s="3" t="inlineStr">
        <is>
          <t>Digestor Control Building Concrete Flooring</t>
        </is>
      </c>
      <c r="C95" s="3" t="inlineStr">
        <is>
          <t>Digester Control Building Sludge Mixing Pump Room Sludge Mixing Pump Room Second Floor</t>
        </is>
      </c>
      <c r="D95" s="3" t="inlineStr">
        <is>
          <t>Digester Control Building</t>
        </is>
      </c>
      <c r="E95" s="3">
        <v/>
      </c>
      <c r="F95" s="3">
        <v/>
      </c>
      <c r="G95" s="4">
        <v>26299</v>
      </c>
      <c r="H95" s="3">
        <v/>
      </c>
      <c r="I95" s="3">
        <v/>
      </c>
      <c r="J95" s="3">
        <v/>
      </c>
      <c r="K95" s="3" t="inlineStr">
        <is>
          <t>WSP-000143</t>
        </is>
      </c>
      <c r="L95" s="3" t="inlineStr">
        <is>
          <t>BA</t>
        </is>
      </c>
      <c r="M95" s="3">
        <v/>
      </c>
      <c r="N95" s="3">
        <v/>
      </c>
    </row>
    <row r="96">
      <c r="A96" s="3">
        <f>T("1111121519")</f>
      </c>
      <c r="B96" s="3" t="inlineStr">
        <is>
          <t>Digestor Sludge Mixing Pump Roof Hatch</t>
        </is>
      </c>
      <c r="C96" s="3" t="inlineStr">
        <is>
          <t>Digester Control Building Sludge Mixing Pump Room Sludge Mixing Pump Room Second Floor</t>
        </is>
      </c>
      <c r="D96" s="3" t="inlineStr">
        <is>
          <t>Digester Control Building</t>
        </is>
      </c>
      <c r="E96" s="3">
        <v/>
      </c>
      <c r="F96" s="3">
        <v/>
      </c>
      <c r="G96" s="4">
        <v>26299</v>
      </c>
      <c r="H96" s="3">
        <v/>
      </c>
      <c r="I96" s="3">
        <v/>
      </c>
      <c r="J96" s="3">
        <v/>
      </c>
      <c r="K96" s="3" t="inlineStr">
        <is>
          <t>WSP-000144</t>
        </is>
      </c>
      <c r="L96" s="3" t="inlineStr">
        <is>
          <t>BA</t>
        </is>
      </c>
      <c r="M96" s="3">
        <v/>
      </c>
      <c r="N96" s="3">
        <v/>
      </c>
    </row>
    <row r="97">
      <c r="A97" s="3">
        <f>T("1111121523")</f>
      </c>
      <c r="B97" s="3" t="inlineStr">
        <is>
          <t>O&amp;M Building Interior Concrete Veneer Wall</t>
        </is>
      </c>
      <c r="C97" s="3" t="inlineStr">
        <is>
          <t>Ops &amp; Maintenance Building Electrical Room</t>
        </is>
      </c>
      <c r="D97" s="3" t="inlineStr">
        <is>
          <t>Ops &amp; Maintenance Building</t>
        </is>
      </c>
      <c r="E97" s="3">
        <v/>
      </c>
      <c r="F97" s="3">
        <v/>
      </c>
      <c r="G97" s="4">
        <v>26299</v>
      </c>
      <c r="H97" s="3">
        <v/>
      </c>
      <c r="I97" s="3">
        <v/>
      </c>
      <c r="J97" s="3">
        <v/>
      </c>
      <c r="K97" s="3" t="inlineStr">
        <is>
          <t>WSP-000148</t>
        </is>
      </c>
      <c r="L97" s="3" t="inlineStr">
        <is>
          <t>BA</t>
        </is>
      </c>
      <c r="M97" s="3">
        <v/>
      </c>
      <c r="N97" s="3">
        <v/>
      </c>
    </row>
    <row r="98">
      <c r="A98" s="3">
        <f>T("1111121524")</f>
      </c>
      <c r="B98" s="3" t="inlineStr">
        <is>
          <t>O&amp;M Building Ceiling</t>
        </is>
      </c>
      <c r="C98" s="3" t="inlineStr">
        <is>
          <t>Ops &amp; Maintenance Building Electrical Room</t>
        </is>
      </c>
      <c r="D98" s="3" t="inlineStr">
        <is>
          <t>Ops &amp; Maintenance Building</t>
        </is>
      </c>
      <c r="E98" s="3">
        <v/>
      </c>
      <c r="F98" s="3">
        <v/>
      </c>
      <c r="G98" s="4">
        <v>26299</v>
      </c>
      <c r="H98" s="3">
        <v/>
      </c>
      <c r="I98" s="3">
        <v/>
      </c>
      <c r="J98" s="3">
        <v/>
      </c>
      <c r="K98" s="3" t="inlineStr">
        <is>
          <t>WSP-000149</t>
        </is>
      </c>
      <c r="L98" s="3" t="inlineStr">
        <is>
          <t>BA</t>
        </is>
      </c>
      <c r="M98" s="3">
        <v/>
      </c>
      <c r="N98" s="3">
        <v/>
      </c>
    </row>
    <row r="99">
      <c r="A99" s="3">
        <f>T("1111121525")</f>
      </c>
      <c r="B99" s="3" t="inlineStr">
        <is>
          <t>O&amp;M Building Concrete Flooring</t>
        </is>
      </c>
      <c r="C99" s="3" t="inlineStr">
        <is>
          <t>Ops &amp; Maintenance Building Electrical Room</t>
        </is>
      </c>
      <c r="D99" s="3" t="inlineStr">
        <is>
          <t>Ops &amp; Maintenance Building</t>
        </is>
      </c>
      <c r="E99" s="3">
        <v/>
      </c>
      <c r="F99" s="3">
        <v/>
      </c>
      <c r="G99" s="4">
        <v>26299</v>
      </c>
      <c r="H99" s="3">
        <v/>
      </c>
      <c r="I99" s="3">
        <v/>
      </c>
      <c r="J99" s="3">
        <v/>
      </c>
      <c r="K99" s="3" t="inlineStr">
        <is>
          <t>WSP-000150</t>
        </is>
      </c>
      <c r="L99" s="3" t="inlineStr">
        <is>
          <t>BA</t>
        </is>
      </c>
      <c r="M99" s="3">
        <v/>
      </c>
      <c r="N99" s="3">
        <v/>
      </c>
    </row>
    <row r="100">
      <c r="A100" s="3">
        <f>T("1111121526")</f>
      </c>
      <c r="B100" s="3" t="inlineStr">
        <is>
          <t>O&amp;M Building Interior Doors (4 Total)</t>
        </is>
      </c>
      <c r="C100" s="3" t="inlineStr">
        <is>
          <t>Ops &amp; Maintenance Building Electrical Room</t>
        </is>
      </c>
      <c r="D100" s="3" t="inlineStr">
        <is>
          <t>Ops &amp; Maintenance Building</t>
        </is>
      </c>
      <c r="E100" s="3">
        <v/>
      </c>
      <c r="F100" s="3">
        <v/>
      </c>
      <c r="G100" s="4">
        <v>26299</v>
      </c>
      <c r="H100" s="3">
        <v/>
      </c>
      <c r="I100" s="3">
        <v/>
      </c>
      <c r="J100" s="3">
        <v/>
      </c>
      <c r="K100" s="3" t="inlineStr">
        <is>
          <t>WSP-000151</t>
        </is>
      </c>
      <c r="L100" s="3" t="inlineStr">
        <is>
          <t>BA</t>
        </is>
      </c>
      <c r="M100" s="3">
        <v/>
      </c>
      <c r="N100" s="3">
        <v/>
      </c>
    </row>
    <row r="101">
      <c r="A101" s="3">
        <f>T("1111121527")</f>
      </c>
      <c r="B101" s="3" t="inlineStr">
        <is>
          <t>O&amp;M Building Interior Concrete Veneer Wall</t>
        </is>
      </c>
      <c r="C101" s="3" t="inlineStr">
        <is>
          <t>Ops &amp; Maintenance Building Garage</t>
        </is>
      </c>
      <c r="D101" s="3" t="inlineStr">
        <is>
          <t>Ops &amp; Maintenance Building</t>
        </is>
      </c>
      <c r="E101" s="3">
        <v/>
      </c>
      <c r="F101" s="3">
        <v/>
      </c>
      <c r="G101" s="4">
        <v>26299</v>
      </c>
      <c r="H101" s="3">
        <v/>
      </c>
      <c r="I101" s="3">
        <v/>
      </c>
      <c r="J101" s="3">
        <v/>
      </c>
      <c r="K101" s="3" t="inlineStr">
        <is>
          <t>WSP-000152</t>
        </is>
      </c>
      <c r="L101" s="3" t="inlineStr">
        <is>
          <t>BA</t>
        </is>
      </c>
      <c r="M101" s="3">
        <v/>
      </c>
      <c r="N101" s="3">
        <v/>
      </c>
    </row>
    <row r="102">
      <c r="A102" s="3">
        <f>T("1111121528")</f>
      </c>
      <c r="B102" s="3" t="inlineStr">
        <is>
          <t>O&amp;M Building Ceiling</t>
        </is>
      </c>
      <c r="C102" s="3" t="inlineStr">
        <is>
          <t>Ops &amp; Maintenance Building Garage</t>
        </is>
      </c>
      <c r="D102" s="3" t="inlineStr">
        <is>
          <t>Ops &amp; Maintenance Building</t>
        </is>
      </c>
      <c r="E102" s="3">
        <v/>
      </c>
      <c r="F102" s="3">
        <v/>
      </c>
      <c r="G102" s="4">
        <v>26299</v>
      </c>
      <c r="H102" s="3">
        <v/>
      </c>
      <c r="I102" s="3">
        <v/>
      </c>
      <c r="J102" s="3">
        <v/>
      </c>
      <c r="K102" s="3" t="inlineStr">
        <is>
          <t>WSP-000153</t>
        </is>
      </c>
      <c r="L102" s="3" t="inlineStr">
        <is>
          <t>BA</t>
        </is>
      </c>
      <c r="M102" s="3">
        <v/>
      </c>
      <c r="N102" s="3">
        <v/>
      </c>
    </row>
    <row r="103">
      <c r="A103" s="3">
        <f>T("1111121529")</f>
      </c>
      <c r="B103" s="3" t="inlineStr">
        <is>
          <t>O&amp;M Building Concrete Flooring</t>
        </is>
      </c>
      <c r="C103" s="3" t="inlineStr">
        <is>
          <t>Ops &amp; Maintenance Building Garage</t>
        </is>
      </c>
      <c r="D103" s="3" t="inlineStr">
        <is>
          <t>Ops &amp; Maintenance Building</t>
        </is>
      </c>
      <c r="E103" s="3">
        <v/>
      </c>
      <c r="F103" s="3">
        <v/>
      </c>
      <c r="G103" s="4">
        <v>26299</v>
      </c>
      <c r="H103" s="3">
        <v/>
      </c>
      <c r="I103" s="3">
        <v/>
      </c>
      <c r="J103" s="3">
        <v/>
      </c>
      <c r="K103" s="3" t="inlineStr">
        <is>
          <t>WSP-000154</t>
        </is>
      </c>
      <c r="L103" s="3" t="inlineStr">
        <is>
          <t>BA</t>
        </is>
      </c>
      <c r="M103" s="3">
        <v/>
      </c>
      <c r="N103" s="3">
        <v/>
      </c>
    </row>
    <row r="104">
      <c r="A104" s="3">
        <f>T("1111121530")</f>
      </c>
      <c r="B104" s="3" t="inlineStr">
        <is>
          <t>O&amp;M Building Metal Storage Cabinets (4 Total)</t>
        </is>
      </c>
      <c r="C104" s="3" t="inlineStr">
        <is>
          <t>Ops &amp; Maintenance Building Garage</t>
        </is>
      </c>
      <c r="D104" s="3" t="inlineStr">
        <is>
          <t>Ops &amp; Maintenance Building</t>
        </is>
      </c>
      <c r="E104" s="3">
        <v/>
      </c>
      <c r="F104" s="3">
        <v/>
      </c>
      <c r="G104" s="4">
        <v>26299</v>
      </c>
      <c r="H104" s="3">
        <v/>
      </c>
      <c r="I104" s="3">
        <v/>
      </c>
      <c r="J104" s="3">
        <v/>
      </c>
      <c r="K104" s="3" t="inlineStr">
        <is>
          <t>WSP-000155</t>
        </is>
      </c>
      <c r="L104" s="3" t="inlineStr">
        <is>
          <t>BA</t>
        </is>
      </c>
      <c r="M104" s="3">
        <v/>
      </c>
      <c r="N104" s="3">
        <v/>
      </c>
    </row>
    <row r="105">
      <c r="A105" s="3">
        <f>T("1111121531")</f>
      </c>
      <c r="B105" s="3" t="inlineStr">
        <is>
          <t>O&amp;M Building Electrical Chain Hoist</t>
        </is>
      </c>
      <c r="C105" s="3" t="inlineStr">
        <is>
          <t>Ops &amp; Maintenance Building Garage</t>
        </is>
      </c>
      <c r="D105" s="3" t="inlineStr">
        <is>
          <t>Ops &amp; Maintenance Building</t>
        </is>
      </c>
      <c r="E105" s="3">
        <v/>
      </c>
      <c r="F105" s="3">
        <v/>
      </c>
      <c r="G105" s="4">
        <v>26299</v>
      </c>
      <c r="H105" s="3">
        <v/>
      </c>
      <c r="I105" s="3">
        <v/>
      </c>
      <c r="J105" s="3">
        <v/>
      </c>
      <c r="K105" s="3" t="inlineStr">
        <is>
          <t>WSP-000156</t>
        </is>
      </c>
      <c r="L105" s="3" t="inlineStr">
        <is>
          <t>BA</t>
        </is>
      </c>
      <c r="M105" s="3">
        <v/>
      </c>
      <c r="N105" s="3">
        <v/>
      </c>
    </row>
    <row r="106">
      <c r="A106" s="3">
        <f>T("1111121532")</f>
      </c>
      <c r="B106" s="3" t="inlineStr">
        <is>
          <t>O&amp;M Building Electrical Monorail Beam</t>
        </is>
      </c>
      <c r="C106" s="3" t="inlineStr">
        <is>
          <t>Ops &amp; Maintenance Building Garage</t>
        </is>
      </c>
      <c r="D106" s="3" t="inlineStr">
        <is>
          <t>Ops &amp; Maintenance Building</t>
        </is>
      </c>
      <c r="E106" s="3">
        <v/>
      </c>
      <c r="F106" s="3">
        <v/>
      </c>
      <c r="G106" s="4">
        <v>26299</v>
      </c>
      <c r="H106" s="3">
        <v/>
      </c>
      <c r="I106" s="3">
        <v/>
      </c>
      <c r="J106" s="3">
        <v/>
      </c>
      <c r="K106" s="3" t="inlineStr">
        <is>
          <t>WSP-000157</t>
        </is>
      </c>
      <c r="L106" s="3" t="inlineStr">
        <is>
          <t>BA</t>
        </is>
      </c>
      <c r="M106" s="3">
        <v/>
      </c>
      <c r="N106" s="3">
        <v/>
      </c>
    </row>
    <row r="107">
      <c r="A107" s="3">
        <f>T("1111121533")</f>
      </c>
      <c r="B107" s="3" t="inlineStr">
        <is>
          <t>O&amp;M Building Interior Doors (2 Total)</t>
        </is>
      </c>
      <c r="C107" s="3" t="inlineStr">
        <is>
          <t>Ops &amp; Maintenance Building Garage</t>
        </is>
      </c>
      <c r="D107" s="3" t="inlineStr">
        <is>
          <t>Ops &amp; Maintenance Building</t>
        </is>
      </c>
      <c r="E107" s="3">
        <v/>
      </c>
      <c r="F107" s="3">
        <v/>
      </c>
      <c r="G107" s="4">
        <v>26299</v>
      </c>
      <c r="H107" s="3">
        <v/>
      </c>
      <c r="I107" s="3">
        <v/>
      </c>
      <c r="J107" s="3">
        <v/>
      </c>
      <c r="K107" s="3" t="inlineStr">
        <is>
          <t>WSP-000158</t>
        </is>
      </c>
      <c r="L107" s="3" t="inlineStr">
        <is>
          <t>BA</t>
        </is>
      </c>
      <c r="M107" s="3">
        <v/>
      </c>
      <c r="N107" s="3">
        <v/>
      </c>
    </row>
    <row r="108">
      <c r="A108" s="3">
        <f>T("1111121534")</f>
      </c>
      <c r="B108" s="3" t="inlineStr">
        <is>
          <t>O&amp;M Building Metal Wall Panelling</t>
        </is>
      </c>
      <c r="C108" s="3" t="inlineStr">
        <is>
          <t>Ops &amp; Maintenance Building Garage</t>
        </is>
      </c>
      <c r="D108" s="3" t="inlineStr">
        <is>
          <t>Ops &amp; Maintenance Building</t>
        </is>
      </c>
      <c r="E108" s="3">
        <v/>
      </c>
      <c r="F108" s="3">
        <v/>
      </c>
      <c r="G108" s="4">
        <v>26299</v>
      </c>
      <c r="H108" s="3">
        <v/>
      </c>
      <c r="I108" s="3">
        <v/>
      </c>
      <c r="J108" s="3">
        <v/>
      </c>
      <c r="K108" s="3" t="inlineStr">
        <is>
          <t>WSP-000159</t>
        </is>
      </c>
      <c r="L108" s="3" t="inlineStr">
        <is>
          <t>BA</t>
        </is>
      </c>
      <c r="M108" s="3">
        <v/>
      </c>
      <c r="N108" s="3">
        <v/>
      </c>
    </row>
    <row r="109">
      <c r="A109" s="3">
        <f>T("1111121535")</f>
      </c>
      <c r="B109" s="3" t="inlineStr">
        <is>
          <t>O&amp;M Building Overhead Door</t>
        </is>
      </c>
      <c r="C109" s="3" t="inlineStr">
        <is>
          <t>Ops &amp; Maintenance Building Garage</t>
        </is>
      </c>
      <c r="D109" s="3" t="inlineStr">
        <is>
          <t>Ops &amp; Maintenance Building</t>
        </is>
      </c>
      <c r="E109" s="3">
        <v/>
      </c>
      <c r="F109" s="3">
        <v/>
      </c>
      <c r="G109" s="4">
        <v>26299</v>
      </c>
      <c r="H109" s="3">
        <v/>
      </c>
      <c r="I109" s="3">
        <v/>
      </c>
      <c r="J109" s="3">
        <v/>
      </c>
      <c r="K109" s="3" t="inlineStr">
        <is>
          <t>WSP-000160</t>
        </is>
      </c>
      <c r="L109" s="3" t="inlineStr">
        <is>
          <t>BA</t>
        </is>
      </c>
      <c r="M109" s="3">
        <v/>
      </c>
      <c r="N109" s="3">
        <v/>
      </c>
    </row>
    <row r="110">
      <c r="A110" s="3">
        <f>T("1111121536")</f>
      </c>
      <c r="B110" s="3" t="inlineStr">
        <is>
          <t>O&amp;M Building Exterior Door</t>
        </is>
      </c>
      <c r="C110" s="3" t="inlineStr">
        <is>
          <t>Ops &amp; Maintenance Building Garage</t>
        </is>
      </c>
      <c r="D110" s="3" t="inlineStr">
        <is>
          <t>Ops &amp; Maintenance Building</t>
        </is>
      </c>
      <c r="E110" s="3">
        <v/>
      </c>
      <c r="F110" s="3">
        <v/>
      </c>
      <c r="G110" s="4">
        <v>26299</v>
      </c>
      <c r="H110" s="3">
        <v/>
      </c>
      <c r="I110" s="3">
        <v/>
      </c>
      <c r="J110" s="3">
        <v/>
      </c>
      <c r="K110" s="3" t="inlineStr">
        <is>
          <t>WSP-000161</t>
        </is>
      </c>
      <c r="L110" s="3" t="inlineStr">
        <is>
          <t>BA</t>
        </is>
      </c>
      <c r="M110" s="3">
        <v/>
      </c>
      <c r="N110" s="3">
        <v/>
      </c>
    </row>
    <row r="111">
      <c r="A111" s="3">
        <f>T("1111121537")</f>
      </c>
      <c r="B111" s="3" t="inlineStr">
        <is>
          <t>O&amp;M Building  Exterior Windows (2 Total)</t>
        </is>
      </c>
      <c r="C111" s="3" t="inlineStr">
        <is>
          <t>Ops &amp; Maintenance Building Garage</t>
        </is>
      </c>
      <c r="D111" s="3" t="inlineStr">
        <is>
          <t>Ops &amp; Maintenance Building</t>
        </is>
      </c>
      <c r="E111" s="3">
        <v/>
      </c>
      <c r="F111" s="3">
        <v/>
      </c>
      <c r="G111" s="4">
        <v>26299</v>
      </c>
      <c r="H111" s="3">
        <v/>
      </c>
      <c r="I111" s="3">
        <v/>
      </c>
      <c r="J111" s="3">
        <v/>
      </c>
      <c r="K111" s="3" t="inlineStr">
        <is>
          <t>WSP-000162</t>
        </is>
      </c>
      <c r="L111" s="3" t="inlineStr">
        <is>
          <t>BA</t>
        </is>
      </c>
      <c r="M111" s="3">
        <v/>
      </c>
      <c r="N111" s="3">
        <v/>
      </c>
    </row>
    <row r="112">
      <c r="A112" s="3">
        <f>T("1111121538")</f>
      </c>
      <c r="B112" s="3" t="inlineStr">
        <is>
          <t>O&amp;M Building Interior Concrete Veneer Wall</t>
        </is>
      </c>
      <c r="C112" s="3" t="inlineStr">
        <is>
          <t>Ops &amp; Maintenance Building Laboratory</t>
        </is>
      </c>
      <c r="D112" s="3" t="inlineStr">
        <is>
          <t>Ops &amp; Maintenance Building</t>
        </is>
      </c>
      <c r="E112" s="3">
        <v/>
      </c>
      <c r="F112" s="3">
        <v/>
      </c>
      <c r="G112" s="4">
        <v>26299</v>
      </c>
      <c r="H112" s="3">
        <v/>
      </c>
      <c r="I112" s="3">
        <v/>
      </c>
      <c r="J112" s="3">
        <v/>
      </c>
      <c r="K112" s="3" t="inlineStr">
        <is>
          <t>WSP-000163</t>
        </is>
      </c>
      <c r="L112" s="3" t="inlineStr">
        <is>
          <t>BA</t>
        </is>
      </c>
      <c r="M112" s="3">
        <v/>
      </c>
      <c r="N112" s="3">
        <v/>
      </c>
    </row>
    <row r="113">
      <c r="A113" s="3">
        <f>T("1111121539")</f>
      </c>
      <c r="B113" s="3" t="inlineStr">
        <is>
          <t>O&amp;M Building Ceiling</t>
        </is>
      </c>
      <c r="C113" s="3" t="inlineStr">
        <is>
          <t>Ops &amp; Maintenance Building Laboratory</t>
        </is>
      </c>
      <c r="D113" s="3" t="inlineStr">
        <is>
          <t>Ops &amp; Maintenance Building</t>
        </is>
      </c>
      <c r="E113" s="3">
        <v/>
      </c>
      <c r="F113" s="3">
        <v/>
      </c>
      <c r="G113" s="4">
        <v>26299</v>
      </c>
      <c r="H113" s="3">
        <v/>
      </c>
      <c r="I113" s="3">
        <v/>
      </c>
      <c r="J113" s="3">
        <v/>
      </c>
      <c r="K113" s="3" t="inlineStr">
        <is>
          <t>WSP-000164</t>
        </is>
      </c>
      <c r="L113" s="3" t="inlineStr">
        <is>
          <t>BA</t>
        </is>
      </c>
      <c r="M113" s="3">
        <v/>
      </c>
      <c r="N113" s="3">
        <v/>
      </c>
    </row>
    <row r="114">
      <c r="A114" s="3">
        <f>T("1111121540")</f>
      </c>
      <c r="B114" s="3" t="inlineStr">
        <is>
          <t>O&amp;M Building Plastic Flooring</t>
        </is>
      </c>
      <c r="C114" s="3" t="inlineStr">
        <is>
          <t>Ops &amp; Maintenance Building Laboratory</t>
        </is>
      </c>
      <c r="D114" s="3" t="inlineStr">
        <is>
          <t>Ops &amp; Maintenance Building</t>
        </is>
      </c>
      <c r="E114" s="3">
        <v/>
      </c>
      <c r="F114" s="3">
        <v/>
      </c>
      <c r="G114" s="4">
        <v>26299</v>
      </c>
      <c r="H114" s="3">
        <v/>
      </c>
      <c r="I114" s="3">
        <v/>
      </c>
      <c r="J114" s="3">
        <v/>
      </c>
      <c r="K114" s="3" t="inlineStr">
        <is>
          <t>WSP-000165</t>
        </is>
      </c>
      <c r="L114" s="3" t="inlineStr">
        <is>
          <t>BA</t>
        </is>
      </c>
      <c r="M114" s="3">
        <v/>
      </c>
      <c r="N114" s="3">
        <v/>
      </c>
    </row>
    <row r="115">
      <c r="A115" s="3">
        <f>T("1111121542")</f>
      </c>
      <c r="B115" s="3" t="inlineStr">
        <is>
          <t>O&amp;M Building  Exterior Windows (2 Total)</t>
        </is>
      </c>
      <c r="C115" s="3" t="inlineStr">
        <is>
          <t>Ops &amp; Maintenance Building Laboratory</t>
        </is>
      </c>
      <c r="D115" s="3" t="inlineStr">
        <is>
          <t>Ops &amp; Maintenance Building</t>
        </is>
      </c>
      <c r="E115" s="3">
        <v/>
      </c>
      <c r="F115" s="3">
        <v/>
      </c>
      <c r="G115" s="4">
        <v>26299</v>
      </c>
      <c r="H115" s="3">
        <v/>
      </c>
      <c r="I115" s="3">
        <v/>
      </c>
      <c r="J115" s="3">
        <v/>
      </c>
      <c r="K115" s="3" t="inlineStr">
        <is>
          <t>WSP-000167</t>
        </is>
      </c>
      <c r="L115" s="3" t="inlineStr">
        <is>
          <t>BA</t>
        </is>
      </c>
      <c r="M115" s="3">
        <v/>
      </c>
      <c r="N115" s="3">
        <v/>
      </c>
    </row>
    <row r="116">
      <c r="A116" s="3">
        <f>T("1111121543")</f>
      </c>
      <c r="B116" s="3" t="inlineStr">
        <is>
          <t>O&amp;M Building Interior Door</t>
        </is>
      </c>
      <c r="C116" s="3" t="inlineStr">
        <is>
          <t>Ops &amp; Maintenance Building Laboratory</t>
        </is>
      </c>
      <c r="D116" s="3" t="inlineStr">
        <is>
          <t>Ops &amp; Maintenance Building</t>
        </is>
      </c>
      <c r="E116" s="3">
        <v/>
      </c>
      <c r="F116" s="3">
        <v/>
      </c>
      <c r="G116" s="4">
        <v>26299</v>
      </c>
      <c r="H116" s="3">
        <v/>
      </c>
      <c r="I116" s="3">
        <v/>
      </c>
      <c r="J116" s="3">
        <v/>
      </c>
      <c r="K116" s="3" t="inlineStr">
        <is>
          <t>WSP-000168</t>
        </is>
      </c>
      <c r="L116" s="3" t="inlineStr">
        <is>
          <t>BA</t>
        </is>
      </c>
      <c r="M116" s="3">
        <v/>
      </c>
      <c r="N116" s="3">
        <v/>
      </c>
    </row>
    <row r="117">
      <c r="A117" s="3">
        <f>T("1111121544")</f>
      </c>
      <c r="B117" s="3" t="inlineStr">
        <is>
          <t>O&amp;M Building Interior Door</t>
        </is>
      </c>
      <c r="C117" s="3" t="inlineStr">
        <is>
          <t>Ops &amp; Maintenance Building Scada Room</t>
        </is>
      </c>
      <c r="D117" s="3" t="inlineStr">
        <is>
          <t>Ops &amp; Maintenance Building</t>
        </is>
      </c>
      <c r="E117" s="3">
        <v/>
      </c>
      <c r="F117" s="3">
        <v/>
      </c>
      <c r="G117" s="4">
        <v>26299</v>
      </c>
      <c r="H117" s="3">
        <v/>
      </c>
      <c r="I117" s="3">
        <v/>
      </c>
      <c r="J117" s="3">
        <v/>
      </c>
      <c r="K117" s="3" t="inlineStr">
        <is>
          <t>WSP-000169</t>
        </is>
      </c>
      <c r="L117" s="3" t="inlineStr">
        <is>
          <t>BA</t>
        </is>
      </c>
      <c r="M117" s="3">
        <v/>
      </c>
      <c r="N117" s="3">
        <v/>
      </c>
    </row>
    <row r="118">
      <c r="A118" s="3">
        <f>T("1111121545")</f>
      </c>
      <c r="B118" s="3" t="inlineStr">
        <is>
          <t>O&amp;M Building Interior Concrete Veneer Wall</t>
        </is>
      </c>
      <c r="C118" s="3" t="inlineStr">
        <is>
          <t>Ops &amp; Maintenance Building Scada Room</t>
        </is>
      </c>
      <c r="D118" s="3" t="inlineStr">
        <is>
          <t>Ops &amp; Maintenance Building</t>
        </is>
      </c>
      <c r="E118" s="3">
        <v/>
      </c>
      <c r="F118" s="3">
        <v/>
      </c>
      <c r="G118" s="4">
        <v>26299</v>
      </c>
      <c r="H118" s="3">
        <v/>
      </c>
      <c r="I118" s="3">
        <v/>
      </c>
      <c r="J118" s="3">
        <v/>
      </c>
      <c r="K118" s="3" t="inlineStr">
        <is>
          <t>WSP-000170</t>
        </is>
      </c>
      <c r="L118" s="3" t="inlineStr">
        <is>
          <t>BA</t>
        </is>
      </c>
      <c r="M118" s="3">
        <v/>
      </c>
      <c r="N118" s="3">
        <v/>
      </c>
    </row>
    <row r="119">
      <c r="A119" s="3">
        <f>T("1111121546")</f>
      </c>
      <c r="B119" s="3" t="inlineStr">
        <is>
          <t>O&amp;M Building Ceiling</t>
        </is>
      </c>
      <c r="C119" s="3" t="inlineStr">
        <is>
          <t>Ops &amp; Maintenance Building Scada Room</t>
        </is>
      </c>
      <c r="D119" s="3" t="inlineStr">
        <is>
          <t>Ops &amp; Maintenance Building</t>
        </is>
      </c>
      <c r="E119" s="3">
        <v/>
      </c>
      <c r="F119" s="3">
        <v/>
      </c>
      <c r="G119" s="4">
        <v>26299</v>
      </c>
      <c r="H119" s="3">
        <v/>
      </c>
      <c r="I119" s="3">
        <v/>
      </c>
      <c r="J119" s="3">
        <v/>
      </c>
      <c r="K119" s="3" t="inlineStr">
        <is>
          <t>WSP-000171</t>
        </is>
      </c>
      <c r="L119" s="3" t="inlineStr">
        <is>
          <t>BA</t>
        </is>
      </c>
      <c r="M119" s="3">
        <v/>
      </c>
      <c r="N119" s="3">
        <v/>
      </c>
    </row>
    <row r="120">
      <c r="A120" s="3">
        <f>T("1111121547")</f>
      </c>
      <c r="B120" s="3" t="inlineStr">
        <is>
          <t>O&amp;M Building Plastic Flooring</t>
        </is>
      </c>
      <c r="C120" s="3" t="inlineStr">
        <is>
          <t>Ops &amp; Maintenance Building Scada Room</t>
        </is>
      </c>
      <c r="D120" s="3" t="inlineStr">
        <is>
          <t>Ops &amp; Maintenance Building</t>
        </is>
      </c>
      <c r="E120" s="3">
        <v/>
      </c>
      <c r="F120" s="3">
        <v/>
      </c>
      <c r="G120" s="4">
        <v>26299</v>
      </c>
      <c r="H120" s="3">
        <v/>
      </c>
      <c r="I120" s="3">
        <v/>
      </c>
      <c r="J120" s="3">
        <v/>
      </c>
      <c r="K120" s="3" t="inlineStr">
        <is>
          <t>WSP-000172</t>
        </is>
      </c>
      <c r="L120" s="3" t="inlineStr">
        <is>
          <t>BA</t>
        </is>
      </c>
      <c r="M120" s="3">
        <v/>
      </c>
      <c r="N120" s="3">
        <v/>
      </c>
    </row>
    <row r="121">
      <c r="A121" s="3">
        <f>T("1111121548")</f>
      </c>
      <c r="B121" s="3" t="inlineStr">
        <is>
          <t>O&amp;M Building Metal Storage Cabinets (2 Total)</t>
        </is>
      </c>
      <c r="C121" s="3" t="inlineStr">
        <is>
          <t>Ops &amp; Maintenance Building Scada Room</t>
        </is>
      </c>
      <c r="D121" s="3" t="inlineStr">
        <is>
          <t>Ops &amp; Maintenance Building</t>
        </is>
      </c>
      <c r="E121" s="3">
        <v/>
      </c>
      <c r="F121" s="3">
        <v/>
      </c>
      <c r="G121" s="4">
        <v>26299</v>
      </c>
      <c r="H121" s="3">
        <v/>
      </c>
      <c r="I121" s="3">
        <v/>
      </c>
      <c r="J121" s="3">
        <v/>
      </c>
      <c r="K121" s="3" t="inlineStr">
        <is>
          <t>WSP-000173</t>
        </is>
      </c>
      <c r="L121" s="3" t="inlineStr">
        <is>
          <t>BA</t>
        </is>
      </c>
      <c r="M121" s="3">
        <v/>
      </c>
      <c r="N121" s="3">
        <v/>
      </c>
    </row>
    <row r="122">
      <c r="A122" s="3">
        <f>T("1111121549")</f>
      </c>
      <c r="B122" s="3" t="inlineStr">
        <is>
          <t>O&amp;M Building Tables (3 Total)</t>
        </is>
      </c>
      <c r="C122" s="3" t="inlineStr">
        <is>
          <t>Ops &amp; Maintenance Building Scada Room</t>
        </is>
      </c>
      <c r="D122" s="3" t="inlineStr">
        <is>
          <t>Ops &amp; Maintenance Building</t>
        </is>
      </c>
      <c r="E122" s="3">
        <v/>
      </c>
      <c r="F122" s="3">
        <v/>
      </c>
      <c r="G122" s="4">
        <v>26299</v>
      </c>
      <c r="H122" s="3">
        <v/>
      </c>
      <c r="I122" s="3">
        <v/>
      </c>
      <c r="J122" s="3">
        <v/>
      </c>
      <c r="K122" s="3" t="inlineStr">
        <is>
          <t>WSP-000174</t>
        </is>
      </c>
      <c r="L122" s="3" t="inlineStr">
        <is>
          <t>BA</t>
        </is>
      </c>
      <c r="M122" s="3">
        <v/>
      </c>
      <c r="N122" s="3">
        <v/>
      </c>
    </row>
    <row r="123">
      <c r="A123" s="3">
        <f>T("1111121550")</f>
      </c>
      <c r="B123" s="3" t="inlineStr">
        <is>
          <t>O&amp;M Building Interior Window</t>
        </is>
      </c>
      <c r="C123" s="3" t="inlineStr">
        <is>
          <t>Ops &amp; Maintenance Building Scada Room</t>
        </is>
      </c>
      <c r="D123" s="3" t="inlineStr">
        <is>
          <t>Ops &amp; Maintenance Building</t>
        </is>
      </c>
      <c r="E123" s="3">
        <v/>
      </c>
      <c r="F123" s="3">
        <v/>
      </c>
      <c r="G123" s="4">
        <v>26299</v>
      </c>
      <c r="H123" s="3">
        <v/>
      </c>
      <c r="I123" s="3">
        <v/>
      </c>
      <c r="J123" s="3">
        <v/>
      </c>
      <c r="K123" s="3" t="inlineStr">
        <is>
          <t>WSP-000175</t>
        </is>
      </c>
      <c r="L123" s="3" t="inlineStr">
        <is>
          <t>BA</t>
        </is>
      </c>
      <c r="M123" s="3">
        <v/>
      </c>
      <c r="N123" s="3">
        <v/>
      </c>
    </row>
    <row r="124">
      <c r="A124" s="3">
        <f>T("1111121551")</f>
      </c>
      <c r="B124" s="3" t="inlineStr">
        <is>
          <t>O&amp;M Building Interior Concrete Veneer Wall</t>
        </is>
      </c>
      <c r="C124" s="3" t="inlineStr">
        <is>
          <t>Ops &amp; Maintenance Building Blower Room</t>
        </is>
      </c>
      <c r="D124" s="3" t="inlineStr">
        <is>
          <t>Ops &amp; Maintenance Building</t>
        </is>
      </c>
      <c r="E124" s="3">
        <v/>
      </c>
      <c r="F124" s="3">
        <v/>
      </c>
      <c r="G124" s="4">
        <v>26299</v>
      </c>
      <c r="H124" s="3">
        <v/>
      </c>
      <c r="I124" s="3">
        <v/>
      </c>
      <c r="J124" s="3">
        <v/>
      </c>
      <c r="K124" s="3" t="inlineStr">
        <is>
          <t>WSP-000176</t>
        </is>
      </c>
      <c r="L124" s="3" t="inlineStr">
        <is>
          <t>BA</t>
        </is>
      </c>
      <c r="M124" s="3">
        <v/>
      </c>
      <c r="N124" s="3">
        <v/>
      </c>
    </row>
    <row r="125">
      <c r="A125" s="3">
        <f>T("1111121552")</f>
      </c>
      <c r="B125" s="3" t="inlineStr">
        <is>
          <t>O&amp;M Building Ceiling</t>
        </is>
      </c>
      <c r="C125" s="3" t="inlineStr">
        <is>
          <t>Ops &amp; Maintenance Building Blower Room</t>
        </is>
      </c>
      <c r="D125" s="3" t="inlineStr">
        <is>
          <t>Ops &amp; Maintenance Building</t>
        </is>
      </c>
      <c r="E125" s="3">
        <v/>
      </c>
      <c r="F125" s="3">
        <v/>
      </c>
      <c r="G125" s="4">
        <v>26299</v>
      </c>
      <c r="H125" s="3">
        <v/>
      </c>
      <c r="I125" s="3">
        <v/>
      </c>
      <c r="J125" s="3">
        <v/>
      </c>
      <c r="K125" s="3" t="inlineStr">
        <is>
          <t>WSP-000177</t>
        </is>
      </c>
      <c r="L125" s="3" t="inlineStr">
        <is>
          <t>BA</t>
        </is>
      </c>
      <c r="M125" s="3">
        <v/>
      </c>
      <c r="N125" s="3">
        <v/>
      </c>
    </row>
    <row r="126">
      <c r="A126" s="3">
        <f>T("1111121553")</f>
      </c>
      <c r="B126" s="3" t="inlineStr">
        <is>
          <t>O&amp;M Building Concrete Flooring</t>
        </is>
      </c>
      <c r="C126" s="3" t="inlineStr">
        <is>
          <t>Ops &amp; Maintenance Building Blower Room</t>
        </is>
      </c>
      <c r="D126" s="3" t="inlineStr">
        <is>
          <t>Ops &amp; Maintenance Building</t>
        </is>
      </c>
      <c r="E126" s="3">
        <v/>
      </c>
      <c r="F126" s="3">
        <v/>
      </c>
      <c r="G126" s="4">
        <v>26299</v>
      </c>
      <c r="H126" s="3">
        <v/>
      </c>
      <c r="I126" s="3">
        <v/>
      </c>
      <c r="J126" s="3">
        <v/>
      </c>
      <c r="K126" s="3" t="inlineStr">
        <is>
          <t>WSP-000178</t>
        </is>
      </c>
      <c r="L126" s="3" t="inlineStr">
        <is>
          <t>BA</t>
        </is>
      </c>
      <c r="M126" s="3">
        <v/>
      </c>
      <c r="N126" s="3">
        <v/>
      </c>
    </row>
    <row r="127">
      <c r="A127" s="3">
        <f>T("1111121554")</f>
      </c>
      <c r="B127" s="3" t="inlineStr">
        <is>
          <t>O&amp;M Building Storage Cabinets (3 Total)</t>
        </is>
      </c>
      <c r="C127" s="3" t="inlineStr">
        <is>
          <t>Ops &amp; Maintenance Building Blower Room</t>
        </is>
      </c>
      <c r="D127" s="3" t="inlineStr">
        <is>
          <t>Ops &amp; Maintenance Building</t>
        </is>
      </c>
      <c r="E127" s="3">
        <v/>
      </c>
      <c r="F127" s="3">
        <v/>
      </c>
      <c r="G127" s="4">
        <v>26299</v>
      </c>
      <c r="H127" s="3">
        <v/>
      </c>
      <c r="I127" s="3">
        <v/>
      </c>
      <c r="J127" s="3">
        <v/>
      </c>
      <c r="K127" s="3" t="inlineStr">
        <is>
          <t>WSP-000179</t>
        </is>
      </c>
      <c r="L127" s="3" t="inlineStr">
        <is>
          <t>BA</t>
        </is>
      </c>
      <c r="M127" s="3">
        <v/>
      </c>
      <c r="N127" s="3">
        <v/>
      </c>
    </row>
    <row r="128">
      <c r="A128" s="3">
        <f>T("1111121555")</f>
      </c>
      <c r="B128" s="3" t="inlineStr">
        <is>
          <t>O&amp;M Building  Exterior Door</t>
        </is>
      </c>
      <c r="C128" s="3" t="inlineStr">
        <is>
          <t>Ops &amp; Maintenance Building Blower Room</t>
        </is>
      </c>
      <c r="D128" s="3" t="inlineStr">
        <is>
          <t>Ops &amp; Maintenance Building</t>
        </is>
      </c>
      <c r="E128" s="3">
        <v/>
      </c>
      <c r="F128" s="3">
        <v/>
      </c>
      <c r="G128" s="4">
        <v>26299</v>
      </c>
      <c r="H128" s="3">
        <v/>
      </c>
      <c r="I128" s="3">
        <v/>
      </c>
      <c r="J128" s="3">
        <v/>
      </c>
      <c r="K128" s="3" t="inlineStr">
        <is>
          <t>WSP-000180</t>
        </is>
      </c>
      <c r="L128" s="3" t="inlineStr">
        <is>
          <t>BA</t>
        </is>
      </c>
      <c r="M128" s="3">
        <v/>
      </c>
      <c r="N128" s="3">
        <v/>
      </c>
    </row>
    <row r="129">
      <c r="A129" s="3">
        <f>T("1111121556")</f>
      </c>
      <c r="B129" s="3" t="inlineStr">
        <is>
          <t>O&amp;M Building  Building Interior Doors (2 Total)</t>
        </is>
      </c>
      <c r="C129" s="3" t="inlineStr">
        <is>
          <t>Ops &amp; Maintenance Building Blower Room</t>
        </is>
      </c>
      <c r="D129" s="3" t="inlineStr">
        <is>
          <t>Ops &amp; Maintenance Building</t>
        </is>
      </c>
      <c r="E129" s="3">
        <v/>
      </c>
      <c r="F129" s="3">
        <v/>
      </c>
      <c r="G129" s="4">
        <v>26299</v>
      </c>
      <c r="H129" s="3">
        <v/>
      </c>
      <c r="I129" s="3">
        <v/>
      </c>
      <c r="J129" s="3">
        <v/>
      </c>
      <c r="K129" s="3" t="inlineStr">
        <is>
          <t>WSP-000181</t>
        </is>
      </c>
      <c r="L129" s="3" t="inlineStr">
        <is>
          <t>BA</t>
        </is>
      </c>
      <c r="M129" s="3">
        <v/>
      </c>
      <c r="N129" s="3">
        <v/>
      </c>
    </row>
    <row r="130">
      <c r="A130" s="3">
        <f>T("1111121557")</f>
      </c>
      <c r="B130" s="3" t="inlineStr">
        <is>
          <t>O&amp;M Building Tables (3 Total)</t>
        </is>
      </c>
      <c r="C130" s="3" t="inlineStr">
        <is>
          <t>Ops &amp; Maintenance Building Blower Room</t>
        </is>
      </c>
      <c r="D130" s="3" t="inlineStr">
        <is>
          <t>Ops &amp; Maintenance Building</t>
        </is>
      </c>
      <c r="E130" s="3">
        <v/>
      </c>
      <c r="F130" s="3">
        <v/>
      </c>
      <c r="G130" s="4">
        <v>26299</v>
      </c>
      <c r="H130" s="3">
        <v/>
      </c>
      <c r="I130" s="3">
        <v/>
      </c>
      <c r="J130" s="3">
        <v/>
      </c>
      <c r="K130" s="3" t="inlineStr">
        <is>
          <t>WSP-000182</t>
        </is>
      </c>
      <c r="L130" s="3" t="inlineStr">
        <is>
          <t>BA</t>
        </is>
      </c>
      <c r="M130" s="3">
        <v/>
      </c>
      <c r="N130" s="3">
        <v/>
      </c>
    </row>
    <row r="131">
      <c r="A131" s="3">
        <f>T("1111121558")</f>
      </c>
      <c r="B131" s="3" t="inlineStr">
        <is>
          <t>O&amp;M Building Electrical Chain Hoist</t>
        </is>
      </c>
      <c r="C131" s="3" t="inlineStr">
        <is>
          <t>Ops &amp; Maintenance Building Blower Room</t>
        </is>
      </c>
      <c r="D131" s="3" t="inlineStr">
        <is>
          <t>Ops &amp; Maintenance Building</t>
        </is>
      </c>
      <c r="E131" s="3">
        <v/>
      </c>
      <c r="F131" s="3">
        <v/>
      </c>
      <c r="G131" s="4">
        <v>26299</v>
      </c>
      <c r="H131" s="3">
        <v/>
      </c>
      <c r="I131" s="3">
        <v/>
      </c>
      <c r="J131" s="3">
        <v/>
      </c>
      <c r="K131" s="3" t="inlineStr">
        <is>
          <t>WSP-000183</t>
        </is>
      </c>
      <c r="L131" s="3" t="inlineStr">
        <is>
          <t>BA</t>
        </is>
      </c>
      <c r="M131" s="3">
        <v/>
      </c>
      <c r="N131" s="3">
        <v/>
      </c>
    </row>
    <row r="132">
      <c r="A132" s="3">
        <f>T("1111121559")</f>
      </c>
      <c r="B132" s="3" t="inlineStr">
        <is>
          <t>O&amp;M Building Electrical Monorail Beam</t>
        </is>
      </c>
      <c r="C132" s="3" t="inlineStr">
        <is>
          <t>Ops &amp; Maintenance Building Blower Room</t>
        </is>
      </c>
      <c r="D132" s="3" t="inlineStr">
        <is>
          <t>Ops &amp; Maintenance Building</t>
        </is>
      </c>
      <c r="E132" s="3">
        <v/>
      </c>
      <c r="F132" s="3">
        <v/>
      </c>
      <c r="G132" s="4">
        <v>26299</v>
      </c>
      <c r="H132" s="3">
        <v/>
      </c>
      <c r="I132" s="3">
        <v/>
      </c>
      <c r="J132" s="3">
        <v/>
      </c>
      <c r="K132" s="3" t="inlineStr">
        <is>
          <t>WSP-000184</t>
        </is>
      </c>
      <c r="L132" s="3" t="inlineStr">
        <is>
          <t>BA</t>
        </is>
      </c>
      <c r="M132" s="3">
        <v/>
      </c>
      <c r="N132" s="3">
        <v/>
      </c>
    </row>
    <row r="133">
      <c r="A133" s="3">
        <f>T("1111121560")</f>
      </c>
      <c r="B133" s="3" t="inlineStr">
        <is>
          <t>O&amp;M Building Interior Concrete Veneer Wall</t>
        </is>
      </c>
      <c r="C133" s="3" t="inlineStr">
        <is>
          <t>Ops &amp; Maintenance Building Generator Room</t>
        </is>
      </c>
      <c r="D133" s="3" t="inlineStr">
        <is>
          <t>Ops &amp; Maintenance Building</t>
        </is>
      </c>
      <c r="E133" s="3">
        <v/>
      </c>
      <c r="F133" s="3">
        <v/>
      </c>
      <c r="G133" s="4">
        <v>26299</v>
      </c>
      <c r="H133" s="3">
        <v/>
      </c>
      <c r="I133" s="3">
        <v/>
      </c>
      <c r="J133" s="3">
        <v/>
      </c>
      <c r="K133" s="3" t="inlineStr">
        <is>
          <t>WSP-000185</t>
        </is>
      </c>
      <c r="L133" s="3" t="inlineStr">
        <is>
          <t>BA</t>
        </is>
      </c>
      <c r="M133" s="3">
        <v/>
      </c>
      <c r="N133" s="3">
        <v/>
      </c>
    </row>
    <row r="134">
      <c r="A134" s="3">
        <f>T("1111121561")</f>
      </c>
      <c r="B134" s="3" t="inlineStr">
        <is>
          <t>O&amp;M Building Ceiling</t>
        </is>
      </c>
      <c r="C134" s="3" t="inlineStr">
        <is>
          <t>Ops &amp; Maintenance Building Generator Room</t>
        </is>
      </c>
      <c r="D134" s="3" t="inlineStr">
        <is>
          <t>Ops &amp; Maintenance Building</t>
        </is>
      </c>
      <c r="E134" s="3">
        <v/>
      </c>
      <c r="F134" s="3">
        <v/>
      </c>
      <c r="G134" s="4">
        <v>26299</v>
      </c>
      <c r="H134" s="3">
        <v/>
      </c>
      <c r="I134" s="3">
        <v/>
      </c>
      <c r="J134" s="3">
        <v/>
      </c>
      <c r="K134" s="3" t="inlineStr">
        <is>
          <t>WSP-000186</t>
        </is>
      </c>
      <c r="L134" s="3" t="inlineStr">
        <is>
          <t>BA</t>
        </is>
      </c>
      <c r="M134" s="3">
        <v/>
      </c>
      <c r="N134" s="3">
        <v/>
      </c>
    </row>
    <row r="135">
      <c r="A135" s="3">
        <f>T("1111121562")</f>
      </c>
      <c r="B135" s="3" t="inlineStr">
        <is>
          <t>O&amp;M Building Concrete Flooring</t>
        </is>
      </c>
      <c r="C135" s="3" t="inlineStr">
        <is>
          <t>Ops &amp; Maintenance Building Generator Room</t>
        </is>
      </c>
      <c r="D135" s="3" t="inlineStr">
        <is>
          <t>Ops &amp; Maintenance Building</t>
        </is>
      </c>
      <c r="E135" s="3">
        <v/>
      </c>
      <c r="F135" s="3">
        <v/>
      </c>
      <c r="G135" s="4">
        <v>26299</v>
      </c>
      <c r="H135" s="3">
        <v/>
      </c>
      <c r="I135" s="3">
        <v/>
      </c>
      <c r="J135" s="3">
        <v/>
      </c>
      <c r="K135" s="3" t="inlineStr">
        <is>
          <t>WSP-000187</t>
        </is>
      </c>
      <c r="L135" s="3" t="inlineStr">
        <is>
          <t>BA</t>
        </is>
      </c>
      <c r="M135" s="3">
        <v/>
      </c>
      <c r="N135" s="3">
        <v/>
      </c>
    </row>
    <row r="136">
      <c r="A136" s="3">
        <f>T("1111121564")</f>
      </c>
      <c r="B136" s="3" t="inlineStr">
        <is>
          <t>O&amp;M Building Indoor Metal Trench Cover</t>
        </is>
      </c>
      <c r="C136" s="3" t="inlineStr">
        <is>
          <t>Ops &amp; Maintenance Building Generator Room</t>
        </is>
      </c>
      <c r="D136" s="3" t="inlineStr">
        <is>
          <t>Ops &amp; Maintenance Building</t>
        </is>
      </c>
      <c r="E136" s="3">
        <v/>
      </c>
      <c r="F136" s="3">
        <v/>
      </c>
      <c r="G136" s="4">
        <v>26299</v>
      </c>
      <c r="H136" s="3">
        <v/>
      </c>
      <c r="I136" s="3">
        <v/>
      </c>
      <c r="J136" s="3">
        <v/>
      </c>
      <c r="K136" s="3" t="inlineStr">
        <is>
          <t>WSP-000189</t>
        </is>
      </c>
      <c r="L136" s="3" t="inlineStr">
        <is>
          <t>BA</t>
        </is>
      </c>
      <c r="M136" s="3">
        <v/>
      </c>
      <c r="N136" s="3">
        <v/>
      </c>
    </row>
    <row r="137">
      <c r="A137" s="3">
        <f>T("1111121565")</f>
      </c>
      <c r="B137" s="3" t="inlineStr">
        <is>
          <t>O&amp;M Building Interior Wall</t>
        </is>
      </c>
      <c r="C137" s="3" t="inlineStr">
        <is>
          <t>Ops &amp; Maintenance Building Hallway</t>
        </is>
      </c>
      <c r="D137" s="3" t="inlineStr">
        <is>
          <t>Ops &amp; Maintenance Building</t>
        </is>
      </c>
      <c r="E137" s="3">
        <v/>
      </c>
      <c r="F137" s="3">
        <v/>
      </c>
      <c r="G137" s="4">
        <v>26299</v>
      </c>
      <c r="H137" s="3">
        <v/>
      </c>
      <c r="I137" s="3">
        <v/>
      </c>
      <c r="J137" s="3">
        <v/>
      </c>
      <c r="K137" s="3" t="inlineStr">
        <is>
          <t>WSP-000190</t>
        </is>
      </c>
      <c r="L137" s="3" t="inlineStr">
        <is>
          <t>BA</t>
        </is>
      </c>
      <c r="M137" s="3">
        <v/>
      </c>
      <c r="N137" s="3">
        <v/>
      </c>
    </row>
    <row r="138">
      <c r="A138" s="3">
        <f>T("1111121566")</f>
      </c>
      <c r="B138" s="3" t="inlineStr">
        <is>
          <t>O&amp;M Building Ceiling</t>
        </is>
      </c>
      <c r="C138" s="3" t="inlineStr">
        <is>
          <t>Ops &amp; Maintenance Building Hallway</t>
        </is>
      </c>
      <c r="D138" s="3" t="inlineStr">
        <is>
          <t>Ops &amp; Maintenance Building</t>
        </is>
      </c>
      <c r="E138" s="3">
        <v/>
      </c>
      <c r="F138" s="3">
        <v/>
      </c>
      <c r="G138" s="4">
        <v>26299</v>
      </c>
      <c r="H138" s="3">
        <v/>
      </c>
      <c r="I138" s="3">
        <v/>
      </c>
      <c r="J138" s="3">
        <v/>
      </c>
      <c r="K138" s="3" t="inlineStr">
        <is>
          <t>WSP-000191</t>
        </is>
      </c>
      <c r="L138" s="3" t="inlineStr">
        <is>
          <t>BA</t>
        </is>
      </c>
      <c r="M138" s="3">
        <v/>
      </c>
      <c r="N138" s="3">
        <v/>
      </c>
    </row>
    <row r="139">
      <c r="A139" s="3">
        <f>T("1111121567")</f>
      </c>
      <c r="B139" s="3" t="inlineStr">
        <is>
          <t>O&amp;M Building Plastic Flooring</t>
        </is>
      </c>
      <c r="C139" s="3" t="inlineStr">
        <is>
          <t>Ops &amp; Maintenance Building Hallway</t>
        </is>
      </c>
      <c r="D139" s="3" t="inlineStr">
        <is>
          <t>Ops &amp; Maintenance Building</t>
        </is>
      </c>
      <c r="E139" s="3">
        <v/>
      </c>
      <c r="F139" s="3">
        <v/>
      </c>
      <c r="G139" s="4">
        <v>26299</v>
      </c>
      <c r="H139" s="3">
        <v/>
      </c>
      <c r="I139" s="3">
        <v/>
      </c>
      <c r="J139" s="3">
        <v/>
      </c>
      <c r="K139" s="3" t="inlineStr">
        <is>
          <t>WSP-000192</t>
        </is>
      </c>
      <c r="L139" s="3" t="inlineStr">
        <is>
          <t>BA</t>
        </is>
      </c>
      <c r="M139" s="3">
        <v/>
      </c>
      <c r="N139" s="3">
        <v/>
      </c>
    </row>
    <row r="140">
      <c r="A140" s="3">
        <f>T("1111121569")</f>
      </c>
      <c r="B140" s="3" t="inlineStr">
        <is>
          <t>O&amp;M Building Interior Wall</t>
        </is>
      </c>
      <c r="C140" s="3" t="inlineStr">
        <is>
          <t>Ops &amp; Maintenance Building Office</t>
        </is>
      </c>
      <c r="D140" s="3" t="inlineStr">
        <is>
          <t>Ops &amp; Maintenance Building</t>
        </is>
      </c>
      <c r="E140" s="3">
        <v/>
      </c>
      <c r="F140" s="3">
        <v/>
      </c>
      <c r="G140" s="4">
        <v>26299</v>
      </c>
      <c r="H140" s="3">
        <v/>
      </c>
      <c r="I140" s="3">
        <v/>
      </c>
      <c r="J140" s="3">
        <v/>
      </c>
      <c r="K140" s="3" t="inlineStr">
        <is>
          <t>WSP-000194</t>
        </is>
      </c>
      <c r="L140" s="3" t="inlineStr">
        <is>
          <t>BA</t>
        </is>
      </c>
      <c r="M140" s="3">
        <v/>
      </c>
      <c r="N140" s="3">
        <v/>
      </c>
    </row>
    <row r="141">
      <c r="A141" s="3">
        <f>T("1111121570")</f>
      </c>
      <c r="B141" s="3" t="inlineStr">
        <is>
          <t>O&amp;M Building Ceiling</t>
        </is>
      </c>
      <c r="C141" s="3" t="inlineStr">
        <is>
          <t>Ops &amp; Maintenance Building Office</t>
        </is>
      </c>
      <c r="D141" s="3" t="inlineStr">
        <is>
          <t>Ops &amp; Maintenance Building</t>
        </is>
      </c>
      <c r="E141" s="3">
        <v/>
      </c>
      <c r="F141" s="3">
        <v/>
      </c>
      <c r="G141" s="4">
        <v>26299</v>
      </c>
      <c r="H141" s="3">
        <v/>
      </c>
      <c r="I141" s="3">
        <v/>
      </c>
      <c r="J141" s="3">
        <v/>
      </c>
      <c r="K141" s="3" t="inlineStr">
        <is>
          <t>WSP-000195</t>
        </is>
      </c>
      <c r="L141" s="3" t="inlineStr">
        <is>
          <t>BA</t>
        </is>
      </c>
      <c r="M141" s="3">
        <v/>
      </c>
      <c r="N141" s="3">
        <v/>
      </c>
    </row>
    <row r="142">
      <c r="A142" s="3">
        <f>T("1111121571")</f>
      </c>
      <c r="B142" s="3" t="inlineStr">
        <is>
          <t>O&amp;M Building Carpet Flooring</t>
        </is>
      </c>
      <c r="C142" s="3" t="inlineStr">
        <is>
          <t>Ops &amp; Maintenance Building Office</t>
        </is>
      </c>
      <c r="D142" s="3" t="inlineStr">
        <is>
          <t>Ops &amp; Maintenance Building</t>
        </is>
      </c>
      <c r="E142" s="3">
        <v/>
      </c>
      <c r="F142" s="3">
        <v/>
      </c>
      <c r="G142" s="4">
        <v>26299</v>
      </c>
      <c r="H142" s="3">
        <v/>
      </c>
      <c r="I142" s="3">
        <v/>
      </c>
      <c r="J142" s="3">
        <v/>
      </c>
      <c r="K142" s="3" t="inlineStr">
        <is>
          <t>WSP-000196</t>
        </is>
      </c>
      <c r="L142" s="3" t="inlineStr">
        <is>
          <t>BA</t>
        </is>
      </c>
      <c r="M142" s="3">
        <v/>
      </c>
      <c r="N142" s="3">
        <v/>
      </c>
    </row>
    <row r="143">
      <c r="A143" s="3">
        <f>T("1111121572")</f>
      </c>
      <c r="B143" s="3" t="inlineStr">
        <is>
          <t>O&amp;M Building Exterior Windows (2 Total)</t>
        </is>
      </c>
      <c r="C143" s="3" t="inlineStr">
        <is>
          <t>Ops &amp; Maintenance Building Office</t>
        </is>
      </c>
      <c r="D143" s="3" t="inlineStr">
        <is>
          <t>Ops &amp; Maintenance Building</t>
        </is>
      </c>
      <c r="E143" s="3">
        <v/>
      </c>
      <c r="F143" s="3">
        <v/>
      </c>
      <c r="G143" s="4">
        <v>26299</v>
      </c>
      <c r="H143" s="3">
        <v/>
      </c>
      <c r="I143" s="3">
        <v/>
      </c>
      <c r="J143" s="3">
        <v/>
      </c>
      <c r="K143" s="3" t="inlineStr">
        <is>
          <t>WSP-000197</t>
        </is>
      </c>
      <c r="L143" s="3" t="inlineStr">
        <is>
          <t>BA</t>
        </is>
      </c>
      <c r="M143" s="3">
        <v/>
      </c>
      <c r="N143" s="3">
        <v/>
      </c>
    </row>
    <row r="144">
      <c r="A144" s="3">
        <f>T("1111121573")</f>
      </c>
      <c r="B144" s="3" t="inlineStr">
        <is>
          <t>O&amp;M Building Cabinet</t>
        </is>
      </c>
      <c r="C144" s="3" t="inlineStr">
        <is>
          <t>Ops &amp; Maintenance Building Office</t>
        </is>
      </c>
      <c r="D144" s="3" t="inlineStr">
        <is>
          <t>Ops &amp; Maintenance Building</t>
        </is>
      </c>
      <c r="E144" s="3">
        <v/>
      </c>
      <c r="F144" s="3">
        <v/>
      </c>
      <c r="G144" s="4">
        <v>26299</v>
      </c>
      <c r="H144" s="3">
        <v/>
      </c>
      <c r="I144" s="3">
        <v/>
      </c>
      <c r="J144" s="3">
        <v/>
      </c>
      <c r="K144" s="3" t="inlineStr">
        <is>
          <t>WSP-000198</t>
        </is>
      </c>
      <c r="L144" s="3" t="inlineStr">
        <is>
          <t>BA</t>
        </is>
      </c>
      <c r="M144" s="3">
        <v/>
      </c>
      <c r="N144" s="3">
        <v/>
      </c>
    </row>
    <row r="145">
      <c r="A145" s="3">
        <f>T("1111121574")</f>
      </c>
      <c r="B145" s="3" t="inlineStr">
        <is>
          <t>O&amp;M Building Interior Door</t>
        </is>
      </c>
      <c r="C145" s="3" t="inlineStr">
        <is>
          <t>Ops &amp; Maintenance Building Office</t>
        </is>
      </c>
      <c r="D145" s="3" t="inlineStr">
        <is>
          <t>Ops &amp; Maintenance Building</t>
        </is>
      </c>
      <c r="E145" s="3">
        <v/>
      </c>
      <c r="F145" s="3">
        <v/>
      </c>
      <c r="G145" s="4">
        <v>26299</v>
      </c>
      <c r="H145" s="3">
        <v/>
      </c>
      <c r="I145" s="3">
        <v/>
      </c>
      <c r="J145" s="3">
        <v/>
      </c>
      <c r="K145" s="3" t="inlineStr">
        <is>
          <t>WSP-000199</t>
        </is>
      </c>
      <c r="L145" s="3" t="inlineStr">
        <is>
          <t>BA</t>
        </is>
      </c>
      <c r="M145" s="3">
        <v/>
      </c>
      <c r="N145" s="3">
        <v/>
      </c>
    </row>
    <row r="146">
      <c r="A146" s="3">
        <f>T("1111121611")</f>
      </c>
      <c r="B146" s="3" t="inlineStr">
        <is>
          <t>Return Sludge PS 1 Roof</t>
        </is>
      </c>
      <c r="C146" s="3" t="inlineStr">
        <is>
          <t>Return Sludge PS 1 between Secondary Clarifier 1&amp;2</t>
        </is>
      </c>
      <c r="D146" s="3" t="inlineStr">
        <is>
          <t>Return Sludge PS 1</t>
        </is>
      </c>
      <c r="E146" s="3">
        <v/>
      </c>
      <c r="F146" s="3">
        <v/>
      </c>
      <c r="G146" s="4">
        <v>26299</v>
      </c>
      <c r="H146" s="3">
        <v/>
      </c>
      <c r="I146" s="3">
        <v/>
      </c>
      <c r="J146" s="3">
        <v/>
      </c>
      <c r="K146" s="3" t="inlineStr">
        <is>
          <t>WSP-000236</t>
        </is>
      </c>
      <c r="L146" s="3" t="inlineStr">
        <is>
          <t>BA</t>
        </is>
      </c>
      <c r="M146" s="3">
        <v/>
      </c>
      <c r="N146" s="3">
        <v/>
      </c>
    </row>
    <row r="147">
      <c r="A147" s="3">
        <f>T("1111121612")</f>
      </c>
      <c r="B147" s="3" t="inlineStr">
        <is>
          <t>Return Sludge PS 2 Roof</t>
        </is>
      </c>
      <c r="C147" s="3" t="inlineStr">
        <is>
          <t>Return Sludge PS 2 between Secondary Clarifier 3&amp;4</t>
        </is>
      </c>
      <c r="D147" s="3" t="inlineStr">
        <is>
          <t>Return Sludge PS 2</t>
        </is>
      </c>
      <c r="E147" s="3">
        <v/>
      </c>
      <c r="F147" s="3">
        <v/>
      </c>
      <c r="G147" s="4">
        <v>26299</v>
      </c>
      <c r="H147" s="3">
        <v/>
      </c>
      <c r="I147" s="3">
        <v/>
      </c>
      <c r="J147" s="3">
        <v/>
      </c>
      <c r="K147" s="3" t="inlineStr">
        <is>
          <t>WSP-000237</t>
        </is>
      </c>
      <c r="L147" s="3" t="inlineStr">
        <is>
          <t>BA</t>
        </is>
      </c>
      <c r="M147" s="3">
        <v/>
      </c>
      <c r="N147" s="3">
        <v/>
      </c>
    </row>
    <row r="148">
      <c r="A148" s="3">
        <f>T("1111121613")</f>
      </c>
      <c r="B148" s="3" t="inlineStr">
        <is>
          <t>Return Sludge Pumping Station Roof</t>
        </is>
      </c>
      <c r="C148" s="3" t="inlineStr">
        <is>
          <t>Return Sludge Pumping Station at Secondary Clarifier 5&amp;6</t>
        </is>
      </c>
      <c r="D148" s="3" t="inlineStr">
        <is>
          <t>Return Sludge Pumping Station</t>
        </is>
      </c>
      <c r="E148" s="3">
        <v/>
      </c>
      <c r="F148" s="3">
        <v/>
      </c>
      <c r="G148" s="4">
        <v>26299</v>
      </c>
      <c r="H148" s="3">
        <v/>
      </c>
      <c r="I148" s="3">
        <v/>
      </c>
      <c r="J148" s="3">
        <v/>
      </c>
      <c r="K148" s="3" t="inlineStr">
        <is>
          <t>WSP-000238</t>
        </is>
      </c>
      <c r="L148" s="3" t="inlineStr">
        <is>
          <t>BA</t>
        </is>
      </c>
      <c r="M148" s="3">
        <v/>
      </c>
      <c r="N148" s="3">
        <v/>
      </c>
    </row>
    <row r="149">
      <c r="A149" s="3">
        <f>T("1111121614")</f>
      </c>
      <c r="B149" s="3" t="inlineStr">
        <is>
          <t>Headworks Building Roof</t>
        </is>
      </c>
      <c r="C149" s="3" t="inlineStr">
        <is>
          <t>Headworks Building and Chemical Storage Room</t>
        </is>
      </c>
      <c r="D149" s="3" t="inlineStr">
        <is>
          <t>Headworks Building</t>
        </is>
      </c>
      <c r="E149" s="3">
        <v/>
      </c>
      <c r="F149" s="3">
        <v/>
      </c>
      <c r="G149" s="4">
        <v>26299</v>
      </c>
      <c r="H149" s="3">
        <v/>
      </c>
      <c r="I149" s="3">
        <v/>
      </c>
      <c r="J149" s="3">
        <v/>
      </c>
      <c r="K149" s="3" t="inlineStr">
        <is>
          <t>WSP-000239</t>
        </is>
      </c>
      <c r="L149" s="3" t="inlineStr">
        <is>
          <t>BA</t>
        </is>
      </c>
      <c r="M149" s="3">
        <v/>
      </c>
      <c r="N149" s="3">
        <v/>
      </c>
    </row>
    <row r="150">
      <c r="A150" s="3">
        <f>T("1111121615")</f>
      </c>
      <c r="B150" s="3" t="inlineStr">
        <is>
          <t>Ops &amp; Maintenance Building Main Building Roof</t>
        </is>
      </c>
      <c r="C150" s="3" t="inlineStr">
        <is>
          <t>Ops &amp; Maintenance Building Main Building</t>
        </is>
      </c>
      <c r="D150" s="3" t="inlineStr">
        <is>
          <t>Ops &amp; Maintenance Building</t>
        </is>
      </c>
      <c r="E150" s="3">
        <v/>
      </c>
      <c r="F150" s="3">
        <v/>
      </c>
      <c r="G150" s="4">
        <v>26299</v>
      </c>
      <c r="H150" s="3">
        <v/>
      </c>
      <c r="I150" s="3">
        <v/>
      </c>
      <c r="J150" s="3">
        <v/>
      </c>
      <c r="K150" s="3" t="inlineStr">
        <is>
          <t>WSP-000240</t>
        </is>
      </c>
      <c r="L150" s="3" t="inlineStr">
        <is>
          <t>BA</t>
        </is>
      </c>
      <c r="M150" s="3">
        <v/>
      </c>
      <c r="N150" s="3">
        <v/>
      </c>
    </row>
    <row r="151">
      <c r="A151" s="3">
        <f>T("1111121616")</f>
      </c>
      <c r="B151" s="3" t="inlineStr">
        <is>
          <t>Ops &amp; Maintenance Building Blower and Generator Room Roof</t>
        </is>
      </c>
      <c r="C151" s="3" t="inlineStr">
        <is>
          <t>Ops &amp; Maintenance Building Blower and Generator Room</t>
        </is>
      </c>
      <c r="D151" s="3" t="inlineStr">
        <is>
          <t>Ops &amp; Maintenance Building</t>
        </is>
      </c>
      <c r="E151" s="3">
        <v/>
      </c>
      <c r="F151" s="3">
        <v/>
      </c>
      <c r="G151" s="4">
        <v>26299</v>
      </c>
      <c r="H151" s="3">
        <v/>
      </c>
      <c r="I151" s="3">
        <v/>
      </c>
      <c r="J151" s="3">
        <v/>
      </c>
      <c r="K151" s="3" t="inlineStr">
        <is>
          <t>WSP-000241</t>
        </is>
      </c>
      <c r="L151" s="3" t="inlineStr">
        <is>
          <t>BA</t>
        </is>
      </c>
      <c r="M151" s="3">
        <v/>
      </c>
      <c r="N151" s="3">
        <v/>
      </c>
    </row>
    <row r="152">
      <c r="A152" s="3">
        <f>T("1111121617")</f>
      </c>
      <c r="B152" s="3" t="inlineStr">
        <is>
          <t>Wastewater Pumping station Concrete Roof and Structure</t>
        </is>
      </c>
      <c r="C152" s="3" t="inlineStr">
        <is>
          <t>Wastewater Pumping station</t>
        </is>
      </c>
      <c r="D152" s="3" t="inlineStr">
        <is>
          <t>Wastewater Pumping station</t>
        </is>
      </c>
      <c r="E152" s="3">
        <v/>
      </c>
      <c r="F152" s="3">
        <v/>
      </c>
      <c r="G152" s="4">
        <v>36161</v>
      </c>
      <c r="H152" s="3">
        <v/>
      </c>
      <c r="I152" s="3">
        <v/>
      </c>
      <c r="J152" s="3">
        <v/>
      </c>
      <c r="K152" s="3" t="inlineStr">
        <is>
          <t>WSP-000242</t>
        </is>
      </c>
      <c r="L152" s="3" t="inlineStr">
        <is>
          <t>BA</t>
        </is>
      </c>
      <c r="M152" s="3">
        <v/>
      </c>
      <c r="N152" s="3">
        <v/>
      </c>
    </row>
    <row r="153">
      <c r="A153" s="3">
        <f>T("1111121618")</f>
      </c>
      <c r="B153" s="3" t="inlineStr">
        <is>
          <t>Primary Sludge Pumping Station 1 Roof</t>
        </is>
      </c>
      <c r="C153" s="3" t="inlineStr">
        <is>
          <t>Primary Sludge Pumping Station 1 between Clarifier 1&amp;2</t>
        </is>
      </c>
      <c r="D153" s="3" t="inlineStr">
        <is>
          <t>Primary Clarifier Dist Chamber</t>
        </is>
      </c>
      <c r="E153" s="3">
        <v/>
      </c>
      <c r="F153" s="3">
        <v/>
      </c>
      <c r="G153" s="4">
        <v>26299</v>
      </c>
      <c r="H153" s="3">
        <v/>
      </c>
      <c r="I153" s="3">
        <v/>
      </c>
      <c r="J153" s="3">
        <v/>
      </c>
      <c r="K153" s="3" t="inlineStr">
        <is>
          <t>WSP-000243</t>
        </is>
      </c>
      <c r="L153" s="3" t="inlineStr">
        <is>
          <t>BA</t>
        </is>
      </c>
      <c r="M153" s="3">
        <v/>
      </c>
      <c r="N153" s="3">
        <v/>
      </c>
    </row>
    <row r="154">
      <c r="A154" s="3">
        <f>T("1111121619")</f>
      </c>
      <c r="B154" s="3" t="inlineStr">
        <is>
          <t>Primary Sludge Pumping Station 2 Roof</t>
        </is>
      </c>
      <c r="C154" s="3" t="inlineStr">
        <is>
          <t>Primary Sludge Pumping Station 2 between Clarifier 3&amp;4</t>
        </is>
      </c>
      <c r="D154" s="3" t="inlineStr">
        <is>
          <t>Primary Clarifier Dist Chamber</t>
        </is>
      </c>
      <c r="E154" s="3">
        <v/>
      </c>
      <c r="F154" s="3">
        <v/>
      </c>
      <c r="G154" s="4">
        <v>26299</v>
      </c>
      <c r="H154" s="3">
        <v/>
      </c>
      <c r="I154" s="3">
        <v/>
      </c>
      <c r="J154" s="3">
        <v/>
      </c>
      <c r="K154" s="3" t="inlineStr">
        <is>
          <t>WSP-000244</t>
        </is>
      </c>
      <c r="L154" s="3" t="inlineStr">
        <is>
          <t>BA</t>
        </is>
      </c>
      <c r="M154" s="3">
        <v/>
      </c>
      <c r="N154" s="3">
        <v/>
      </c>
    </row>
    <row r="155">
      <c r="A155" s="3">
        <f>T("1111121620")</f>
      </c>
      <c r="B155" s="3" t="inlineStr">
        <is>
          <t>Primary Digester Roof</t>
        </is>
      </c>
      <c r="C155" s="3" t="inlineStr">
        <is>
          <t>Primary Digester</t>
        </is>
      </c>
      <c r="D155" s="3" t="inlineStr">
        <is>
          <t>Primary Digester</t>
        </is>
      </c>
      <c r="E155" s="3">
        <v/>
      </c>
      <c r="F155" s="3">
        <v/>
      </c>
      <c r="G155" s="4">
        <v>26299</v>
      </c>
      <c r="H155" s="3">
        <v/>
      </c>
      <c r="I155" s="3">
        <v/>
      </c>
      <c r="J155" s="3">
        <v/>
      </c>
      <c r="K155" s="3" t="inlineStr">
        <is>
          <t>WSP-000245</t>
        </is>
      </c>
      <c r="L155" s="3" t="inlineStr">
        <is>
          <t>BA</t>
        </is>
      </c>
      <c r="M155" s="3">
        <v/>
      </c>
      <c r="N155" s="3">
        <v/>
      </c>
    </row>
    <row r="156">
      <c r="A156" s="3">
        <f>T("1111121621")</f>
      </c>
      <c r="B156" s="3" t="inlineStr">
        <is>
          <t>Secondary Digester Roof</t>
        </is>
      </c>
      <c r="C156" s="3" t="inlineStr">
        <is>
          <t>Secondary Digester</t>
        </is>
      </c>
      <c r="D156" s="3" t="inlineStr">
        <is>
          <t>Secondary Digester</t>
        </is>
      </c>
      <c r="E156" s="3">
        <v/>
      </c>
      <c r="F156" s="3">
        <v/>
      </c>
      <c r="G156" s="4">
        <v>26299</v>
      </c>
      <c r="H156" s="3">
        <v/>
      </c>
      <c r="I156" s="3">
        <v/>
      </c>
      <c r="J156" s="3">
        <v/>
      </c>
      <c r="K156" s="3" t="inlineStr">
        <is>
          <t>WSP-000246</t>
        </is>
      </c>
      <c r="L156" s="3" t="inlineStr">
        <is>
          <t>BA</t>
        </is>
      </c>
      <c r="M156" s="3">
        <v/>
      </c>
      <c r="N156" s="3">
        <v/>
      </c>
    </row>
    <row r="157">
      <c r="A157" s="3" t="inlineStr">
        <is>
          <t>okvcfc25g0000476dwrqras7s</t>
        </is>
      </c>
      <c r="B157" s="3" t="inlineStr">
        <is>
          <t>Roof AssemblyAsphalt shingles</t>
        </is>
      </c>
      <c r="C157" s="3" t="inlineStr">
        <is>
          <t>Storage buiodimg at entrance</t>
        </is>
      </c>
      <c r="D157" s="3" t="inlineStr">
        <is>
          <t>Storage Building</t>
        </is>
      </c>
      <c r="E157" s="3" t="inlineStr">
        <is>
          <t>Very Good</t>
        </is>
      </c>
      <c r="F157" s="3">
        <v/>
      </c>
      <c r="G157" s="3">
        <v/>
      </c>
      <c r="H157" s="3" t="inlineStr">
        <is>
          <t>https://cdn.orca.storage/6178141a8b51f600b5891a30/617bfaa21e7d393e03000000/asset-photo/eUaq+kLiNI2EKIbvIMJ6Q.jpg</t>
        </is>
      </c>
      <c r="I157" s="3">
        <v/>
      </c>
      <c r="J157" s="3">
        <v/>
      </c>
      <c r="K157" s="3">
        <v/>
      </c>
      <c r="L157" s="3">
        <v/>
      </c>
      <c r="M157" s="3" t="inlineStr">
        <is>
          <t>43.3886145, -80.3519489</t>
        </is>
      </c>
      <c r="N157" s="4">
        <v>44498.56951388889</v>
      </c>
    </row>
    <row r="158">
      <c r="A158" s="3" t="inlineStr">
        <is>
          <t>okvcfft6m0001476d8nl0qox1</t>
        </is>
      </c>
      <c r="B158" s="3" t="inlineStr">
        <is>
          <t>Roof Accessories Soffit fascia and evestrough</t>
        </is>
      </c>
      <c r="C158" s="3" t="inlineStr">
        <is>
          <t>Storage building at entrance</t>
        </is>
      </c>
      <c r="D158" s="3" t="inlineStr">
        <is>
          <t>Storage Building</t>
        </is>
      </c>
      <c r="E158" s="3" t="inlineStr">
        <is>
          <t>Good</t>
        </is>
      </c>
      <c r="F158" s="3" t="inlineStr">
        <is>
          <t>Minor pealing paint on evestrough.Minir warpijg if fascia boards.Localized Loose alum, soffit</t>
        </is>
      </c>
      <c r="G158" s="3">
        <v/>
      </c>
      <c r="H158" s="3" t="inlineStr">
        <is>
          <t>https://cdn.orca.storage/6178141a8b51f600b5891a30/617bfbbc1e7d393e03000001/asset-photo/GPgNAt+nBeJaZZuXhUw.jpg</t>
        </is>
      </c>
      <c r="I158" s="3" t="inlineStr">
        <is>
          <t>https://cdn.orca.storage/6178141a8b51f600b5891a30/617bfbbc1e7d393e03000001/name-plate-photo/JERVPGDMHAJMYYSuOGlzcg.jpg</t>
        </is>
      </c>
      <c r="J158" s="3" t="inlineStr">
        <is>
          <t>https://cdn.orca.storage/6178141a8b51f600b5891a30/617bfbbc1e7d393e03000001/barcode-photo/O54A5cako0Twfrb14DjfPQ.jpg</t>
        </is>
      </c>
      <c r="K158" s="3">
        <v/>
      </c>
      <c r="L158" s="3">
        <v/>
      </c>
      <c r="M158" s="3" t="inlineStr">
        <is>
          <t>43.3885544, -80.3520110</t>
        </is>
      </c>
      <c r="N158" s="4">
        <v>44498.57237268519</v>
      </c>
    </row>
    <row r="159">
      <c r="A159" s="3" t="inlineStr">
        <is>
          <t>okvcfn9f80002476dkj2fks09</t>
        </is>
      </c>
      <c r="B159" s="3" t="inlineStr">
        <is>
          <t>Exterior WallMasonry Veneer</t>
        </is>
      </c>
      <c r="C159" s="3" t="inlineStr">
        <is>
          <t>Storage Building</t>
        </is>
      </c>
      <c r="D159" s="3" t="inlineStr">
        <is>
          <t>Storage Building</t>
        </is>
      </c>
      <c r="E159" s="3" t="inlineStr">
        <is>
          <t>Very Good</t>
        </is>
      </c>
      <c r="F159" s="3">
        <v/>
      </c>
      <c r="G159" s="3">
        <v/>
      </c>
      <c r="H159" s="3" t="inlineStr">
        <is>
          <t>https://cdn.orca.storage/6178141a8b51f600b5891a30/617bfc651e7d393e03000002/asset-photo/N+eFK9aHpt7TEcj+l3H0xA.jpg</t>
        </is>
      </c>
      <c r="I159" s="3">
        <v/>
      </c>
      <c r="J159" s="3">
        <v/>
      </c>
      <c r="K159" s="3">
        <v/>
      </c>
      <c r="L159" s="3">
        <v/>
      </c>
      <c r="M159" s="3" t="inlineStr">
        <is>
          <t>43.3885576, -80.3518248</t>
        </is>
      </c>
      <c r="N159" s="4">
        <v>44498.57604166667</v>
      </c>
    </row>
    <row r="160">
      <c r="A160" s="3" t="inlineStr">
        <is>
          <t>okvcfpor20003476dhx1k8162</t>
        </is>
      </c>
      <c r="B160" s="3" t="inlineStr">
        <is>
          <t>Exterior windows, aluminum</t>
        </is>
      </c>
      <c r="C160" s="3" t="inlineStr">
        <is>
          <t>Storagebuikding by front entrance</t>
        </is>
      </c>
      <c r="D160" s="3" t="inlineStr">
        <is>
          <t>Storage Building</t>
        </is>
      </c>
      <c r="E160" s="3" t="inlineStr">
        <is>
          <t>Fair</t>
        </is>
      </c>
      <c r="F160" s="3" t="inlineStr">
        <is>
          <t>Deformed glazing gasket Cracked perimeter caulking</t>
        </is>
      </c>
      <c r="G160" s="3">
        <v/>
      </c>
      <c r="H160" s="3" t="inlineStr">
        <is>
          <t>https://cdn.orca.storage/6178141a8b51f600b5891a30/617bfd5b1e7d393e03000003/asset-photo/DQ53MXcvDt+xxYocvAP7A.jpg</t>
        </is>
      </c>
      <c r="I160" s="3" t="inlineStr">
        <is>
          <t>https://cdn.orca.storage/6178141a8b51f600b5891a30/617bfd5b1e7d393e03000003/name-plate-photo/3+KAJl8QrIhPCPj65nMNWw.jpg</t>
        </is>
      </c>
      <c r="J160" s="3">
        <v/>
      </c>
      <c r="K160" s="3">
        <v/>
      </c>
      <c r="L160" s="3">
        <v/>
      </c>
      <c r="M160" s="3" t="inlineStr">
        <is>
          <t>43.3886498, -80.3519148</t>
        </is>
      </c>
      <c r="N160" s="4">
        <v>44498.57774305555</v>
      </c>
    </row>
    <row r="161">
      <c r="A161" s="3" t="inlineStr">
        <is>
          <t>okvcfum2k0004476d9oipreyq</t>
        </is>
      </c>
      <c r="B161" s="3" t="inlineStr">
        <is>
          <t>Exterior DoorsHollow Metal</t>
        </is>
      </c>
      <c r="C161" s="3" t="inlineStr">
        <is>
          <t>Front entrance</t>
        </is>
      </c>
      <c r="D161" s="3" t="inlineStr">
        <is>
          <t>Storage Building</t>
        </is>
      </c>
      <c r="E161" s="3" t="inlineStr">
        <is>
          <t>Fair</t>
        </is>
      </c>
      <c r="F161" s="3" t="inlineStr">
        <is>
          <t>Rust at base of door.Chalking paint</t>
        </is>
      </c>
      <c r="G161" s="3">
        <v/>
      </c>
      <c r="H161" s="3" t="inlineStr">
        <is>
          <t>https://cdn.orca.storage/6178141a8b51f600b5891a30/617bfde61e7d393e03000004/asset-photo/YuUSurntCv1EX61bn8UsVw.jpg</t>
        </is>
      </c>
      <c r="I161" s="3" t="inlineStr">
        <is>
          <t>https://cdn.orca.storage/6178141a8b51f600b5891a30/617bfde61e7d393e03000004/name-plate-photo/LNi2IL72sjhUMAtv8A6lg.jpg</t>
        </is>
      </c>
      <c r="J161" s="3">
        <v/>
      </c>
      <c r="K161" s="3">
        <v/>
      </c>
      <c r="L161" s="3">
        <v/>
      </c>
      <c r="M161" s="3" t="inlineStr">
        <is>
          <t>43.3886116, -80.3519661</t>
        </is>
      </c>
      <c r="N161" s="4">
        <v>44498.58037037037</v>
      </c>
    </row>
    <row r="162">
      <c r="A162" s="3" t="inlineStr">
        <is>
          <t>okvcfxnil0005476dbx2kon2z</t>
        </is>
      </c>
      <c r="B162" s="3" t="inlineStr">
        <is>
          <t>Manual Chain Operated, Sectional Overhead Door</t>
        </is>
      </c>
      <c r="C162" s="3" t="inlineStr">
        <is>
          <t>Front entrance</t>
        </is>
      </c>
      <c r="D162" s="3" t="inlineStr">
        <is>
          <t>Storage Building</t>
        </is>
      </c>
      <c r="E162" s="3" t="inlineStr">
        <is>
          <t>Good</t>
        </is>
      </c>
      <c r="F162" s="3" t="inlineStr">
        <is>
          <t>General wear and tareChaulking paint</t>
        </is>
      </c>
      <c r="G162" s="3">
        <v/>
      </c>
      <c r="H162" s="3" t="inlineStr">
        <is>
          <t>https://cdn.orca.storage/6178141a8b51f600b5891a30/617bfe461e7d393e03000005/asset-photo/4tzT2c8Icdp7qqFNJLH6gg.jpg</t>
        </is>
      </c>
      <c r="I162" s="3" t="inlineStr">
        <is>
          <t>https://cdn.orca.storage/6178141a8b51f600b5891a30/617bfe461e7d393e03000005/name-plate-photo/l2Sox4FLLF9cNZAlV78JQ.jpg</t>
        </is>
      </c>
      <c r="J162" s="3">
        <v/>
      </c>
      <c r="K162" s="3">
        <v/>
      </c>
      <c r="L162" s="3">
        <v/>
      </c>
      <c r="M162" s="3" t="inlineStr">
        <is>
          <t>43.3885825, -80.3518706</t>
        </is>
      </c>
      <c r="N162" s="4">
        <v>44498.582025462965</v>
      </c>
    </row>
    <row r="163">
      <c r="A163" s="3" t="inlineStr">
        <is>
          <t>okvcg8tii0006476d2ujhp64t</t>
        </is>
      </c>
      <c r="B163" s="3" t="inlineStr">
        <is>
          <t>Interior DoorsHollow Metal Door</t>
        </is>
      </c>
      <c r="C163" s="3" t="inlineStr">
        <is>
          <t>Frint entrance</t>
        </is>
      </c>
      <c r="D163" s="3" t="inlineStr">
        <is>
          <t>Storage Building</t>
        </is>
      </c>
      <c r="E163" s="3" t="inlineStr">
        <is>
          <t>Very Good</t>
        </is>
      </c>
      <c r="F163" s="3" t="inlineStr">
        <is>
          <t>Hollow metal door</t>
        </is>
      </c>
      <c r="G163" s="3">
        <v/>
      </c>
      <c r="H163" s="3" t="inlineStr">
        <is>
          <t>https://cdn.orca.storage/6178141a8b51f600b5891a30/617c003c1e7d393e03000006/asset-photo/Ju3NI+EKpRLJ7WzNopE7w.jpg</t>
        </is>
      </c>
      <c r="I163" s="3">
        <v/>
      </c>
      <c r="J163" s="3">
        <v/>
      </c>
      <c r="K163" s="3">
        <v/>
      </c>
      <c r="L163" s="3">
        <v/>
      </c>
      <c r="M163" s="3" t="inlineStr">
        <is>
          <t>43.3886509, -80.3518651</t>
        </is>
      </c>
      <c r="N163" s="4">
        <v>44498.58806712963</v>
      </c>
    </row>
    <row r="164">
      <c r="A164" s="3" t="inlineStr">
        <is>
          <t>okvcgehuw0007476d34mtnluv</t>
        </is>
      </c>
      <c r="B164" s="3" t="inlineStr">
        <is>
          <t>Ceiling finishGypsum, Painted</t>
        </is>
      </c>
      <c r="C164" s="3" t="inlineStr">
        <is>
          <t>Front entrance</t>
        </is>
      </c>
      <c r="D164" s="3" t="inlineStr">
        <is>
          <t>Storage Building</t>
        </is>
      </c>
      <c r="E164" s="3" t="inlineStr">
        <is>
          <t>Good</t>
        </is>
      </c>
      <c r="F164" s="3">
        <v/>
      </c>
      <c r="G164" s="3">
        <v/>
      </c>
      <c r="H164" s="3" t="inlineStr">
        <is>
          <t>https://cdn.orca.storage/6178141a8b51f600b5891a30/617c01681e7d393e03000007/asset-photo/GLPtJGOjuffCLCWthA0KTw.jpg</t>
        </is>
      </c>
      <c r="I164" s="3">
        <v/>
      </c>
      <c r="J164" s="3">
        <v/>
      </c>
      <c r="K164" s="3">
        <v/>
      </c>
      <c r="L164" s="3">
        <v/>
      </c>
      <c r="M164" s="3" t="inlineStr">
        <is>
          <t>43.3886529, -80.3518401</t>
        </is>
      </c>
      <c r="N164" s="4">
        <v>44498.59097222222</v>
      </c>
    </row>
    <row r="165">
      <c r="A165" s="3" t="inlineStr">
        <is>
          <t>okvcgh31h0008476dp0o9juek</t>
        </is>
      </c>
      <c r="B165" s="3" t="inlineStr">
        <is>
          <t>Wall Finish,Concrete Block, Painted</t>
        </is>
      </c>
      <c r="C165" s="3" t="inlineStr">
        <is>
          <t>Front entrance</t>
        </is>
      </c>
      <c r="D165" s="3" t="inlineStr">
        <is>
          <t>Storage Building</t>
        </is>
      </c>
      <c r="E165" s="3" t="inlineStr">
        <is>
          <t>Very Good</t>
        </is>
      </c>
      <c r="F165" s="3">
        <v/>
      </c>
      <c r="G165" s="3">
        <v/>
      </c>
      <c r="H165" s="3" t="inlineStr">
        <is>
          <t>https://cdn.orca.storage/6178141a8b51f600b5891a30/617c01ec1e7d393e03000008/asset-photo/dR5DZjoD9MmOcDmTR9Sm3w.jpg</t>
        </is>
      </c>
      <c r="I165" s="3">
        <v/>
      </c>
      <c r="J165" s="3">
        <v/>
      </c>
      <c r="K165" s="3">
        <v/>
      </c>
      <c r="L165" s="3">
        <v/>
      </c>
      <c r="M165" s="3" t="inlineStr">
        <is>
          <t>43.3886788, -80.3518720</t>
        </is>
      </c>
      <c r="N165" s="4">
        <v>44498.59243055555</v>
      </c>
    </row>
    <row r="166">
      <c r="A166" s="3" t="inlineStr">
        <is>
          <t>okvcgvaeh0009476dg2kwoivs</t>
        </is>
      </c>
      <c r="B166" s="3" t="inlineStr">
        <is>
          <t>Roof AssemblyMetal Panels, prefinished, surface fastened</t>
        </is>
      </c>
      <c r="C166" s="3">
        <v/>
      </c>
      <c r="D166" s="3" t="inlineStr">
        <is>
          <t>Headworks Building</t>
        </is>
      </c>
      <c r="E166" s="3" t="inlineStr">
        <is>
          <t>Good</t>
        </is>
      </c>
      <c r="F166" s="3" t="inlineStr">
        <is>
          <t>Closure strip missing (multiple locations)</t>
        </is>
      </c>
      <c r="G166" s="3">
        <v/>
      </c>
      <c r="H166" s="3" t="inlineStr">
        <is>
          <t>https://cdn.orca.storage/6178141a8b51f600b5891a30/617c05271e7d393e03000009/asset-photo/UuuF5uMWC+adVdav4+3v5A.jpg</t>
        </is>
      </c>
      <c r="I166" s="3" t="inlineStr">
        <is>
          <t>https://cdn.orca.storage/6178141a8b51f600b5891a30/617c05271e7d393e03000009/name-plate-photo/am3MECwfCh7NSxQn1qsB1w.jpg</t>
        </is>
      </c>
      <c r="J166" s="3" t="inlineStr">
        <is>
          <t>https://cdn.orca.storage/6178141a8b51f600b5891a30/617c05271e7d393e03000009/barcode-photo/Um7UStXwFLXSNiLIlobX9w.jpg</t>
        </is>
      </c>
      <c r="K166" s="3">
        <v/>
      </c>
      <c r="L166" s="3">
        <v/>
      </c>
      <c r="M166" s="3" t="inlineStr">
        <is>
          <t>43.3878508, -80.3523415</t>
        </is>
      </c>
      <c r="N166" s="4">
        <v>44498.59952546296</v>
      </c>
    </row>
    <row r="167">
      <c r="A167" s="3" t="inlineStr">
        <is>
          <t>okvch2hl3000a476dp7hgxcde</t>
        </is>
      </c>
      <c r="B167" s="3" t="inlineStr">
        <is>
          <t>Exterior Wall Assembly,Masonry, Brick and conc, blk,Control joint not concrete</t>
        </is>
      </c>
      <c r="C167" s="3">
        <v/>
      </c>
      <c r="D167" s="3" t="inlineStr">
        <is>
          <t>Headworks Building</t>
        </is>
      </c>
      <c r="E167" s="3" t="inlineStr">
        <is>
          <t>Good</t>
        </is>
      </c>
      <c r="F167" s="3" t="inlineStr">
        <is>
          <t>Minor mortar joint deficiency</t>
        </is>
      </c>
      <c r="G167" s="3">
        <v/>
      </c>
      <c r="H167" s="3" t="inlineStr">
        <is>
          <t>https://cdn.orca.storage/6178141a8b51f600b5891a30/617c06261e7d393e0300000a/asset-photo/hBoMiqyrddzlMwluZCBs1w.jpg</t>
        </is>
      </c>
      <c r="I167" s="3" t="inlineStr">
        <is>
          <t>https://cdn.orca.storage/6178141a8b51f600b5891a30/617c06261e7d393e0300000a/name-plate-photo/K2Q6POwIjIjJneNSQMqxCg.jpg</t>
        </is>
      </c>
      <c r="J167" s="3" t="inlineStr">
        <is>
          <t>https://cdn.orca.storage/6178141a8b51f600b5891a30/617c06261e7d393e0300000a/barcode-photo/WL5H4rHXL6jTxK0LdA6VHQ.jpg</t>
        </is>
      </c>
      <c r="K167" s="3">
        <v/>
      </c>
      <c r="L167" s="3">
        <v/>
      </c>
      <c r="M167" s="3" t="inlineStr">
        <is>
          <t>43.3880657, -80.3524825</t>
        </is>
      </c>
      <c r="N167" s="4">
        <v>44498.6040625</v>
      </c>
    </row>
    <row r="168">
      <c r="A168" s="3" t="inlineStr">
        <is>
          <t>okvchbqgw000b476dfkybid77</t>
        </is>
      </c>
      <c r="B168" s="3" t="inlineStr">
        <is>
          <t>Roof Accessories Soffit Fascia Evestrough</t>
        </is>
      </c>
      <c r="C168" s="3">
        <v/>
      </c>
      <c r="D168" s="3" t="inlineStr">
        <is>
          <t>Headworks Building</t>
        </is>
      </c>
      <c r="E168" s="3" t="inlineStr">
        <is>
          <t>Good</t>
        </is>
      </c>
      <c r="F168" s="3" t="inlineStr">
        <is>
          <t>Evidence of leak at evestrough seam</t>
        </is>
      </c>
      <c r="G168" s="3">
        <v/>
      </c>
      <c r="H168" s="3" t="inlineStr">
        <is>
          <t>https://cdn.orca.storage/6178141a8b51f600b5891a30/617c07a41e7d393e0300000b/asset-photo/+aTgDIBj2L1Y05KUpSGfgg.jpg</t>
        </is>
      </c>
      <c r="I168" s="3" t="inlineStr">
        <is>
          <t>https://cdn.orca.storage/6178141a8b51f600b5891a30/617c07a41e7d393e0300000b/name-plate-photo/y12ahGKtJfwNitpRSmArg.jpg</t>
        </is>
      </c>
      <c r="J168" s="3" t="inlineStr">
        <is>
          <t>https://cdn.orca.storage/6178141a8b51f600b5891a30/617c07a41e7d393e0300000b/barcode-photo/QtHvRg8Pw6eWsvOzeEH9gg.jpg</t>
        </is>
      </c>
      <c r="K168" s="3">
        <v/>
      </c>
      <c r="L168" s="3">
        <v/>
      </c>
      <c r="M168" s="3" t="inlineStr">
        <is>
          <t>43.3879980, -80.3521729</t>
        </is>
      </c>
      <c r="N168" s="4">
        <v>44498.60907407408</v>
      </c>
    </row>
    <row r="169">
      <c r="A169" s="3" t="inlineStr">
        <is>
          <t>okvchgzbi000c476d5bswjbrt</t>
        </is>
      </c>
      <c r="B169" s="3" t="inlineStr">
        <is>
          <t>Exterior DoorsHollow Metal, Painted</t>
        </is>
      </c>
      <c r="C169" s="3">
        <v/>
      </c>
      <c r="D169" s="3" t="inlineStr">
        <is>
          <t>Headworks Building</t>
        </is>
      </c>
      <c r="E169" s="3" t="inlineStr">
        <is>
          <t>Poor</t>
        </is>
      </c>
      <c r="F169" s="3" t="inlineStr">
        <is>
          <t>Single and double door into headworks room extensive rust on frame. Need replacement. Other doors of headworks building, good condition</t>
        </is>
      </c>
      <c r="G169" s="3">
        <v/>
      </c>
      <c r="H169" s="3" t="inlineStr">
        <is>
          <t>https://cdn.orca.storage/6178141a8b51f600b5891a30/617c0aad1e7d393e0300000c/asset-photo/nJpPKWrnyPfQ8mIe5GB7EA.jpg</t>
        </is>
      </c>
      <c r="I169" s="3" t="inlineStr">
        <is>
          <t>https://cdn.orca.storage/6178141a8b51f600b5891a30/617c0aad1e7d393e0300000c/name-plate-photo/XYMWXk9zQmLirlin67gF+A.jpg</t>
        </is>
      </c>
      <c r="J169" s="3">
        <v/>
      </c>
      <c r="K169" s="3">
        <v/>
      </c>
      <c r="L169" s="3">
        <v/>
      </c>
      <c r="M169" s="3" t="inlineStr">
        <is>
          <t>43.3881126, -80.3522414</t>
        </is>
      </c>
      <c r="N169" s="4">
        <v>44498.61185185185</v>
      </c>
    </row>
    <row r="170">
      <c r="A170" s="3" t="inlineStr">
        <is>
          <t>okvchw0st000d476dk524md3i</t>
        </is>
      </c>
      <c r="B170" s="3" t="inlineStr">
        <is>
          <t>Overhead Doors</t>
        </is>
      </c>
      <c r="C170" s="3">
        <v/>
      </c>
      <c r="D170" s="3" t="inlineStr">
        <is>
          <t>Headworks Building</t>
        </is>
      </c>
      <c r="E170" s="3" t="inlineStr">
        <is>
          <t>Poor</t>
        </is>
      </c>
      <c r="F170" s="3" t="inlineStr">
        <is>
          <t>Motor operated,  sectional doors. Door 1 (West): interiorExtensive locallized rust. Cracked window pane. Motor operated ( cant  confirm if it's running)exterior side: paint flaking and corrosion Door 2 (South): fair with minor corrosion</t>
        </is>
      </c>
      <c r="G170" s="3">
        <v/>
      </c>
      <c r="H170" s="3" t="inlineStr">
        <is>
          <t>https://cdn.orca.storage/6178141a8b51f600b5891a30/617c0c651e7d393e0300000d/asset-photo/S70X+cV92g9TMOrgAmEgAg.jpg</t>
        </is>
      </c>
      <c r="I170" s="3" t="inlineStr">
        <is>
          <t>https://cdn.orca.storage/6178141a8b51f600b5891a30/617c0c651e7d393e0300000d/name-plate-photo/f4nP7GIiLPOd4AU4TJzc3Q.jpg</t>
        </is>
      </c>
      <c r="J170" s="3">
        <v/>
      </c>
      <c r="K170" s="3">
        <v/>
      </c>
      <c r="L170" s="3">
        <v/>
      </c>
      <c r="M170" s="3" t="inlineStr">
        <is>
          <t>43.3878951, -80.3524266</t>
        </is>
      </c>
      <c r="N170" s="4">
        <v>44498.62002314815</v>
      </c>
    </row>
    <row r="171">
      <c r="A171" s="3" t="inlineStr">
        <is>
          <t>okvci6b66000e476ddwhbaqzf</t>
        </is>
      </c>
      <c r="B171" s="3" t="inlineStr">
        <is>
          <t>Ceiling Assembly:Vinyl Clad Gypsum board, Joint Strips</t>
        </is>
      </c>
      <c r="C171" s="3">
        <v/>
      </c>
      <c r="D171" s="3" t="inlineStr">
        <is>
          <t>Headworks Building</t>
        </is>
      </c>
      <c r="E171" s="3" t="inlineStr">
        <is>
          <t>Fair</t>
        </is>
      </c>
      <c r="F171" s="3" t="inlineStr">
        <is>
          <t>General wear &amp;tare</t>
        </is>
      </c>
      <c r="G171" s="3">
        <v/>
      </c>
      <c r="H171" s="3" t="inlineStr">
        <is>
          <t>https://cdn.orca.storage/6178141a8b51f600b5891a30/617c0eb11e7d393e0300000e/asset-photo/7dtINZpP6oR52Tj3lcMVtg.jpg</t>
        </is>
      </c>
      <c r="I171" s="3">
        <v/>
      </c>
      <c r="J171" s="3">
        <v/>
      </c>
      <c r="K171" s="3">
        <v/>
      </c>
      <c r="L171" s="3">
        <v/>
      </c>
      <c r="M171" s="3" t="inlineStr">
        <is>
          <t>43.3880041, -80.3524572</t>
        </is>
      </c>
      <c r="N171" s="4">
        <v>44498.62547453704</v>
      </c>
    </row>
    <row r="172">
      <c r="A172" s="3" t="inlineStr">
        <is>
          <t>okvcij8n6000f476dmcks66ci</t>
        </is>
      </c>
      <c r="B172" s="3" t="inlineStr">
        <is>
          <t>Firestopping Concrete Block Walls</t>
        </is>
      </c>
      <c r="C172" s="3">
        <v/>
      </c>
      <c r="D172" s="3" t="inlineStr">
        <is>
          <t>Headworks Building</t>
        </is>
      </c>
      <c r="E172" s="3" t="inlineStr">
        <is>
          <t>Very Good</t>
        </is>
      </c>
      <c r="F172" s="3">
        <v/>
      </c>
      <c r="G172" s="3">
        <v/>
      </c>
      <c r="H172" s="3" t="inlineStr">
        <is>
          <t>https://cdn.orca.storage/6178141a8b51f600b5891a30/617c0f7b1e7d393e0300000f/asset-photo/zz8+ITR4npGleCHxQDB7wQ.jpg</t>
        </is>
      </c>
      <c r="I172" s="3">
        <v/>
      </c>
      <c r="J172" s="3">
        <v/>
      </c>
      <c r="K172" s="3">
        <v/>
      </c>
      <c r="L172" s="3">
        <v/>
      </c>
      <c r="M172" s="3" t="inlineStr">
        <is>
          <t>43.3880337, -80.3524423</t>
        </is>
      </c>
      <c r="N172" s="4">
        <v>44498.632569444446</v>
      </c>
    </row>
    <row r="173">
      <c r="A173" s="3" t="inlineStr">
        <is>
          <t>okvcinsul000g476dbc5mljdm</t>
        </is>
      </c>
      <c r="B173" s="3" t="inlineStr">
        <is>
          <t>Floor Coating Sulphur Hypochlorite</t>
        </is>
      </c>
      <c r="C173" s="3">
        <v/>
      </c>
      <c r="D173" s="3" t="inlineStr">
        <is>
          <t>Headworks Building</t>
        </is>
      </c>
      <c r="E173" s="3" t="inlineStr">
        <is>
          <t>Fair</t>
        </is>
      </c>
      <c r="F173" s="3" t="inlineStr">
        <is>
          <t>Localized coating flaking</t>
        </is>
      </c>
      <c r="G173" s="3">
        <v/>
      </c>
      <c r="H173" s="3" t="inlineStr">
        <is>
          <t>https://cdn.orca.storage/6178141a8b51f600b5891a30/617c10ca1e7d393e03000010/asset-photo/NaX8eRh4knJrfkjQ3XouMA.jpg</t>
        </is>
      </c>
      <c r="I173" s="3">
        <v/>
      </c>
      <c r="J173" s="3">
        <v/>
      </c>
      <c r="K173" s="3">
        <v/>
      </c>
      <c r="L173" s="3">
        <v/>
      </c>
      <c r="M173" s="3" t="inlineStr">
        <is>
          <t>43.3879703, -80.3521911</t>
        </is>
      </c>
      <c r="N173" s="4">
        <v>44498.634884259256</v>
      </c>
    </row>
    <row r="174">
      <c r="A174" s="3" t="inlineStr">
        <is>
          <t>okvcitm52000h476dgi2w0d0h</t>
        </is>
      </c>
      <c r="B174" s="3" t="inlineStr">
        <is>
          <t>Interior RailingsAluminum</t>
        </is>
      </c>
      <c r="C174" s="3">
        <v/>
      </c>
      <c r="D174" s="3" t="inlineStr">
        <is>
          <t>Headworks Building</t>
        </is>
      </c>
      <c r="E174" s="3" t="inlineStr">
        <is>
          <t>Very Good</t>
        </is>
      </c>
      <c r="F174" s="3" t="inlineStr">
        <is>
          <t>C: safety chains are not code complaint and require a swing gate</t>
        </is>
      </c>
      <c r="G174" s="3">
        <v/>
      </c>
      <c r="H174" s="3" t="inlineStr">
        <is>
          <t>https://cdn.orca.storage/6178141a8b51f600b5891a30/617c118e1e7d393e03000011/asset-photo/o4CdSYlEBcF1LnrKy6CTOw.jpg</t>
        </is>
      </c>
      <c r="I174" s="3">
        <v/>
      </c>
      <c r="J174" s="3">
        <v/>
      </c>
      <c r="K174" s="3">
        <v/>
      </c>
      <c r="L174" s="3">
        <v/>
      </c>
      <c r="M174" s="3" t="inlineStr">
        <is>
          <t>43.3878703, -80.3521928</t>
        </is>
      </c>
      <c r="N174" s="4">
        <v>44498.63815972222</v>
      </c>
    </row>
    <row r="175">
      <c r="A175" s="3" t="inlineStr">
        <is>
          <t>okvcj04cl000i476dktyokonl</t>
        </is>
      </c>
      <c r="B175" s="3" t="inlineStr">
        <is>
          <t>Exterior Louvres</t>
        </is>
      </c>
      <c r="C175" s="3">
        <v/>
      </c>
      <c r="D175" s="3" t="inlineStr">
        <is>
          <t>Headworks Building</t>
        </is>
      </c>
      <c r="E175" s="3" t="inlineStr">
        <is>
          <t>Good</t>
        </is>
      </c>
      <c r="F175" s="3" t="inlineStr">
        <is>
          <t>Chalking paint, deteriorating caulking</t>
        </is>
      </c>
      <c r="G175" s="3">
        <v/>
      </c>
      <c r="H175" s="3" t="inlineStr">
        <is>
          <t>https://cdn.orca.storage/6178141a8b51f600b5891a30/617c12721e7d393e03000012/asset-photo/RDvmfNnHIn5PQf1knL4Xg.jpg</t>
        </is>
      </c>
      <c r="I175" s="3">
        <v/>
      </c>
      <c r="J175" s="3">
        <v/>
      </c>
      <c r="K175" s="3">
        <v/>
      </c>
      <c r="L175" s="3">
        <v/>
      </c>
      <c r="M175" s="3" t="inlineStr">
        <is>
          <t>43.3882036, -80.3521809</t>
        </is>
      </c>
      <c r="N175" s="4">
        <v>44498.64160879629</v>
      </c>
    </row>
    <row r="176">
      <c r="A176" s="3" t="inlineStr">
        <is>
          <t>okvcjbtgx0001406d8vuxuu2k</t>
        </is>
      </c>
      <c r="B176" s="3" t="inlineStr">
        <is>
          <t>Roof accessoriesCoping, metal, prefinished</t>
        </is>
      </c>
      <c r="C176" s="3">
        <v/>
      </c>
      <c r="D176" s="3" t="inlineStr">
        <is>
          <t>Bio-Rem Building</t>
        </is>
      </c>
      <c r="E176" s="3" t="inlineStr">
        <is>
          <t>Very Good</t>
        </is>
      </c>
      <c r="F176" s="3">
        <v/>
      </c>
      <c r="G176" s="3">
        <v/>
      </c>
      <c r="H176" s="3" t="inlineStr">
        <is>
          <t>https://cdn.orca.storage/6178141a8b51f600b5891a30/617c14b9d170114b06000001/asset-photo/bwr+L6k2uyhr5J3iZMNRoQ.jpg</t>
        </is>
      </c>
      <c r="I176" s="3">
        <v/>
      </c>
      <c r="J176" s="3">
        <v/>
      </c>
      <c r="K176" s="3">
        <v/>
      </c>
      <c r="L176" s="3">
        <v/>
      </c>
      <c r="M176" s="3" t="inlineStr">
        <is>
          <t>43.3878174, -80.3521882</t>
        </is>
      </c>
      <c r="N176" s="4">
        <v>44498.647997685184</v>
      </c>
    </row>
    <row r="177">
      <c r="A177" s="3" t="inlineStr">
        <is>
          <t>okvcjzox80007406dezc7lm21</t>
        </is>
      </c>
      <c r="B177" s="3" t="inlineStr">
        <is>
          <t>Roof assembly</t>
        </is>
      </c>
      <c r="C177" s="3" t="inlineStr">
        <is>
          <t>W bldg</t>
        </is>
      </c>
      <c r="D177" s="3" t="inlineStr">
        <is>
          <t>Aeration Tank Cell 1</t>
        </is>
      </c>
      <c r="E177" s="3">
        <v/>
      </c>
      <c r="F177" s="3" t="inlineStr">
        <is>
          <t>Not visible, comdition unknown</t>
        </is>
      </c>
      <c r="G177" s="3">
        <v/>
      </c>
      <c r="H177" s="3" t="inlineStr">
        <is>
          <t>https://cdn.orca.storage/6178141a8b51f600b5891a30/617c18e7d170114b06000007/asset-photo/k+InQ8g7RvVihNaYJEXRg.jpg</t>
        </is>
      </c>
      <c r="I177" s="3">
        <v/>
      </c>
      <c r="J177" s="3">
        <v/>
      </c>
      <c r="K177" s="3">
        <v/>
      </c>
      <c r="L177" s="3">
        <v/>
      </c>
      <c r="M177" s="3" t="inlineStr">
        <is>
          <t>43.3880492, -80.3520691</t>
        </is>
      </c>
      <c r="N177" s="4">
        <v>44498.660891203705</v>
      </c>
    </row>
    <row r="178">
      <c r="A178" s="3" t="inlineStr">
        <is>
          <t>okvck9rba000a406dkkcz25vn</t>
        </is>
      </c>
      <c r="B178" s="3" t="inlineStr">
        <is>
          <t>Ext doorHollow metal, paintedOne double door</t>
        </is>
      </c>
      <c r="C178" s="3" t="inlineStr">
        <is>
          <t>W bldg</t>
        </is>
      </c>
      <c r="D178" s="3" t="inlineStr">
        <is>
          <t>Aeration Tank Cell 1</t>
        </is>
      </c>
      <c r="E178" s="3">
        <v/>
      </c>
      <c r="F178" s="3" t="inlineStr">
        <is>
          <t>Rust in several locations, paint flaking</t>
        </is>
      </c>
      <c r="G178" s="3">
        <v/>
      </c>
      <c r="H178" s="3" t="inlineStr">
        <is>
          <t>https://cdn.orca.storage/6178141a8b51f600b5891a30/617c1bf0d170114b0600000a/asset-photo/5hC6uZkRlazkcER73Imohg.jpg</t>
        </is>
      </c>
      <c r="I178" s="3" t="inlineStr">
        <is>
          <t>https://cdn.orca.storage/6178141a8b51f600b5891a30/617c1bf0d170114b0600000a/name-plate-photo/f+bG5FoiCzCyisqmjgDg.jpg</t>
        </is>
      </c>
      <c r="J178" s="3">
        <v/>
      </c>
      <c r="K178" s="3">
        <v/>
      </c>
      <c r="L178" s="3">
        <v/>
      </c>
      <c r="M178" s="3" t="inlineStr">
        <is>
          <t>43.3880238, -80.3520460</t>
        </is>
      </c>
      <c r="N178" s="4">
        <v>44498.66633101852</v>
      </c>
    </row>
    <row r="179">
      <c r="A179" s="3" t="inlineStr">
        <is>
          <t>okvcl4vyy0000476darw3wagy</t>
        </is>
      </c>
      <c r="B179" s="3" t="inlineStr">
        <is>
          <t>Roof AssemblyConventional flat roof, pea gravel</t>
        </is>
      </c>
      <c r="C179" s="3" t="inlineStr">
        <is>
          <t>South building</t>
        </is>
      </c>
      <c r="D179" s="3" t="inlineStr">
        <is>
          <t>Aeration Tank Cell 1</t>
        </is>
      </c>
      <c r="E179" s="3" t="inlineStr">
        <is>
          <t>Poor</t>
        </is>
      </c>
      <c r="F179" s="3" t="inlineStr">
        <is>
          <t>Ponding, roof not draining</t>
        </is>
      </c>
      <c r="G179" s="3">
        <v/>
      </c>
      <c r="H179" s="3" t="inlineStr">
        <is>
          <t>https://cdn.orca.storage/6178141a8b51f600b5891a30/617c20bc1e7d396121000000/asset-photo/WvUu+ZbYLFET4AHgDbN48g.jpg</t>
        </is>
      </c>
      <c r="I179" s="3" t="inlineStr">
        <is>
          <t>https://cdn.orca.storage/6178141a8b51f600b5891a30/617c20bc1e7d396121000000/name-plate-photo/ziMqycNkomPqDvfxg0H6yw.jpg</t>
        </is>
      </c>
      <c r="J179" s="3">
        <v/>
      </c>
      <c r="K179" s="3">
        <v/>
      </c>
      <c r="L179" s="3">
        <v/>
      </c>
      <c r="M179" s="3" t="inlineStr">
        <is>
          <t>43.3879808, -80.3520746</t>
        </is>
      </c>
      <c r="N179" s="4">
        <v>44498.68311342593</v>
      </c>
    </row>
    <row r="180">
      <c r="A180" s="3" t="inlineStr">
        <is>
          <t>okvcl8wkw0001476d6lmd2vse</t>
        </is>
      </c>
      <c r="B180" s="3" t="inlineStr">
        <is>
          <t>Roof Accessories Coping , prefin. Scupper drqin with downspout</t>
        </is>
      </c>
      <c r="C180" s="3" t="inlineStr">
        <is>
          <t>South building</t>
        </is>
      </c>
      <c r="D180" s="3" t="inlineStr">
        <is>
          <t>Aeration Tank Cell 1</t>
        </is>
      </c>
      <c r="E180" s="3" t="inlineStr">
        <is>
          <t>Very Poor</t>
        </is>
      </c>
      <c r="F180" s="3" t="inlineStr">
        <is>
          <t>N</t>
        </is>
      </c>
      <c r="G180" s="3">
        <v/>
      </c>
      <c r="H180" s="3" t="inlineStr">
        <is>
          <t>https://cdn.orca.storage/6178141a8b51f600b5891a30/617c21421e7d396121000001/asset-photo/+anrSHODBcnMhLYrjlob0A.jpg</t>
        </is>
      </c>
      <c r="I180" s="3">
        <v/>
      </c>
      <c r="J180" s="3">
        <v/>
      </c>
      <c r="K180" s="3">
        <v/>
      </c>
      <c r="L180" s="3">
        <v/>
      </c>
      <c r="M180" s="3" t="inlineStr">
        <is>
          <t>43.3877215, -80.3522438</t>
        </is>
      </c>
      <c r="N180" s="4">
        <v>44498.6853125</v>
      </c>
    </row>
    <row r="181">
      <c r="A181" s="3" t="inlineStr">
        <is>
          <t>okvclbjuz0002476dhbtenevv</t>
        </is>
      </c>
      <c r="B181" s="3" t="inlineStr">
        <is>
          <t>Exterior Wall AssemblyEIFS</t>
        </is>
      </c>
      <c r="C181" s="3" t="inlineStr">
        <is>
          <t>Sputh building</t>
        </is>
      </c>
      <c r="D181" s="3" t="inlineStr">
        <is>
          <t>Aeration Tank Cell 1</t>
        </is>
      </c>
      <c r="E181" s="3" t="inlineStr">
        <is>
          <t>Good</t>
        </is>
      </c>
      <c r="F181" s="3" t="inlineStr">
        <is>
          <t>D</t>
        </is>
      </c>
      <c r="G181" s="3">
        <v/>
      </c>
      <c r="H181" s="3" t="inlineStr">
        <is>
          <t>https://cdn.orca.storage/6178141a8b51f600b5891a30/617c21a01e7d396121000002/asset-photo/xfUddPFt32L9Jz8o59skSQ.jpg</t>
        </is>
      </c>
      <c r="I181" s="3">
        <v/>
      </c>
      <c r="J181" s="3">
        <v/>
      </c>
      <c r="K181" s="3">
        <v/>
      </c>
      <c r="L181" s="3">
        <v/>
      </c>
      <c r="M181" s="3" t="inlineStr">
        <is>
          <t>43.3877992, -80.3521780</t>
        </is>
      </c>
      <c r="N181" s="4">
        <v>44498.686747685184</v>
      </c>
    </row>
    <row r="182">
      <c r="A182" s="3" t="inlineStr">
        <is>
          <t>okvcldqxs0003476dz64u8uc3</t>
        </is>
      </c>
      <c r="B182" s="3" t="inlineStr">
        <is>
          <t>Exterior DoorHMU double door</t>
        </is>
      </c>
      <c r="C182" s="3" t="inlineStr">
        <is>
          <t>South</t>
        </is>
      </c>
      <c r="D182" s="3" t="inlineStr">
        <is>
          <t>Aeration Tank Cell 1</t>
        </is>
      </c>
      <c r="E182" s="3" t="inlineStr">
        <is>
          <t>Poor</t>
        </is>
      </c>
      <c r="F182" s="3" t="inlineStr">
        <is>
          <t>Localized moderate corrosion,  flak8ng paint. Damaged weatherstripping.</t>
        </is>
      </c>
      <c r="G182" s="3">
        <v/>
      </c>
      <c r="H182" s="3" t="inlineStr">
        <is>
          <t>https://cdn.orca.storage/6178141a8b51f600b5891a30/617c22631e7d396121000003/asset-photo/uCYVepsFHKNDcoKmYd2BqQ.jpg</t>
        </is>
      </c>
      <c r="I182" s="3" t="inlineStr">
        <is>
          <t>https://cdn.orca.storage/6178141a8b51f600b5891a30/617c22631e7d396121000003/name-plate-photo/PWfAwnGIQW2EBYFkGrb7RA.jpg</t>
        </is>
      </c>
      <c r="J182" s="3">
        <v/>
      </c>
      <c r="K182" s="3">
        <v/>
      </c>
      <c r="L182" s="3">
        <v/>
      </c>
      <c r="M182" s="3" t="inlineStr">
        <is>
          <t>43.3878224, -80.3522571</t>
        </is>
      </c>
      <c r="N182" s="4">
        <v>44498.68790509259</v>
      </c>
    </row>
    <row r="183">
      <c r="A183" s="3" t="inlineStr">
        <is>
          <t>okvclif9d0004476dzx0gamjc</t>
        </is>
      </c>
      <c r="B183" s="3" t="inlineStr">
        <is>
          <t>Aluminum, Railings</t>
        </is>
      </c>
      <c r="C183" s="3" t="inlineStr">
        <is>
          <t>South building</t>
        </is>
      </c>
      <c r="D183" s="3" t="inlineStr">
        <is>
          <t>Aeration Tank Cell 1</t>
        </is>
      </c>
      <c r="E183" s="3" t="inlineStr">
        <is>
          <t>Very Good</t>
        </is>
      </c>
      <c r="F183" s="3" t="inlineStr">
        <is>
          <t>C: one railing missing bottom extension</t>
        </is>
      </c>
      <c r="G183" s="3">
        <v/>
      </c>
      <c r="H183" s="3" t="inlineStr">
        <is>
          <t>https://cdn.orca.storage/6178141a8b51f600b5891a30/617c23101e7d396121000004/asset-photo/QOwCs1XrB2ahYUllJXKOg.jpg</t>
        </is>
      </c>
      <c r="I183" s="3">
        <v/>
      </c>
      <c r="J183" s="3">
        <v/>
      </c>
      <c r="K183" s="3">
        <v/>
      </c>
      <c r="L183" s="3">
        <v/>
      </c>
      <c r="M183" s="3" t="inlineStr">
        <is>
          <t>43.3878438, -80.3522263</t>
        </is>
      </c>
      <c r="N183" s="4">
        <v>44498.69045138889</v>
      </c>
    </row>
    <row r="184">
      <c r="A184" s="3" t="inlineStr">
        <is>
          <t>okvclphk50000476dbga0587d</t>
        </is>
      </c>
      <c r="B184" s="3" t="inlineStr">
        <is>
          <t>Exterior Railings</t>
        </is>
      </c>
      <c r="C184" s="3" t="inlineStr">
        <is>
          <t>South building</t>
        </is>
      </c>
      <c r="D184" s="3" t="inlineStr">
        <is>
          <t>Aeration Tank Cell 1</t>
        </is>
      </c>
      <c r="E184" s="3" t="inlineStr">
        <is>
          <t>Good</t>
        </is>
      </c>
      <c r="F184" s="3" t="inlineStr">
        <is>
          <t>Minor pitting</t>
        </is>
      </c>
      <c r="G184" s="3">
        <v/>
      </c>
      <c r="H184" s="3" t="inlineStr">
        <is>
          <t>https://cdn.orca.storage/6178141a8b51f600b5891a30/617c24251e7d393aeb000000/asset-photo/ewEdz3OBjidm7n+iAzgwKQ.jpg</t>
        </is>
      </c>
      <c r="I184" s="3" t="inlineStr">
        <is>
          <t>https://cdn.orca.storage/6178141a8b51f600b5891a30/617c24251e7d393aeb000000/name-plate-photo/XVNTzMURk8uMcczCBoDMaw.jpg</t>
        </is>
      </c>
      <c r="J184" s="3">
        <v/>
      </c>
      <c r="K184" s="3">
        <v/>
      </c>
      <c r="L184" s="3">
        <v/>
      </c>
      <c r="M184" s="3" t="inlineStr">
        <is>
          <t>43.3878153, -80.3521666</t>
        </is>
      </c>
      <c r="N184" s="4">
        <v>44498.694236111114</v>
      </c>
    </row>
    <row r="185">
      <c r="A185" s="3" t="inlineStr">
        <is>
          <t>okvclsrz50001476dz9wr4p97</t>
        </is>
      </c>
      <c r="B185" s="3" t="inlineStr">
        <is>
          <t>Exterior Wall AssemblyEiFS</t>
        </is>
      </c>
      <c r="C185" s="3" t="inlineStr">
        <is>
          <t>South building</t>
        </is>
      </c>
      <c r="D185" s="3" t="inlineStr">
        <is>
          <t>Aeration Tank Cell 1</t>
        </is>
      </c>
      <c r="E185" s="3" t="inlineStr">
        <is>
          <t>Poor</t>
        </is>
      </c>
      <c r="F185" s="3" t="inlineStr">
        <is>
          <t>Physical damage to multiple locations</t>
        </is>
      </c>
      <c r="G185" s="3">
        <v/>
      </c>
      <c r="H185" s="3" t="inlineStr">
        <is>
          <t>https://cdn.orca.storage/6178141a8b51f600b5891a30/617c25301e7d393aeb000001/asset-photo/SR3wpEXqw7OKnTWUBYPM7w.jpg</t>
        </is>
      </c>
      <c r="I185" s="3" t="inlineStr">
        <is>
          <t>https://cdn.orca.storage/6178141a8b51f600b5891a30/617c25301e7d393aeb000001/name-plate-photo/bwqwWACw3YawzJm80XYwYw.jpg</t>
        </is>
      </c>
      <c r="J185" s="3" t="inlineStr">
        <is>
          <t>https://cdn.orca.storage/6178141a8b51f600b5891a30/617c25301e7d393aeb000001/barcode-photo/zQ3PZxt8i+C0pP3SOlHQPg.jpg</t>
        </is>
      </c>
      <c r="K185" s="3">
        <v/>
      </c>
      <c r="L185" s="3">
        <v/>
      </c>
      <c r="M185" s="3" t="inlineStr">
        <is>
          <t>43.3877395, -80.3521264</t>
        </is>
      </c>
      <c r="N185" s="4">
        <v>44498.696018518516</v>
      </c>
    </row>
    <row r="186">
      <c r="A186" s="3" t="inlineStr">
        <is>
          <t>okvcm0nqd0002476dc4djeupf</t>
        </is>
      </c>
      <c r="B186" s="3" t="inlineStr">
        <is>
          <t>Roof Accessories Metal Coping prefinished metalExposed roof fascia</t>
        </is>
      </c>
      <c r="C186" s="3" t="inlineStr">
        <is>
          <t>Near entrance</t>
        </is>
      </c>
      <c r="D186" s="3" t="inlineStr">
        <is>
          <t>Raw Sludge Pumping Station 2</t>
        </is>
      </c>
      <c r="E186" s="3" t="inlineStr">
        <is>
          <t>Good</t>
        </is>
      </c>
      <c r="F186" s="3" t="inlineStr">
        <is>
          <t>Deteriorating wood and flaking paint</t>
        </is>
      </c>
      <c r="G186" s="3">
        <v/>
      </c>
      <c r="H186" s="3" t="inlineStr">
        <is>
          <t>https://cdn.orca.storage/6178141a8b51f600b5891a30/617c26871e7d393aeb000002/asset-photo/oKn+saWadDAl6C6hSJUsng.jpg</t>
        </is>
      </c>
      <c r="I186" s="3" t="inlineStr">
        <is>
          <t>https://cdn.orca.storage/6178141a8b51f600b5891a30/617c26871e7d393aeb000002/name-plate-photo/UWvNUt6N5tLt5DgTuWBI7Q.jpg</t>
        </is>
      </c>
      <c r="J186" s="3">
        <v/>
      </c>
      <c r="K186" s="3">
        <v/>
      </c>
      <c r="L186" s="3">
        <v/>
      </c>
      <c r="M186" s="3" t="inlineStr">
        <is>
          <t>43.3883566, -80.3520087</t>
        </is>
      </c>
      <c r="N186" s="4">
        <v>44498.70024305556</v>
      </c>
    </row>
    <row r="187">
      <c r="A187" s="3" t="inlineStr">
        <is>
          <t>okvcm4hzn0003476duvozgd4d</t>
        </is>
      </c>
      <c r="B187" s="3" t="inlineStr">
        <is>
          <t>Exterior Wall AssemblyConcrete, paint</t>
        </is>
      </c>
      <c r="C187" s="3" t="inlineStr">
        <is>
          <t>Entrance</t>
        </is>
      </c>
      <c r="D187" s="3" t="inlineStr">
        <is>
          <t>Raw Sludge Pumping Station 2</t>
        </is>
      </c>
      <c r="E187" s="3" t="inlineStr">
        <is>
          <t>Good</t>
        </is>
      </c>
      <c r="F187" s="3">
        <v/>
      </c>
      <c r="G187" s="3">
        <v/>
      </c>
      <c r="H187" s="3" t="inlineStr">
        <is>
          <t>https://cdn.orca.storage/6178141a8b51f600b5891a30/617c279d1e7d393aeb000003/asset-photo/+0ME4cpAba8doK5mISTJRg.jpg</t>
        </is>
      </c>
      <c r="I187" s="3" t="inlineStr">
        <is>
          <t>https://cdn.orca.storage/6178141a8b51f600b5891a30/617c279d1e7d393aeb000003/name-plate-photo/1lhTXQfmrXQ1NCmB0zzgg.jpg</t>
        </is>
      </c>
      <c r="J187" s="3">
        <v/>
      </c>
      <c r="K187" s="3">
        <v/>
      </c>
      <c r="L187" s="3">
        <v/>
      </c>
      <c r="M187" s="3" t="inlineStr">
        <is>
          <t>43.3882637, -80.3520657</t>
        </is>
      </c>
      <c r="N187" s="4">
        <v>44498.702361111114</v>
      </c>
    </row>
    <row r="188">
      <c r="A188" s="3" t="inlineStr">
        <is>
          <t>okvcmam4g0004476dubt4p5mx</t>
        </is>
      </c>
      <c r="B188" s="3" t="inlineStr">
        <is>
          <t>Exterior DoorHollow Metal Frame</t>
        </is>
      </c>
      <c r="C188" s="3" t="inlineStr">
        <is>
          <t>Entrance</t>
        </is>
      </c>
      <c r="D188" s="3" t="inlineStr">
        <is>
          <t>Raw Sludge Pumping Station 2</t>
        </is>
      </c>
      <c r="E188" s="3" t="inlineStr">
        <is>
          <t>Good</t>
        </is>
      </c>
      <c r="F188" s="3" t="inlineStr">
        <is>
          <t>C: Height of door opening is 1970mm.</t>
        </is>
      </c>
      <c r="G188" s="3">
        <v/>
      </c>
      <c r="H188" s="3" t="inlineStr">
        <is>
          <t>https://cdn.orca.storage/6178141a8b51f600b5891a30/617c28101e7d393aeb000004/asset-photo/aKIihy8hTbXxk7CzEawWrQ.jpg</t>
        </is>
      </c>
      <c r="I188" s="3">
        <v/>
      </c>
      <c r="J188" s="3">
        <v/>
      </c>
      <c r="K188" s="3">
        <v/>
      </c>
      <c r="L188" s="3">
        <v/>
      </c>
      <c r="M188" s="3" t="inlineStr">
        <is>
          <t>43.3882604, -80.3520410</t>
        </is>
      </c>
      <c r="N188" s="4">
        <v>44498.705659722225</v>
      </c>
    </row>
    <row r="189">
      <c r="A189" s="3" t="inlineStr">
        <is>
          <t>okvcmd11r0005476de8ztc4ak</t>
        </is>
      </c>
      <c r="B189" s="3" t="inlineStr">
        <is>
          <t>Interior CeilingConcrete, painted</t>
        </is>
      </c>
      <c r="C189" s="3" t="inlineStr">
        <is>
          <t>Entrance</t>
        </is>
      </c>
      <c r="D189" s="3" t="inlineStr">
        <is>
          <t>Raw Sludge Pumping Station 2</t>
        </is>
      </c>
      <c r="E189" s="3" t="inlineStr">
        <is>
          <t>Good</t>
        </is>
      </c>
      <c r="F189" s="3">
        <v/>
      </c>
      <c r="G189" s="3">
        <v/>
      </c>
      <c r="H189" s="3" t="inlineStr">
        <is>
          <t>https://cdn.orca.storage/6178141a8b51f600b5891a30/617c28c21e7d393aeb000005/asset-photo/egwwGGBjGbJIzmu1lhDCUQ.jpg</t>
        </is>
      </c>
      <c r="I189" s="3">
        <v/>
      </c>
      <c r="J189" s="3">
        <v/>
      </c>
      <c r="K189" s="3">
        <v/>
      </c>
      <c r="L189" s="3">
        <v/>
      </c>
      <c r="M189" s="3" t="inlineStr">
        <is>
          <t>43.3882648, -80.3520634</t>
        </is>
      </c>
      <c r="N189" s="4">
        <v>44498.706967592596</v>
      </c>
    </row>
    <row r="190">
      <c r="A190" s="3" t="inlineStr">
        <is>
          <t>okvcmhobl0006476d1ycqmmx7</t>
        </is>
      </c>
      <c r="B190" s="3" t="inlineStr">
        <is>
          <t>Interior Concrete WallPaint</t>
        </is>
      </c>
      <c r="C190" s="3">
        <v/>
      </c>
      <c r="D190" s="3" t="inlineStr">
        <is>
          <t>Raw Sludge Pumping Station 2</t>
        </is>
      </c>
      <c r="E190" s="3" t="inlineStr">
        <is>
          <t>Very Good</t>
        </is>
      </c>
      <c r="F190" s="3">
        <v/>
      </c>
      <c r="G190" s="3">
        <v/>
      </c>
      <c r="H190" s="3" t="inlineStr">
        <is>
          <t>https://cdn.orca.storage/6178141a8b51f600b5891a30/617c29671e7d393aeb000006/asset-photo/iwQ+AmZuoC1YHOPwx6Uew.jpg</t>
        </is>
      </c>
      <c r="I190" s="3">
        <v/>
      </c>
      <c r="J190" s="3">
        <v/>
      </c>
      <c r="K190" s="3">
        <v/>
      </c>
      <c r="L190" s="3">
        <v/>
      </c>
      <c r="M190" s="3" t="inlineStr">
        <is>
          <t>43.3883103, -80.3520937</t>
        </is>
      </c>
      <c r="N190" s="4">
        <v>44498.70899305555</v>
      </c>
    </row>
    <row r="191">
      <c r="A191" s="3" t="inlineStr">
        <is>
          <t>okvcmko2r0007476d31ktcpsx</t>
        </is>
      </c>
      <c r="B191" s="3" t="inlineStr">
        <is>
          <t>Interior Floor, Concrete, painted</t>
        </is>
      </c>
      <c r="C191" s="3">
        <v/>
      </c>
      <c r="D191" s="3" t="inlineStr">
        <is>
          <t>Raw Sludge Pumping Station 2</t>
        </is>
      </c>
      <c r="E191" s="3" t="inlineStr">
        <is>
          <t>Good</t>
        </is>
      </c>
      <c r="F191" s="3" t="inlineStr">
        <is>
          <t>Minor staining</t>
        </is>
      </c>
      <c r="G191" s="3">
        <v/>
      </c>
      <c r="H191" s="3" t="inlineStr">
        <is>
          <t>https://cdn.orca.storage/6178141a8b51f600b5891a30/617c2a131e7d393aeb000007/asset-photo/2an9x6mpNg7AHkf2Oa3YUA.jpg</t>
        </is>
      </c>
      <c r="I191" s="3">
        <v/>
      </c>
      <c r="J191" s="3">
        <v/>
      </c>
      <c r="K191" s="3">
        <v/>
      </c>
      <c r="L191" s="3">
        <v/>
      </c>
      <c r="M191" s="3" t="inlineStr">
        <is>
          <t>43.3883260, -80.3521013</t>
        </is>
      </c>
      <c r="N191" s="4">
        <v>44498.71097222222</v>
      </c>
    </row>
    <row r="192">
      <c r="A192" s="3" t="inlineStr">
        <is>
          <t>okvcmo5290008476daa1auz5h</t>
        </is>
      </c>
      <c r="B192" s="3" t="inlineStr">
        <is>
          <t>Exterior WindowSingle-pane aluminum frame</t>
        </is>
      </c>
      <c r="C192" s="3" t="inlineStr">
        <is>
          <t>Emtrance</t>
        </is>
      </c>
      <c r="D192" s="3" t="inlineStr">
        <is>
          <t>Raw Sludge Pumping Station 2</t>
        </is>
      </c>
      <c r="E192" s="3" t="inlineStr">
        <is>
          <t>Poor</t>
        </is>
      </c>
      <c r="F192" s="3" t="inlineStr">
        <is>
          <t>Middle window pane , temprred glass brokenGlazing gasket has failed on inside and outside</t>
        </is>
      </c>
      <c r="G192" s="3">
        <v/>
      </c>
      <c r="H192" s="3" t="inlineStr">
        <is>
          <t>https://cdn.orca.storage/6178141a8b51f600b5891a30/617c2b661e7d393aeb000008/asset-photo/+d82irj+RkWd0KrYHUXAkQ.jpg</t>
        </is>
      </c>
      <c r="I192" s="3" t="inlineStr">
        <is>
          <t>https://cdn.orca.storage/6178141a8b51f600b5891a30/617c2b661e7d393aeb000008/name-plate-photo/qu0ovNE+XHW4v2jY46BZ1A.jpg</t>
        </is>
      </c>
      <c r="J192" s="3" t="inlineStr">
        <is>
          <t>https://cdn.orca.storage/6178141a8b51f600b5891a30/617c2b661e7d393aeb000008/barcode-photo/grCKnXhbtu229BvlXX7aQ.jpg</t>
        </is>
      </c>
      <c r="K192" s="3">
        <v/>
      </c>
      <c r="L192" s="3">
        <v/>
      </c>
      <c r="M192" s="3" t="inlineStr">
        <is>
          <t>43.3883029, -80.3521171</t>
        </is>
      </c>
      <c r="N192" s="4">
        <v>44498.71296296296</v>
      </c>
    </row>
    <row r="193">
      <c r="A193" s="3" t="inlineStr">
        <is>
          <t>okvcmvs560009476d2xoun6fp</t>
        </is>
      </c>
      <c r="B193" s="3" t="inlineStr">
        <is>
          <t>Aluminum louver</t>
        </is>
      </c>
      <c r="C193" s="3" t="inlineStr">
        <is>
          <t>Entrance</t>
        </is>
      </c>
      <c r="D193" s="3" t="inlineStr">
        <is>
          <t>Raw Sludge Pumping Station 2</t>
        </is>
      </c>
      <c r="E193" s="3" t="inlineStr">
        <is>
          <t>Very Good</t>
        </is>
      </c>
      <c r="F193" s="3">
        <v/>
      </c>
      <c r="G193" s="3">
        <v/>
      </c>
      <c r="H193" s="3" t="inlineStr">
        <is>
          <t>https://cdn.orca.storage/6178141a8b51f600b5891a30/617c2c0a1e7d393aeb000009/asset-photo/3FH+OC5AjTrQX83q499oMA.jpg</t>
        </is>
      </c>
      <c r="I193" s="3">
        <v/>
      </c>
      <c r="J193" s="3">
        <v/>
      </c>
      <c r="K193" s="3">
        <v/>
      </c>
      <c r="L193" s="3">
        <v/>
      </c>
      <c r="M193" s="3" t="inlineStr">
        <is>
          <t>43.3883794, -80.3520661</t>
        </is>
      </c>
      <c r="N193" s="4">
        <v>44498.716875</v>
      </c>
    </row>
    <row r="194">
      <c r="A194" s="3" t="inlineStr">
        <is>
          <t>okvcmz109000a476d13eg32hu</t>
        </is>
      </c>
      <c r="B194" s="3" t="inlineStr">
        <is>
          <t>RailingsAluminum</t>
        </is>
      </c>
      <c r="C194" s="3" t="inlineStr">
        <is>
          <t>C:  no kick plate at top of stairs, missing handrail extension at base of stairs. Guardrail at stairs is kes than 920mm</t>
        </is>
      </c>
      <c r="D194" s="3" t="inlineStr">
        <is>
          <t>Raw Sludge Pumping Station 2</t>
        </is>
      </c>
      <c r="E194" s="3" t="inlineStr">
        <is>
          <t>Good</t>
        </is>
      </c>
      <c r="F194" s="3" t="inlineStr">
        <is>
          <t>General Ware &amp;Tare</t>
        </is>
      </c>
      <c r="G194" s="3">
        <v/>
      </c>
      <c r="H194" s="3" t="inlineStr">
        <is>
          <t>https://cdn.orca.storage/6178141a8b51f600b5891a30/617c2d261e7d393aeb00000a/asset-photo/+imCMc6gAhUHD8QWYssQA.jpg</t>
        </is>
      </c>
      <c r="I194" s="3">
        <v/>
      </c>
      <c r="J194" s="3">
        <v/>
      </c>
      <c r="K194" s="3">
        <v/>
      </c>
      <c r="L194" s="3">
        <v/>
      </c>
      <c r="M194" s="3" t="inlineStr">
        <is>
          <t>43.3883255, -80.3520736</t>
        </is>
      </c>
      <c r="N194" s="4">
        <v>44498.71884259259</v>
      </c>
    </row>
    <row r="195">
      <c r="A195" s="3" t="inlineStr">
        <is>
          <t>Exterior Roof Assemmbly</t>
        </is>
      </c>
      <c r="B195" s="3" t="inlineStr">
        <is>
          <t>Conventioal Roof Assembly Pea Gravel</t>
        </is>
      </c>
      <c r="C195" s="3">
        <v/>
      </c>
      <c r="D195" s="3" t="inlineStr">
        <is>
          <t>Raw Sludge Pumping Station 2</t>
        </is>
      </c>
      <c r="E195" s="3" t="inlineStr">
        <is>
          <t>Poor</t>
        </is>
      </c>
      <c r="F195" s="3" t="inlineStr">
        <is>
          <t>Excessive roof pooling</t>
        </is>
      </c>
      <c r="G195" s="3">
        <v/>
      </c>
      <c r="H195" s="3" t="inlineStr">
        <is>
          <t>https://cdn.orca.storage/6178141a8b51f600b5891a30/617c2e361e7d393aeb00000b/asset-photo/m2MT5rBYwr91pjNSSq6BSA.jpg</t>
        </is>
      </c>
      <c r="I195" s="3">
        <v/>
      </c>
      <c r="J195" s="3">
        <v/>
      </c>
      <c r="K195" s="3">
        <v/>
      </c>
      <c r="L195" s="3">
        <v/>
      </c>
      <c r="M195" s="3" t="inlineStr">
        <is>
          <t>43.3882436, -80.3520712</t>
        </is>
      </c>
      <c r="N195" s="4">
        <v>44498.723333333335</v>
      </c>
    </row>
    <row r="196">
      <c r="A196" s="3" t="inlineStr">
        <is>
          <t>okvcnmgrm000b476d7c45ityt</t>
        </is>
      </c>
      <c r="B196" s="3" t="inlineStr">
        <is>
          <t>Exterior Traffic Topping</t>
        </is>
      </c>
      <c r="C196" s="3">
        <v/>
      </c>
      <c r="D196" s="3" t="inlineStr">
        <is>
          <t>Raw Sludge Pumping Station 2</t>
        </is>
      </c>
      <c r="E196" s="3" t="inlineStr">
        <is>
          <t>Very Good</t>
        </is>
      </c>
      <c r="F196" s="3">
        <v/>
      </c>
      <c r="G196" s="3">
        <v/>
      </c>
      <c r="H196" s="3" t="inlineStr">
        <is>
          <t>https://cdn.orca.storage/6178141a8b51f600b5891a30/617c30951e7d393aeb00000c/asset-photo/RWYi+gqZLRPM6DGS4n9jDA.jpg</t>
        </is>
      </c>
      <c r="I196" s="3">
        <v/>
      </c>
      <c r="J196" s="3">
        <v/>
      </c>
      <c r="K196" s="3">
        <v/>
      </c>
      <c r="L196" s="3">
        <v/>
      </c>
      <c r="M196" s="3" t="inlineStr">
        <is>
          <t>43.3883610, -80.3521101</t>
        </is>
      </c>
      <c r="N196" s="4">
        <v>44498.73103009259</v>
      </c>
    </row>
    <row r="197">
      <c r="A197" s="3" t="inlineStr">
        <is>
          <t>okvcnrb99000c476d1ko8pf2j</t>
        </is>
      </c>
      <c r="B197" s="3" t="inlineStr">
        <is>
          <t>Interior Floor finishEpoxy coating, slip resistant</t>
        </is>
      </c>
      <c r="C197" s="3">
        <v/>
      </c>
      <c r="D197" s="3" t="inlineStr">
        <is>
          <t>Raw Sludge Pumping Station 1</t>
        </is>
      </c>
      <c r="E197" s="3" t="inlineStr">
        <is>
          <t>Fair</t>
        </is>
      </c>
      <c r="F197" s="3" t="inlineStr">
        <is>
          <t>Chipped coating. New coating on 1/2of floor onlyWare and tear on the stairs</t>
        </is>
      </c>
      <c r="G197" s="3">
        <v/>
      </c>
      <c r="H197" s="3" t="inlineStr">
        <is>
          <t>https://cdn.orca.storage/6178141a8b51f600b5891a30/617c32051e7d393aeb00000d/asset-photo/bewFFNGGWKhqdXgenZZXA.jpg</t>
        </is>
      </c>
      <c r="I197" s="3" t="inlineStr">
        <is>
          <t>https://cdn.orca.storage/6178141a8b51f600b5891a30/617c32051e7d393aeb00000d/name-plate-photo/EqQtcHOF0GtbEM7RHxoKwQ.jpg</t>
        </is>
      </c>
      <c r="J197" s="3" t="inlineStr">
        <is>
          <t>https://cdn.orca.storage/6178141a8b51f600b5891a30/617c32051e7d393aeb00000d/barcode-photo/mLeGQCqxVZ3YYtwjyrBtxg.jpg</t>
        </is>
      </c>
      <c r="K197" s="3">
        <v/>
      </c>
      <c r="L197" s="3">
        <v/>
      </c>
      <c r="M197" s="3" t="inlineStr">
        <is>
          <t>43.3882502, -80.3519499</t>
        </is>
      </c>
      <c r="N197" s="4">
        <v>44498.7341087963</v>
      </c>
    </row>
    <row r="198">
      <c r="A198" s="3" t="inlineStr">
        <is>
          <t>okvcnvn7f000d476dvhlfjbj8</t>
        </is>
      </c>
      <c r="B198" s="3" t="inlineStr">
        <is>
          <t>Interior Wall FinishPoured concrete, paint</t>
        </is>
      </c>
      <c r="C198" s="3">
        <v/>
      </c>
      <c r="D198" s="3" t="inlineStr">
        <is>
          <t>Raw Sludge Pumping Station 1</t>
        </is>
      </c>
      <c r="E198" s="3" t="inlineStr">
        <is>
          <t>Good</t>
        </is>
      </c>
      <c r="F198" s="3" t="inlineStr">
        <is>
          <t>Evidence of leaks at pedestrians and other locations.</t>
        </is>
      </c>
      <c r="G198" s="3">
        <v/>
      </c>
      <c r="H198" s="3" t="inlineStr">
        <is>
          <t>https://cdn.orca.storage/6178141a8b51f600b5891a30/617c32901e7d393aeb00000e/asset-photo/i4a6nSO8H+1GJ+qXJ6yIRg.jpg</t>
        </is>
      </c>
      <c r="I198" s="3" t="inlineStr">
        <is>
          <t>https://cdn.orca.storage/6178141a8b51f600b5891a30/617c32901e7d393aeb00000e/name-plate-photo/Frq+drDHUFmsQFDNNsCMgg.jpg</t>
        </is>
      </c>
      <c r="J198" s="3">
        <v/>
      </c>
      <c r="K198" s="3">
        <v/>
      </c>
      <c r="L198" s="3">
        <v/>
      </c>
      <c r="M198" s="3" t="inlineStr">
        <is>
          <t>43.3882300, -80.3519056</t>
        </is>
      </c>
      <c r="N198" s="4">
        <v>44498.73643518519</v>
      </c>
    </row>
    <row r="199">
      <c r="A199" s="3" t="inlineStr">
        <is>
          <t>okvco3dsn0000476d6g8tkppx</t>
        </is>
      </c>
      <c r="B199" s="3" t="inlineStr">
        <is>
          <t>Interior Ceiling, Concrete Slab, paint</t>
        </is>
      </c>
      <c r="C199" s="3">
        <v/>
      </c>
      <c r="D199" s="3" t="inlineStr">
        <is>
          <t>Raw Sludge Pumping Station 1</t>
        </is>
      </c>
      <c r="E199" s="3" t="inlineStr">
        <is>
          <t>Good</t>
        </is>
      </c>
      <c r="F199" s="3" t="inlineStr">
        <is>
          <t>Evidence of leaks</t>
        </is>
      </c>
      <c r="G199" s="3">
        <v/>
      </c>
      <c r="H199" s="3" t="inlineStr">
        <is>
          <t>https://cdn.orca.storage/6178141a8b51f600b5891a30/617c33821e7d3976fb000000/asset-photo/QFvEac76IILuQ8TNjHOYw.jpg</t>
        </is>
      </c>
      <c r="I199" s="3" t="inlineStr">
        <is>
          <t>https://cdn.orca.storage/6178141a8b51f600b5891a30/617c33821e7d3976fb000000/name-plate-photo/g1O381Lz5iHZ7LI2cco9IA.jpg</t>
        </is>
      </c>
      <c r="J199" s="3">
        <v/>
      </c>
      <c r="K199" s="3">
        <v/>
      </c>
      <c r="L199" s="3">
        <v/>
      </c>
      <c r="M199" s="3" t="inlineStr">
        <is>
          <t>43.3882330, -80.3519007</t>
        </is>
      </c>
      <c r="N199" s="4">
        <v>44498.739340277774</v>
      </c>
    </row>
    <row r="200">
      <c r="A200" s="3" t="inlineStr">
        <is>
          <t>okvco4h370001476d0mt39tmh</t>
        </is>
      </c>
      <c r="B200" s="3" t="inlineStr">
        <is>
          <t>Interior Door,Hollow metal frame, painted, louver</t>
        </is>
      </c>
      <c r="C200" s="3">
        <v/>
      </c>
      <c r="D200" s="3" t="inlineStr">
        <is>
          <t>Raw Sludge Pumping Station 1</t>
        </is>
      </c>
      <c r="E200" s="3" t="inlineStr">
        <is>
          <t>Very Good</t>
        </is>
      </c>
      <c r="F200" s="3">
        <v/>
      </c>
      <c r="G200" s="3">
        <v/>
      </c>
      <c r="H200" s="3" t="inlineStr">
        <is>
          <t>https://cdn.orca.storage/6178141a8b51f600b5891a30/617c33fd1e7d3976fb000001/asset-photo/b51pD6zM02twbdGrXFBzhA.jpg</t>
        </is>
      </c>
      <c r="I200" s="3">
        <v/>
      </c>
      <c r="J200" s="3">
        <v/>
      </c>
      <c r="K200" s="3">
        <v/>
      </c>
      <c r="L200" s="3">
        <v/>
      </c>
      <c r="M200" s="3" t="inlineStr">
        <is>
          <t>43.3884046, -80.3518846</t>
        </is>
      </c>
      <c r="N200" s="4">
        <v>44498.74123842592</v>
      </c>
    </row>
    <row r="201">
      <c r="A201" s="3" t="inlineStr">
        <is>
          <t>okvco7cu80002476dxtcpe811</t>
        </is>
      </c>
      <c r="B201" s="3" t="inlineStr">
        <is>
          <t>Aluminum Railing</t>
        </is>
      </c>
      <c r="C201" s="3">
        <v/>
      </c>
      <c r="D201" s="3" t="inlineStr">
        <is>
          <t>Raw Sludge Pumping Station 1</t>
        </is>
      </c>
      <c r="E201" s="3" t="inlineStr">
        <is>
          <t>Good</t>
        </is>
      </c>
      <c r="F201" s="3" t="inlineStr">
        <is>
          <t>Ware and tearC: no stair extension</t>
        </is>
      </c>
      <c r="G201" s="3">
        <v/>
      </c>
      <c r="H201" s="3" t="inlineStr">
        <is>
          <t>https://cdn.orca.storage/6178141a8b51f600b5891a30/617c34ab1e7d3976fb000002/asset-photo/YgVrDuYLjZ6M8szOMCOQow.jpg</t>
        </is>
      </c>
      <c r="I201" s="3">
        <v/>
      </c>
      <c r="J201" s="3">
        <v/>
      </c>
      <c r="K201" s="3">
        <v/>
      </c>
      <c r="L201" s="3">
        <v/>
      </c>
      <c r="M201" s="3" t="inlineStr">
        <is>
          <t>43.3883646, -80.3518965</t>
        </is>
      </c>
      <c r="N201" s="4">
        <v>44498.74244212963</v>
      </c>
    </row>
    <row r="202">
      <c r="A202" s="3" t="inlineStr">
        <is>
          <t>okvcoatz70003476dvbg57k5c</t>
        </is>
      </c>
      <c r="B202" s="3" t="inlineStr">
        <is>
          <t>Exterior Door</t>
        </is>
      </c>
      <c r="C202" s="3">
        <v/>
      </c>
      <c r="D202" s="3" t="inlineStr">
        <is>
          <t>Raw Sludge Pumping Station 1</t>
        </is>
      </c>
      <c r="E202" s="3" t="inlineStr">
        <is>
          <t>Fair</t>
        </is>
      </c>
      <c r="F202" s="3" t="inlineStr">
        <is>
          <t>Rusted hinges, chipping paint</t>
        </is>
      </c>
      <c r="G202" s="3">
        <v/>
      </c>
      <c r="H202" s="3" t="inlineStr">
        <is>
          <t>https://cdn.orca.storage/6178141a8b51f600b5891a30/617c358b1e7d3976fb000003/asset-photo/Ftv4rPB6jkbzMRQXZp2Q0Q.jpg</t>
        </is>
      </c>
      <c r="I202" s="3" t="inlineStr">
        <is>
          <t>https://cdn.orca.storage/6178141a8b51f600b5891a30/617c358b1e7d3976fb000003/name-plate-photo/Kqc95AUf3nGehxonMqIdJw.jpg</t>
        </is>
      </c>
      <c r="J202" s="3">
        <v/>
      </c>
      <c r="K202" s="3">
        <v/>
      </c>
      <c r="L202" s="3">
        <v/>
      </c>
      <c r="M202" s="3" t="inlineStr">
        <is>
          <t>43.3881246, -80.3519104</t>
        </is>
      </c>
      <c r="N202" s="4">
        <v>44498.744467592594</v>
      </c>
    </row>
    <row r="203">
      <c r="A203" s="3" t="inlineStr">
        <is>
          <t>okvcoeyd20004476dv22f3ryl</t>
        </is>
      </c>
      <c r="B203" s="3" t="inlineStr">
        <is>
          <t>Louvers</t>
        </is>
      </c>
      <c r="C203" s="3">
        <v/>
      </c>
      <c r="D203" s="3" t="inlineStr">
        <is>
          <t>Raw Sludge Pumping Station 2</t>
        </is>
      </c>
      <c r="E203" s="3" t="inlineStr">
        <is>
          <t>Very Good</t>
        </is>
      </c>
      <c r="F203" s="3">
        <v/>
      </c>
      <c r="G203" s="3">
        <v/>
      </c>
      <c r="H203" s="3" t="inlineStr">
        <is>
          <t>https://cdn.orca.storage/6178141a8b51f600b5891a30/617c36361e7d3976fb000004/asset-photo/w5ZtjVnHGbaXx6LvG+Z4Tg.jpg</t>
        </is>
      </c>
      <c r="I203" s="3" t="inlineStr">
        <is>
          <t>https://cdn.orca.storage/6178141a8b51f600b5891a30/617c36361e7d3976fb000004/name-plate-photo/+HelWI06xsjWFi1jUDoNHA.jpg</t>
        </is>
      </c>
      <c r="J203" s="3">
        <v/>
      </c>
      <c r="K203" s="3">
        <v/>
      </c>
      <c r="L203" s="3">
        <v/>
      </c>
      <c r="M203" s="3" t="inlineStr">
        <is>
          <t>43.3881167, -80.3519621</t>
        </is>
      </c>
      <c r="N203" s="4">
        <v>44498.74684027778</v>
      </c>
    </row>
    <row r="204">
      <c r="A204" s="3" t="inlineStr">
        <is>
          <t>okvcoo8ud0005476dkdo3ctdd</t>
        </is>
      </c>
      <c r="B204" s="3" t="inlineStr">
        <is>
          <t>Metal copingPrefin, metal,Wooden Fascia</t>
        </is>
      </c>
      <c r="C204" s="3">
        <v/>
      </c>
      <c r="D204" s="3" t="inlineStr">
        <is>
          <t>Raw Sludge Pumping Station 1</t>
        </is>
      </c>
      <c r="E204" s="3" t="inlineStr">
        <is>
          <t>Fair</t>
        </is>
      </c>
      <c r="F204" s="3" t="inlineStr">
        <is>
          <t>Missing scu00er downspoutPaint chipping and wood decomposing</t>
        </is>
      </c>
      <c r="G204" s="3">
        <v/>
      </c>
      <c r="H204" s="3" t="inlineStr">
        <is>
          <t>https://cdn.orca.storage/6178141a8b51f600b5891a30/617c37ae1e7d3976fb000005/asset-photo/KbJXsYj6KjdhO9g5on1e1Q.jpg</t>
        </is>
      </c>
      <c r="I204" s="3" t="inlineStr">
        <is>
          <t>https://cdn.orca.storage/6178141a8b51f600b5891a30/617c37ae1e7d3976fb000005/name-plate-photo/Xa9h4FYFBoGRNZ03kgjERw.jpg</t>
        </is>
      </c>
      <c r="J204" s="3">
        <v/>
      </c>
      <c r="K204" s="3">
        <v/>
      </c>
      <c r="L204" s="3">
        <v/>
      </c>
      <c r="M204" s="3" t="inlineStr">
        <is>
          <t>43.3881566, -80.3519496</t>
        </is>
      </c>
      <c r="N204" s="4">
        <v>44498.74917824074</v>
      </c>
    </row>
    <row r="205">
      <c r="A205" s="3" t="inlineStr">
        <is>
          <t>okvcor8q10006476dxiov2mkn</t>
        </is>
      </c>
      <c r="B205" s="3" t="inlineStr">
        <is>
          <t>Conventional Roof Assembly, pea gravel</t>
        </is>
      </c>
      <c r="C205" s="3">
        <v/>
      </c>
      <c r="D205" s="3" t="inlineStr">
        <is>
          <t>Raw Sludge Pumping Station 2</t>
        </is>
      </c>
      <c r="E205" s="3" t="inlineStr">
        <is>
          <t>Poor</t>
        </is>
      </c>
      <c r="F205" s="3" t="inlineStr">
        <is>
          <t>Excessive pooling</t>
        </is>
      </c>
      <c r="G205" s="3">
        <v/>
      </c>
      <c r="H205" s="3" t="inlineStr">
        <is>
          <t>https://cdn.orca.storage/6178141a8b51f600b5891a30/617c3ae51e7d3976fb000006/asset-photo/H3Eg1tjQ5NRKqwkhDESxTw.jpg</t>
        </is>
      </c>
      <c r="I205" s="3">
        <v/>
      </c>
      <c r="J205" s="3">
        <v/>
      </c>
      <c r="K205" s="3">
        <v/>
      </c>
      <c r="L205" s="3">
        <v/>
      </c>
      <c r="M205" s="3" t="inlineStr">
        <is>
          <t>43.3881850, -80.3518916</t>
        </is>
      </c>
      <c r="N205" s="4">
        <v>44498.75349537037</v>
      </c>
    </row>
    <row r="206">
      <c r="A206" s="3" t="inlineStr">
        <is>
          <t>okvcq58il0007476d8bhfuk2w</t>
        </is>
      </c>
      <c r="B206" s="3" t="inlineStr">
        <is>
          <t>Interior Wall FinishPoured Concrete, paint</t>
        </is>
      </c>
      <c r="C206" s="3">
        <v/>
      </c>
      <c r="D206" s="3" t="inlineStr">
        <is>
          <t>Return Sludge PS 2</t>
        </is>
      </c>
      <c r="E206" s="3" t="inlineStr">
        <is>
          <t>Fair</t>
        </is>
      </c>
      <c r="F206" s="3" t="inlineStr">
        <is>
          <t>Extensivw evidence of leaks, stains</t>
        </is>
      </c>
      <c r="G206" s="3">
        <v/>
      </c>
      <c r="H206" s="3" t="inlineStr">
        <is>
          <t>https://cdn.orca.storage/6178141a8b51f600b5891a30/617c41e71e7d3976fb000007/asset-photo/xXw9MdsDCJHKmUkmYDk3Q.jpg</t>
        </is>
      </c>
      <c r="I206" s="3" t="inlineStr">
        <is>
          <t>https://cdn.orca.storage/6178141a8b51f600b5891a30/617c41e71e7d3976fb000007/name-plate-photo/aAVw68jnk1+DeCnoWJV7w.jpg</t>
        </is>
      </c>
      <c r="J206" s="3">
        <v/>
      </c>
      <c r="K206" s="3">
        <v/>
      </c>
      <c r="L206" s="3">
        <v/>
      </c>
      <c r="M206" s="3" t="inlineStr">
        <is>
          <t>43.3878340, -80.3509769</t>
        </is>
      </c>
      <c r="N206" s="4">
        <v>44498.78010416667</v>
      </c>
    </row>
    <row r="207">
      <c r="A207" s="3" t="inlineStr">
        <is>
          <t>okvcqap4z0008476dhos9cjxr</t>
        </is>
      </c>
      <c r="B207" s="3" t="inlineStr">
        <is>
          <t>Interior Ceiling finisheConcrete, paint</t>
        </is>
      </c>
      <c r="C207" s="3">
        <v/>
      </c>
      <c r="D207" s="3" t="inlineStr">
        <is>
          <t>Return Sludge PS 2</t>
        </is>
      </c>
      <c r="E207" s="3" t="inlineStr">
        <is>
          <t>Fair</t>
        </is>
      </c>
      <c r="F207" s="3" t="inlineStr">
        <is>
          <t>Evidence ofmleakain multiple locations.</t>
        </is>
      </c>
      <c r="G207" s="3">
        <v/>
      </c>
      <c r="H207" s="3" t="inlineStr">
        <is>
          <t>https://cdn.orca.storage/6178141a8b51f600b5891a30/617c42761e7d3976fb000008/asset-photo/x9IPluh2vBRiG56+lmaiCQ.jpg</t>
        </is>
      </c>
      <c r="I207" s="3">
        <v/>
      </c>
      <c r="J207" s="3">
        <v/>
      </c>
      <c r="K207" s="3">
        <v/>
      </c>
      <c r="L207" s="3">
        <v/>
      </c>
      <c r="M207" s="3" t="inlineStr">
        <is>
          <t>43.3877957, -80.3510800</t>
        </is>
      </c>
      <c r="N207" s="4">
        <v>44498.78346064815</v>
      </c>
    </row>
    <row r="208">
      <c r="A208" s="3" t="inlineStr">
        <is>
          <t>okvcqdvbo0009476dfaxtdhyi</t>
        </is>
      </c>
      <c r="B208" s="3" t="inlineStr">
        <is>
          <t>Aluminum Stairs</t>
        </is>
      </c>
      <c r="C208" s="3">
        <v/>
      </c>
      <c r="D208" s="3" t="inlineStr">
        <is>
          <t>Return Sludge PS 2</t>
        </is>
      </c>
      <c r="E208" s="3" t="inlineStr">
        <is>
          <t>Good</t>
        </is>
      </c>
      <c r="F208" s="3" t="inlineStr">
        <is>
          <t>C: height of guardrail is less than 920mmNo extension of railing at landing</t>
        </is>
      </c>
      <c r="G208" s="3">
        <v/>
      </c>
      <c r="H208" s="3" t="inlineStr">
        <is>
          <t>https://cdn.orca.storage/6178141a8b51f600b5891a30/617c430c1e7d3976fb000009/asset-photo/2Medbmp07YwLRdWGBMUSjw.jpg</t>
        </is>
      </c>
      <c r="I208" s="3">
        <v/>
      </c>
      <c r="J208" s="3">
        <v/>
      </c>
      <c r="K208" s="3">
        <v/>
      </c>
      <c r="L208" s="3">
        <v/>
      </c>
      <c r="M208" s="3" t="inlineStr">
        <is>
          <t>43.3877978, -80.3510950</t>
        </is>
      </c>
      <c r="N208" s="4">
        <v>44498.78518518519</v>
      </c>
    </row>
    <row r="209">
      <c r="A209" s="3" t="inlineStr">
        <is>
          <t>okvcqhfz4000a476dflkeubco</t>
        </is>
      </c>
      <c r="B209" s="3" t="inlineStr">
        <is>
          <t>Exterior hollow metal Door, painted</t>
        </is>
      </c>
      <c r="C209" s="3">
        <v/>
      </c>
      <c r="D209" s="3" t="inlineStr">
        <is>
          <t>Return Sludge PS 2</t>
        </is>
      </c>
      <c r="E209" s="3" t="inlineStr">
        <is>
          <t>Very Good</t>
        </is>
      </c>
      <c r="F209" s="3">
        <v/>
      </c>
      <c r="G209" s="3">
        <v/>
      </c>
      <c r="H209" s="3" t="inlineStr">
        <is>
          <t>https://cdn.orca.storage/6178141a8b51f600b5891a30/617c43781e7d3976fb00000a/asset-photo/foNk6rllYpi0JNuJhjdmw.jpg</t>
        </is>
      </c>
      <c r="I209" s="3">
        <v/>
      </c>
      <c r="J209" s="3">
        <v/>
      </c>
      <c r="K209" s="3">
        <v/>
      </c>
      <c r="L209" s="3">
        <v/>
      </c>
      <c r="M209" s="3" t="inlineStr">
        <is>
          <t>43.3877696, -80.3510491</t>
        </is>
      </c>
      <c r="N209" s="4">
        <v>44498.78711805555</v>
      </c>
    </row>
    <row r="210">
      <c r="A210" s="3" t="inlineStr">
        <is>
          <t>okvcqk7jl000b476dpkcit035</t>
        </is>
      </c>
      <c r="B210" s="3" t="inlineStr">
        <is>
          <t>Louver, stainless steel</t>
        </is>
      </c>
      <c r="C210" s="3">
        <v/>
      </c>
      <c r="D210" s="3" t="inlineStr">
        <is>
          <t>Return Sludge PS 2</t>
        </is>
      </c>
      <c r="E210" s="3" t="inlineStr">
        <is>
          <t>Good</t>
        </is>
      </c>
      <c r="F210" s="3" t="inlineStr">
        <is>
          <t>General ware and tearoò22</t>
        </is>
      </c>
      <c r="G210" s="3">
        <v/>
      </c>
      <c r="H210" s="3" t="inlineStr">
        <is>
          <t>https://cdn.orca.storage/6178141a8b51f600b5891a30/617c44781e7d3976fb00000b/asset-photo/PeIixPDC0pjuhyOZCbc4sg.jpg</t>
        </is>
      </c>
      <c r="I210" s="3">
        <v/>
      </c>
      <c r="J210" s="3">
        <v/>
      </c>
      <c r="K210" s="3">
        <v/>
      </c>
      <c r="L210" s="3">
        <v/>
      </c>
      <c r="M210" s="3" t="inlineStr">
        <is>
          <t>43.3877640, -80.3510415</t>
        </is>
      </c>
      <c r="N210" s="4">
        <v>44498.788611111115</v>
      </c>
    </row>
    <row r="211">
      <c r="A211" s="3" t="inlineStr">
        <is>
          <t>okvcqovyw000c476dq3ui2rmg</t>
        </is>
      </c>
      <c r="B211" s="3" t="inlineStr">
        <is>
          <t>Traffic topping</t>
        </is>
      </c>
      <c r="C211" s="3">
        <v/>
      </c>
      <c r="D211" s="3" t="inlineStr">
        <is>
          <t>Return Sludge PS 2</t>
        </is>
      </c>
      <c r="E211" s="3" t="inlineStr">
        <is>
          <t>Fair</t>
        </is>
      </c>
      <c r="F211" s="3" t="inlineStr">
        <is>
          <t>Ponding , cracks, and minor flaking</t>
        </is>
      </c>
      <c r="G211" s="3">
        <v/>
      </c>
      <c r="H211" s="3" t="inlineStr">
        <is>
          <t>https://cdn.orca.storage/6178141a8b51f600b5891a30/617c44e91e7d3976fb00000c/asset-photo/HhDusYovWoRO6GQ9BK+8Ug.jpg</t>
        </is>
      </c>
      <c r="I211" s="3" t="inlineStr">
        <is>
          <t>https://cdn.orca.storage/6178141a8b51f600b5891a30/617c44e91e7d3976fb00000c/name-plate-photo/VoIaXXkFBMc7zsYVYDXFQ.jpg</t>
        </is>
      </c>
      <c r="J211" s="3">
        <v/>
      </c>
      <c r="K211" s="3">
        <v/>
      </c>
      <c r="L211" s="3">
        <v/>
      </c>
      <c r="M211" s="3" t="inlineStr">
        <is>
          <t>43.3877819, -80.3510040</t>
        </is>
      </c>
      <c r="N211" s="4">
        <v>44498.79109953704</v>
      </c>
    </row>
    <row r="212">
      <c r="A212" s="3" t="inlineStr">
        <is>
          <t>okvcqw65m000d476dtbw2y4mn</t>
        </is>
      </c>
      <c r="B212" s="3" t="inlineStr">
        <is>
          <t>Foot Traffic Topping,</t>
        </is>
      </c>
      <c r="C212" s="3">
        <v/>
      </c>
      <c r="D212" s="3" t="inlineStr">
        <is>
          <t>Raw Sludge Pumping Station 1</t>
        </is>
      </c>
      <c r="E212" s="3" t="inlineStr">
        <is>
          <t>Good</t>
        </is>
      </c>
      <c r="F212" s="3" t="inlineStr">
        <is>
          <t>General ware and tear and staining</t>
        </is>
      </c>
      <c r="G212" s="3">
        <v/>
      </c>
      <c r="H212" s="3" t="inlineStr">
        <is>
          <t>https://cdn.orca.storage/6178141a8b51f600b5891a30/617c46961e7d3976fb00000d/asset-photo/Zg00w4KFkFgxNEmgQwPE3w.jpg</t>
        </is>
      </c>
      <c r="I212" s="3">
        <v/>
      </c>
      <c r="J212" s="3">
        <v/>
      </c>
      <c r="K212" s="3">
        <v/>
      </c>
      <c r="L212" s="3">
        <v/>
      </c>
      <c r="M212" s="3" t="inlineStr">
        <is>
          <t>43.3881516, -80.3519344</t>
        </is>
      </c>
      <c r="N212" s="4">
        <v>44498.79484953704</v>
      </c>
    </row>
    <row r="213">
      <c r="A213" s="3" t="inlineStr">
        <is>
          <t>okvcr0eer000e476d0q99l8yi</t>
        </is>
      </c>
      <c r="B213" s="3" t="inlineStr">
        <is>
          <t>Domed Skylight Aluminum , fall protection grating</t>
        </is>
      </c>
      <c r="C213" s="3">
        <v/>
      </c>
      <c r="D213" s="3" t="inlineStr">
        <is>
          <t>Raw Sludge Pumping Station 1</t>
        </is>
      </c>
      <c r="E213" s="3" t="inlineStr">
        <is>
          <t>Good</t>
        </is>
      </c>
      <c r="F213" s="3">
        <v/>
      </c>
      <c r="G213" s="3">
        <v/>
      </c>
      <c r="H213" s="3" t="inlineStr">
        <is>
          <t>https://cdn.orca.storage/6178141a8b51f600b5891a30/617c47091e7d3976fb00000e/asset-photo/kAIWVERYbT3qbqpqMASGlg.jpg</t>
        </is>
      </c>
      <c r="I213" s="3">
        <v/>
      </c>
      <c r="J213" s="3">
        <v/>
      </c>
      <c r="K213" s="3">
        <v/>
      </c>
      <c r="L213" s="3">
        <v/>
      </c>
      <c r="M213" s="3" t="inlineStr">
        <is>
          <t>43.3882012, -80.3519222</t>
        </is>
      </c>
      <c r="N213" s="4">
        <v>44498.79733796296</v>
      </c>
    </row>
    <row r="214">
      <c r="A214" s="3" t="inlineStr">
        <is>
          <t>okvcj4s780000406dpst0000h</t>
        </is>
      </c>
      <c r="B214" s="3" t="inlineStr">
        <is>
          <t>Roof assemblyModified bitumen roofing</t>
        </is>
      </c>
      <c r="C214" s="3">
        <v/>
      </c>
      <c r="D214" s="3" t="inlineStr">
        <is>
          <t>Bio-Rem Building</t>
        </is>
      </c>
      <c r="E214" s="3" t="inlineStr">
        <is>
          <t>Good</t>
        </is>
      </c>
      <c r="F214" s="3" t="inlineStr">
        <is>
          <t>Debris on roof</t>
        </is>
      </c>
      <c r="G214" s="3">
        <v/>
      </c>
      <c r="H214" s="3" t="inlineStr">
        <is>
          <t>https://cdn.orca.storage/6178141a8b51f600b5891a30/617fff887d917700b596332f/asset-photo/B1qEKn2iH6r8BGqJvQmAA.jpg</t>
        </is>
      </c>
      <c r="I214" s="3">
        <v/>
      </c>
      <c r="J214" s="3">
        <v/>
      </c>
      <c r="K214" s="3">
        <v/>
      </c>
      <c r="L214" s="3">
        <v/>
      </c>
      <c r="M214" s="3" t="inlineStr">
        <is>
          <t>43.3886293, -80.3520035</t>
        </is>
      </c>
      <c r="N214" s="4">
        <v>44498.56990740741</v>
      </c>
    </row>
    <row r="215">
      <c r="A215" s="3" t="inlineStr">
        <is>
          <t>okvcjf9e70002406dla0uhejo</t>
        </is>
      </c>
      <c r="B215" s="3" t="inlineStr">
        <is>
          <t>Ext. Wall assemblyMasonry veneer, brick and conc block</t>
        </is>
      </c>
      <c r="C215" s="3">
        <v/>
      </c>
      <c r="D215" s="3" t="inlineStr">
        <is>
          <t>Bio-Rem Building</t>
        </is>
      </c>
      <c r="E215" s="3" t="inlineStr">
        <is>
          <t>Good</t>
        </is>
      </c>
      <c r="F215" s="3" t="inlineStr">
        <is>
          <t>Staining on wall from duct penetrarion on s wall</t>
        </is>
      </c>
      <c r="G215" s="3">
        <v/>
      </c>
      <c r="H215" s="3" t="inlineStr">
        <is>
          <t>https://cdn.orca.storage/6178141a8b51f600b5891a30/617fff8d097cfe00b5ab5661/asset-photo/y4UC982yUXa5O6qTjXlV+Q.jpg</t>
        </is>
      </c>
      <c r="I215" s="3" t="inlineStr">
        <is>
          <t>https://cdn.orca.storage/6178141a8b51f600b5891a30/617fff8d097cfe00b5ab5661/name-plate-photo/gVK8OPuTWQVnpSmUaNbJw.jpg</t>
        </is>
      </c>
      <c r="J215" s="3">
        <v/>
      </c>
      <c r="K215" s="3">
        <v/>
      </c>
      <c r="L215" s="3">
        <v/>
      </c>
      <c r="M215" s="3" t="inlineStr">
        <is>
          <t>43.3878203, -80.3521891</t>
        </is>
      </c>
      <c r="N215" s="4">
        <v>44498.64978009259</v>
      </c>
    </row>
    <row r="216">
      <c r="A216" s="3" t="inlineStr">
        <is>
          <t>okvcjjw6s0003406d9ixofdfr</t>
        </is>
      </c>
      <c r="B216" s="3" t="inlineStr">
        <is>
          <t>Ext doorHollow metal, painted</t>
        </is>
      </c>
      <c r="C216" s="3">
        <v/>
      </c>
      <c r="D216" s="3" t="inlineStr">
        <is>
          <t>Bio-Rem Building</t>
        </is>
      </c>
      <c r="E216" s="3" t="inlineStr">
        <is>
          <t>Good</t>
        </is>
      </c>
      <c r="F216" s="3" t="inlineStr">
        <is>
          <t>Minor rust, weathered paint</t>
        </is>
      </c>
      <c r="G216" s="3">
        <v/>
      </c>
      <c r="H216" s="3" t="inlineStr">
        <is>
          <t>https://cdn.orca.storage/6178141a8b51f600b5891a30/617fff900679ae00b5e74d19/asset-photo/U2NJrwxnguFSpd7fGzmvQ.jpg</t>
        </is>
      </c>
      <c r="I216" s="3" t="inlineStr">
        <is>
          <t>https://cdn.orca.storage/6178141a8b51f600b5891a30/617fff900679ae00b5e74d19/name-plate-photo/zgchY0DOiHkADr7I4fc2SQ.jpg</t>
        </is>
      </c>
      <c r="J216" s="3">
        <v/>
      </c>
      <c r="K216" s="3">
        <v/>
      </c>
      <c r="L216" s="3">
        <v/>
      </c>
      <c r="M216" s="3" t="inlineStr">
        <is>
          <t>43.3879354, -80.3521778</t>
        </is>
      </c>
      <c r="N216" s="4">
        <v>44498.65216435185</v>
      </c>
    </row>
    <row r="217">
      <c r="A217" s="3" t="inlineStr">
        <is>
          <t>okvcjne520004406dhrizxx3w</t>
        </is>
      </c>
      <c r="B217" s="3" t="inlineStr">
        <is>
          <t>Ext. LouverPrefinished</t>
        </is>
      </c>
      <c r="C217" s="3">
        <v/>
      </c>
      <c r="D217" s="3" t="inlineStr">
        <is>
          <t>Bio-Rem Building</t>
        </is>
      </c>
      <c r="E217" s="3" t="inlineStr">
        <is>
          <t>Very Good</t>
        </is>
      </c>
      <c r="F217" s="3">
        <v/>
      </c>
      <c r="G217" s="3">
        <v/>
      </c>
      <c r="H217" s="3" t="inlineStr">
        <is>
          <t>https://cdn.orca.storage/6178141a8b51f600b5891a30/617fff916ef76800b5521aae/asset-photo/47c9T7X6nuiE8FsiZuFvew.jpg</t>
        </is>
      </c>
      <c r="I217" s="3">
        <v/>
      </c>
      <c r="J217" s="3">
        <v/>
      </c>
      <c r="K217" s="3">
        <v/>
      </c>
      <c r="L217" s="3">
        <v/>
      </c>
      <c r="M217" s="3" t="inlineStr">
        <is>
          <t>43.3879299, -80.3521601</t>
        </is>
      </c>
      <c r="N217" s="4">
        <v>44498.65399305556</v>
      </c>
    </row>
    <row r="218">
      <c r="A218" s="3" t="inlineStr">
        <is>
          <t>okvcjph820005406d8j7rsmig</t>
        </is>
      </c>
      <c r="B218" s="3" t="inlineStr">
        <is>
          <t>Ceiling finishesPaint, coreslab</t>
        </is>
      </c>
      <c r="C218" s="3">
        <v/>
      </c>
      <c r="D218" s="3" t="inlineStr">
        <is>
          <t>Bio-Rem Building</t>
        </is>
      </c>
      <c r="E218" s="3" t="inlineStr">
        <is>
          <t>Very Good</t>
        </is>
      </c>
      <c r="F218" s="3">
        <v/>
      </c>
      <c r="G218" s="3">
        <v/>
      </c>
      <c r="H218" s="3" t="inlineStr">
        <is>
          <t>https://cdn.orca.storage/6178141a8b51f600b5891a30/617fff920679ae00b5e74d1c/asset-photo/zTWKgFC3DpL7t4CHmFmCg.jpg</t>
        </is>
      </c>
      <c r="I218" s="3">
        <v/>
      </c>
      <c r="J218" s="3">
        <v/>
      </c>
      <c r="K218" s="3">
        <v/>
      </c>
      <c r="L218" s="3">
        <v/>
      </c>
      <c r="M218" s="3" t="inlineStr">
        <is>
          <t>43.3879030, -80.3521444</t>
        </is>
      </c>
      <c r="N218" s="4">
        <v>44498.65534722222</v>
      </c>
    </row>
    <row r="219">
      <c r="A219" s="3" t="inlineStr">
        <is>
          <t>okvcju77u0006406dtonjvg27</t>
        </is>
      </c>
      <c r="B219" s="3" t="inlineStr">
        <is>
          <t>Wall finishesPaint, conc block</t>
        </is>
      </c>
      <c r="C219" s="3">
        <v/>
      </c>
      <c r="D219" s="3" t="inlineStr">
        <is>
          <t>Bio-Rem Building</t>
        </is>
      </c>
      <c r="E219" s="3" t="inlineStr">
        <is>
          <t>Very Good</t>
        </is>
      </c>
      <c r="F219" s="3">
        <v/>
      </c>
      <c r="G219" s="3">
        <v/>
      </c>
      <c r="H219" s="3" t="inlineStr">
        <is>
          <t>https://cdn.orca.storage/6178141a8b51f600b5891a30/617fff937d917700b5963332/asset-photo/7GysABJCu90dAHxlRLj0tA.jpg</t>
        </is>
      </c>
      <c r="I219" s="3">
        <v/>
      </c>
      <c r="J219" s="3">
        <v/>
      </c>
      <c r="K219" s="3">
        <v/>
      </c>
      <c r="L219" s="3">
        <v/>
      </c>
      <c r="M219" s="3" t="inlineStr">
        <is>
          <t>43.3879040, -80.3520816</t>
        </is>
      </c>
      <c r="N219" s="4">
        <v>44498.65793981482</v>
      </c>
    </row>
    <row r="220">
      <c r="A220" s="3" t="inlineStr">
        <is>
          <t>okvck28xr0008406d08ajxntb</t>
        </is>
      </c>
      <c r="B220" s="3" t="inlineStr">
        <is>
          <t>Roof accessories Coping, prefinishef</t>
        </is>
      </c>
      <c r="C220" s="3" t="inlineStr">
        <is>
          <t>W bldg</t>
        </is>
      </c>
      <c r="D220" s="3" t="inlineStr">
        <is>
          <t>Aeration Tank Cell 1</t>
        </is>
      </c>
      <c r="E220" s="3">
        <v/>
      </c>
      <c r="F220" s="3">
        <v/>
      </c>
      <c r="G220" s="3">
        <v/>
      </c>
      <c r="H220" s="3" t="inlineStr">
        <is>
          <t>https://cdn.orca.storage/6178141a8b51f600b5891a30/617c1952d170114b06000008/asset-photo/EwoyxnpG+8hdFTtwiOIYag.jpg</t>
        </is>
      </c>
      <c r="I220" s="3">
        <v/>
      </c>
      <c r="J220" s="3">
        <v/>
      </c>
      <c r="K220" s="3">
        <v/>
      </c>
      <c r="L220" s="3">
        <v/>
      </c>
      <c r="M220" s="3" t="inlineStr">
        <is>
          <t>43.3880043, -80.3521336</t>
        </is>
      </c>
      <c r="N220" s="4">
        <v>44498.66226851852</v>
      </c>
    </row>
    <row r="221">
      <c r="A221" s="3" t="inlineStr">
        <is>
          <t>okvck3zgi0009406drl0mofwh</t>
        </is>
      </c>
      <c r="B221" s="3" t="inlineStr">
        <is>
          <t>Ext wall assemblyEIFS</t>
        </is>
      </c>
      <c r="C221" s="3" t="inlineStr">
        <is>
          <t>W bldg</t>
        </is>
      </c>
      <c r="D221" s="3" t="inlineStr">
        <is>
          <t>Aeration Tank Cell 1</t>
        </is>
      </c>
      <c r="E221" s="3">
        <v/>
      </c>
      <c r="F221" s="3" t="inlineStr">
        <is>
          <t>Damaged stucco at base, corners and other locations</t>
        </is>
      </c>
      <c r="G221" s="3">
        <v/>
      </c>
      <c r="H221" s="3" t="inlineStr">
        <is>
          <t>https://cdn.orca.storage/6178141a8b51f600b5891a30/617c1a45d170114b06000009/asset-photo/LNvrqzullKJU52Uo0GuM1w.jpg</t>
        </is>
      </c>
      <c r="I221" s="3" t="inlineStr">
        <is>
          <t>https://cdn.orca.storage/6178141a8b51f600b5891a30/617c1a45d170114b06000009/name-plate-photo/ajd930gk32vftG+ZNfci6A.jpg</t>
        </is>
      </c>
      <c r="J221" s="3">
        <v/>
      </c>
      <c r="K221" s="3">
        <v/>
      </c>
      <c r="L221" s="3">
        <v/>
      </c>
      <c r="M221" s="3" t="inlineStr">
        <is>
          <t>43.3880804, -80.3519805</t>
        </is>
      </c>
      <c r="N221" s="4">
        <v>44498.66320601852</v>
      </c>
    </row>
    <row r="222">
      <c r="A222" s="3" t="inlineStr">
        <is>
          <t>okvckic6j000b406djcpk7hqp</t>
        </is>
      </c>
      <c r="B222" s="3" t="inlineStr">
        <is>
          <t>Ext louver</t>
        </is>
      </c>
      <c r="C222" s="3" t="inlineStr">
        <is>
          <t>W bldg</t>
        </is>
      </c>
      <c r="D222" s="3" t="inlineStr">
        <is>
          <t>Aeration Tank Cell 1</t>
        </is>
      </c>
      <c r="E222" s="3">
        <v/>
      </c>
      <c r="F222" s="3">
        <v/>
      </c>
      <c r="G222" s="3">
        <v/>
      </c>
      <c r="H222" s="3" t="inlineStr">
        <is>
          <t>https://cdn.orca.storage/6178141a8b51f600b5891a30/617c1ca0d170114b0600000b/asset-photo/0d9rljNpEQYLctKtkKOIag.jpg</t>
        </is>
      </c>
      <c r="I222" s="3">
        <v/>
      </c>
      <c r="J222" s="3">
        <v/>
      </c>
      <c r="K222" s="3">
        <v/>
      </c>
      <c r="L222" s="3">
        <v/>
      </c>
      <c r="M222" s="3" t="inlineStr">
        <is>
          <t>43.3880126, -80.3520567</t>
        </is>
      </c>
      <c r="N222" s="4">
        <v>44498.670960648145</v>
      </c>
    </row>
    <row r="223">
      <c r="A223" s="3" t="inlineStr">
        <is>
          <t>okvckxbxn000c406dzpoj1wwu</t>
        </is>
      </c>
      <c r="B223" s="3" t="inlineStr">
        <is>
          <t>Roof assemblyGravel ballast</t>
        </is>
      </c>
      <c r="C223" s="3" t="inlineStr">
        <is>
          <t>S bldg</t>
        </is>
      </c>
      <c r="D223" s="3">
        <v/>
      </c>
      <c r="E223" s="3">
        <v/>
      </c>
      <c r="F223" s="3" t="inlineStr">
        <is>
          <t>Ponding, roof not draining</t>
        </is>
      </c>
      <c r="G223" s="3">
        <v/>
      </c>
      <c r="H223" s="3" t="inlineStr">
        <is>
          <t>https://cdn.orca.storage/6178141a8b51f600b5891a30/617fffb22e8faa00b5a2f7ae/asset-photo/LAJlHJzRQCiP7UZvRvFmHw.jpg</t>
        </is>
      </c>
      <c r="I223" s="3">
        <v/>
      </c>
      <c r="J223" s="3">
        <v/>
      </c>
      <c r="K223" s="3">
        <v/>
      </c>
      <c r="L223" s="3">
        <v/>
      </c>
      <c r="M223" s="3" t="inlineStr">
        <is>
          <t>43.3878233, -80.3522121</t>
        </is>
      </c>
      <c r="N223" s="4">
        <v>44498.67901620371</v>
      </c>
    </row>
  </sheetData>
</worksheet>
</file>