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<sst xmlns="http://schemas.openxmlformats.org/spreadsheetml/2006/main" count="9083" uniqueCount="4509">
  <si>
    <t>Asset Description</t>
  </si>
  <si>
    <t>Asset Photo</t>
  </si>
  <si>
    <t>Barcode Photo</t>
  </si>
  <si>
    <t>Building Name</t>
  </si>
  <si>
    <t>Category</t>
  </si>
  <si>
    <t>Condition Rating</t>
  </si>
  <si>
    <t>Date</t>
  </si>
  <si>
    <t>Existing ID</t>
  </si>
  <si>
    <t>Inspection Comments</t>
  </si>
  <si>
    <t>Inspector Comments</t>
  </si>
  <si>
    <t>Location</t>
  </si>
  <si>
    <t>Name Plate Photo</t>
  </si>
  <si>
    <t>Physical Location</t>
  </si>
  <si>
    <t>Year of Installation</t>
  </si>
  <si>
    <t>Barcode</t>
  </si>
  <si>
    <t>okvcfrv4d0000335wn2ja1ydc</t>
  </si>
  <si>
    <t>okvcivslr0000335wdmk2ci13</t>
  </si>
  <si>
    <t>okvcke4fr0000335wizpiebf6</t>
  </si>
  <si>
    <t>okvckhk060001335wk89f04fr</t>
  </si>
  <si>
    <t>okvckivmd0002335wrozqezjg</t>
  </si>
  <si>
    <t>okvckk1j90003335wt7w15in6</t>
  </si>
  <si>
    <t>04G8157960</t>
  </si>
  <si>
    <t>OS_617BFB445C514200B5469A73</t>
  </si>
  <si>
    <t>OS_617C049C7D917700B592385C</t>
  </si>
  <si>
    <t>okvch5zpe0003335wz93oo2dd</t>
  </si>
  <si>
    <t>okvchdxp00004335wnljd0t6q</t>
  </si>
  <si>
    <t>okvchfqbh0005335w5ko74bkh</t>
  </si>
  <si>
    <t>okvcib3l40006335wff3xqq0w</t>
  </si>
  <si>
    <t>okvcict6t0007335wcex5f2i4</t>
  </si>
  <si>
    <t>0000311698 (2)</t>
  </si>
  <si>
    <t>0000311697 (2)</t>
  </si>
  <si>
    <t>okvcirhfc0008335wegcib8om</t>
  </si>
  <si>
    <t>okvcjr0kp000a335wg183s3t1</t>
  </si>
  <si>
    <t>okvclj4q2000j317xdn0xbkr5</t>
  </si>
  <si>
    <t>okvcmjmsq0000335xr7pvcj2d</t>
  </si>
  <si>
    <t>okvcmj5ap0000317xjmo3p8xi</t>
  </si>
  <si>
    <t>okvcmm2kl0001317xu6zepoua</t>
  </si>
  <si>
    <t>okvcmoo9u0002317xqtgizp7m</t>
  </si>
  <si>
    <t>okvcmq57a0003317x0ca109sn</t>
  </si>
  <si>
    <t>okvcmrkyg0004317xmdpstr9t</t>
  </si>
  <si>
    <t>okvcmssu70005317x5i5c9ytw</t>
  </si>
  <si>
    <t>okvcmu5h70006317xfmrx7zbq</t>
  </si>
  <si>
    <t>okvcmw4zs0007317xrkqks85o</t>
  </si>
  <si>
    <t>okvcmyqie0008317xfzaumiho</t>
  </si>
  <si>
    <t>okvcn0ba30009317xefdjedar</t>
  </si>
  <si>
    <t>okvcn2arn000a317x706m2ubp</t>
  </si>
  <si>
    <t>okvcok2kc0000335wd3zddn8w</t>
  </si>
  <si>
    <t>okvcfc25g0000476dwrqras7s</t>
  </si>
  <si>
    <t>okvcfft6m0001476d8nl0qox1</t>
  </si>
  <si>
    <t>okvcfn9f80002476dkj2fks09</t>
  </si>
  <si>
    <t>okvcfpor20003476dhx1k8162</t>
  </si>
  <si>
    <t>okvcfum2k0004476d9oipreyq</t>
  </si>
  <si>
    <t>okvcfxnil0005476dbx2kon2z</t>
  </si>
  <si>
    <t>okvcg8tii0006476d2ujhp64t</t>
  </si>
  <si>
    <t>okvcgehuw0007476d34mtnluv</t>
  </si>
  <si>
    <t>okvcgh31h0008476dp0o9juek</t>
  </si>
  <si>
    <t>okvcgvaeh0009476dg2kwoivs</t>
  </si>
  <si>
    <t>okvch2hl3000a476dp7hgxcde</t>
  </si>
  <si>
    <t>okvchbqgw000b476dfkybid77</t>
  </si>
  <si>
    <t>okvchgzbi000c476d5bswjbrt</t>
  </si>
  <si>
    <t>okvchw0st000d476dk524md3i</t>
  </si>
  <si>
    <t>okvci6b66000e476ddwhbaqzf</t>
  </si>
  <si>
    <t>okvcij8n6000f476dmcks66ci</t>
  </si>
  <si>
    <t>okvcinsul000g476dbc5mljdm</t>
  </si>
  <si>
    <t>okvcitm52000h476dgi2w0d0h</t>
  </si>
  <si>
    <t>okvcj04cl000i476dktyokonl</t>
  </si>
  <si>
    <t>okvcjbtgx0001406d8vuxuu2k</t>
  </si>
  <si>
    <t>okvcjzox80007406dezc7lm21</t>
  </si>
  <si>
    <t>okvck9rba000a406dkkcz25vn</t>
  </si>
  <si>
    <t>okvcl4vyy0000476darw3wagy</t>
  </si>
  <si>
    <t>okvcl8wkw0001476d6lmd2vse</t>
  </si>
  <si>
    <t>okvclbjuz0002476dhbtenevv</t>
  </si>
  <si>
    <t>okvcldqxs0003476dz64u8uc3</t>
  </si>
  <si>
    <t>okvclif9d0004476dzx0gamjc</t>
  </si>
  <si>
    <t>okvclphk50000476dbga0587d</t>
  </si>
  <si>
    <t>okvclsrz50001476dz9wr4p97</t>
  </si>
  <si>
    <t>okvcm0nqd0002476dc4djeupf</t>
  </si>
  <si>
    <t>okvcm4hzn0003476duvozgd4d</t>
  </si>
  <si>
    <t>okvcmam4g0004476dubt4p5mx</t>
  </si>
  <si>
    <t>okvcmd11r0005476de8ztc4ak</t>
  </si>
  <si>
    <t>okvcmhobl0006476d1ycqmmx7</t>
  </si>
  <si>
    <t>okvcmko2r0007476d31ktcpsx</t>
  </si>
  <si>
    <t>okvcmo5290008476daa1auz5h</t>
  </si>
  <si>
    <t>okvcmvs560009476d2xoun6fp</t>
  </si>
  <si>
    <t>okvcmz109000a476d13eg32hu</t>
  </si>
  <si>
    <t>Exterior Roof Assemmbly</t>
  </si>
  <si>
    <t>okvcnmgrm000b476d7c45ityt</t>
  </si>
  <si>
    <t>okvcnrb99000c476d1ko8pf2j</t>
  </si>
  <si>
    <t>okvcnvn7f000d476dvhlfjbj8</t>
  </si>
  <si>
    <t>okvco3dsn0000476d6g8tkppx</t>
  </si>
  <si>
    <t>okvco4h370001476d0mt39tmh</t>
  </si>
  <si>
    <t>okvco7cu80002476dxtcpe811</t>
  </si>
  <si>
    <t>okvcoatz70003476dvbg57k5c</t>
  </si>
  <si>
    <t>okvcoeyd20004476dv22f3ryl</t>
  </si>
  <si>
    <t>okvcoo8ud0005476dkdo3ctdd</t>
  </si>
  <si>
    <t>okvcor8q10006476dxiov2mkn</t>
  </si>
  <si>
    <t>okvcq58il0007476d8bhfuk2w</t>
  </si>
  <si>
    <t>okvcqap4z0008476dhos9cjxr</t>
  </si>
  <si>
    <t>okvcqdvbo0009476dfaxtdhyi</t>
  </si>
  <si>
    <t>okvcqhfz4000a476dflkeubco</t>
  </si>
  <si>
    <t>okvcqk7jl000b476dpkcit035</t>
  </si>
  <si>
    <t>okvcqovyw000c476dq3ui2rmg</t>
  </si>
  <si>
    <t>okvcqw65m000d476dtbw2y4mn</t>
  </si>
  <si>
    <t>okvcr0eer000e476d0q99l8yi</t>
  </si>
  <si>
    <t>okvcj4s780000406dpst0000h</t>
  </si>
  <si>
    <t>okvcjf9e70002406dla0uhejo</t>
  </si>
  <si>
    <t>okvcjjw6s0003406d9ixofdfr</t>
  </si>
  <si>
    <t>okvcjne520004406dhrizxx3w</t>
  </si>
  <si>
    <t>okvcjph820005406d8j7rsmig</t>
  </si>
  <si>
    <t>okvcju77u0006406dtonjvg27</t>
  </si>
  <si>
    <t>okvck28xr0008406d08ajxntb</t>
  </si>
  <si>
    <t>okvck3zgi0009406drl0mofwh</t>
  </si>
  <si>
    <t>okvckic6j000b406djcpk7hqp</t>
  </si>
  <si>
    <t>okvckxbxn000c406dzpoj1wwu</t>
  </si>
  <si>
    <t>Primary Clarifier 2 Dissolved Oxygen Analyzer</t>
  </si>
  <si>
    <t>Scum Hopper # 2 Level Transmitter</t>
  </si>
  <si>
    <t>Overflow Chamber Flow Meter</t>
  </si>
  <si>
    <t>Primary Treatment and Intermed. Pumping Rpu Panel (Precp002)</t>
  </si>
  <si>
    <t>Scum Hopper # 1 Level Transmitter</t>
  </si>
  <si>
    <t>Scum Chamber # 1 Level</t>
  </si>
  <si>
    <t>Scum Chamber # 2 Level</t>
  </si>
  <si>
    <t>Secondary Carifier Rpu Control Panel (Precp03)</t>
  </si>
  <si>
    <t>UV System Discharge Sampler</t>
  </si>
  <si>
    <t>UV System Plc Planel</t>
  </si>
  <si>
    <t>UV System Network Access Closet</t>
  </si>
  <si>
    <t>Ops &amp; Maintenance Building Flow Meter</t>
  </si>
  <si>
    <t>O&amp;M Building Raw Sewage Flow Meter</t>
  </si>
  <si>
    <t>O&amp;M Building Insulation Test Meter</t>
  </si>
  <si>
    <t>O&amp;M Building Ph Meter</t>
  </si>
  <si>
    <t>O&amp;M Building Flow Meter - Sludge Transfer #1 To Aeration D</t>
  </si>
  <si>
    <t>O&amp;M Building Flow Meter  - Sludge Transfer From Wet Well #2 To Aer Dist Chamber</t>
  </si>
  <si>
    <t>O&amp;M Building Air Filter Intake Pressure For Blowers</t>
  </si>
  <si>
    <t>O&amp;M Building Control Panel - Aeration and Administration Rpu</t>
  </si>
  <si>
    <t>O&amp;P Building Control Panel  - With Switch Gear</t>
  </si>
  <si>
    <t>O&amp;M Building Ups  - Fed From MCC-1B</t>
  </si>
  <si>
    <t>O&amp;M Building Preston Scada Computer</t>
  </si>
  <si>
    <t>Ras Pump # 1 Flow To Splitter Box Flow Meter</t>
  </si>
  <si>
    <t>Headworks Building Flow Meter</t>
  </si>
  <si>
    <t>Headworks Building Level Transmitter</t>
  </si>
  <si>
    <t>Headworks Building Orp Analyzer</t>
  </si>
  <si>
    <t>Headworks Rpu Control Panel (Precp001)</t>
  </si>
  <si>
    <t>Headworks Building  Control Panel</t>
  </si>
  <si>
    <t>Intermediate Pumping Station Wet Well # 1 Pressure Probe Level</t>
  </si>
  <si>
    <t>Intermediate Pumping Station Wet Well # 2 Pressure Probe Level</t>
  </si>
  <si>
    <t>Intermediate Pumping Station Wet Well # 1 Level Transmitter</t>
  </si>
  <si>
    <t>Intermediate Pumping Station Wet Well # 2 Level Transmitter</t>
  </si>
  <si>
    <t>Level Transmitter</t>
  </si>
  <si>
    <t>Raw Sewage Sampler</t>
  </si>
  <si>
    <t>Aeration Tank Waste Activated Sludge Line Flow Meter</t>
  </si>
  <si>
    <t>Aeration Cell 1 Oxidation Reduction Potential Sensor</t>
  </si>
  <si>
    <t>Aeration Cell 2 Oxidation Reduction Potential Sensor</t>
  </si>
  <si>
    <t>Aeration Tank Cell 1 Dissolved Oxygen Analyzer</t>
  </si>
  <si>
    <t>Aeration Tank Cell 2 Dissolved Oxygen Analyzer</t>
  </si>
  <si>
    <t>Aeration Cell 1&amp;2 Mixed Liquor Suspended Solid Analyzer</t>
  </si>
  <si>
    <t>Aeration Cell 3&amp;4 Mixed Liquor Suspended Solid Analyzer</t>
  </si>
  <si>
    <t>Aeration Tank Cell 3 Dissolved Oxygen Analyzer</t>
  </si>
  <si>
    <t>Aeration Tank Cell 4 Dissolved Oxygen Analyzer</t>
  </si>
  <si>
    <t>Aeration Cell 3 Oxidation Reduction Potential Sensor</t>
  </si>
  <si>
    <t>Aeration Cell 4 Oxidation Reduction Potential Sensor</t>
  </si>
  <si>
    <t>Aeration Tank Cell 1&amp;2 Blower Air Flow Meter</t>
  </si>
  <si>
    <t>Aeration Tank Cell 3&amp;4 Blower Air Flow Meter</t>
  </si>
  <si>
    <t>Digestor Control Building Control Panel - Boiler #1</t>
  </si>
  <si>
    <t>Digestor Control Building Control Panel - Boiler #2</t>
  </si>
  <si>
    <t>Digestor Control Building Control Panel - Boiler Sequencing System</t>
  </si>
  <si>
    <t>Biofilter Odour Control System Filter Control Panel</t>
  </si>
  <si>
    <t>Aeration Tank 5&amp;6 Return Sludge Pumping Station Flow Meter</t>
  </si>
  <si>
    <t>Aeration Tank 1&amp;2 Return Sludge Pumping Station 2 Flow Meter</t>
  </si>
  <si>
    <t>Aeration Tank 3 &amp;4 Return Sludge Pumping Station 2 Flow Meter</t>
  </si>
  <si>
    <t>O&amp;M Building Admin/Aeration - Rpu</t>
  </si>
  <si>
    <t>O&amp;M Building Portable Chlorine Analyzer - Colourimeter</t>
  </si>
  <si>
    <t>O&amp;M Building Portable Do Anayzer</t>
  </si>
  <si>
    <t>O&amp;M Building Colourimeter</t>
  </si>
  <si>
    <t>Digestor Control Building Boiler/Digster Rpu</t>
  </si>
  <si>
    <t>Final Effluet Parshall Flume Level Transmitter</t>
  </si>
  <si>
    <t>Primary Clarifier Plc Panel</t>
  </si>
  <si>
    <t>Secondary Clarifier Plc Panel</t>
  </si>
  <si>
    <t>UV Disinfection System Plc Panel</t>
  </si>
  <si>
    <t>Flow Meter</t>
  </si>
  <si>
    <t>Aeration Tank Ceel 4 Disolved Oxygen Analyzer Transmitter Ait507</t>
  </si>
  <si>
    <t>Aeration Tank Ceel 3 Disolved Oxygen Analyzer Transmitter Ait505</t>
  </si>
  <si>
    <t>Aeration Tank Ceel 4 Disolved Oxygen Analyzer Transmitter Ait508</t>
  </si>
  <si>
    <t>Aeration Tank Ceel 3 Disolved Oxygen Analyzer Transmitter Ait506</t>
  </si>
  <si>
    <t>Aeration Tank Ceel 2 Disolved Oxygen Analyzer Transmitter Ait504</t>
  </si>
  <si>
    <t>Aeration Tank Ceel 1 Disolved Oxygen Analyzer Transmitter Ait502</t>
  </si>
  <si>
    <t>Aeration Tank Ceel 1 Disolved Oxygen Analyzer Transmitter Ait501</t>
  </si>
  <si>
    <t>Aeration Tank Ceel 2 Disolved Oxygen Analyzer Transmitter Ait503</t>
  </si>
  <si>
    <t>Aeration Tank Blower Air Flow Meter</t>
  </si>
  <si>
    <t>Primary Clarifier Flow Transmitter</t>
  </si>
  <si>
    <t>Digestor Control Building Control Panel - Digster</t>
  </si>
  <si>
    <t>Raw Sewage Flow Meter</t>
  </si>
  <si>
    <t>Digestor Control Building Total Solids Meter</t>
  </si>
  <si>
    <t>Digestor Control Building  Truck Loading Flow Meter</t>
  </si>
  <si>
    <t>Digestor Control Building Transmitter - Primary Digester Temperature</t>
  </si>
  <si>
    <t>Digestor Control Building Digester Gas Line To Waste Gas Burner Flow Meter</t>
  </si>
  <si>
    <t>Digestor Control Building Digester Gas Line To Gas Booster Flow Meter</t>
  </si>
  <si>
    <t>Digestor Control Building H2S Gas Detector</t>
  </si>
  <si>
    <t>Digestor Control Building O2 Gas Detector</t>
  </si>
  <si>
    <t>Digestor Control Building Lel Gas Detector</t>
  </si>
  <si>
    <t>Digestor Control Building CO Gas Detector</t>
  </si>
  <si>
    <t>Digestor Control Building LEL Gas Detector</t>
  </si>
  <si>
    <t>Digestor Control Building Pressure Transmitter - Digester Gas Line To Waste Gas Burner</t>
  </si>
  <si>
    <t>Digestor Control Building Temperature Transmitter for Hot Water Pump Suction Side</t>
  </si>
  <si>
    <t>Digestor Control Building Temperature Transmitter for Boiler Hot Water</t>
  </si>
  <si>
    <t>Digestor Control Building Pressure Transmitter for Boiler Hot Water</t>
  </si>
  <si>
    <t>Digestor Control Building Temperature Transmitter -  Heat Exchanger Hot Water Supply</t>
  </si>
  <si>
    <t>Headworks Building Gas Analyzer</t>
  </si>
  <si>
    <t>Bio-Rem Room Pump Suction Pressure Indicator</t>
  </si>
  <si>
    <t>Bio-Rem Room Makeup Water Pressure Indicator</t>
  </si>
  <si>
    <t>Bio-Rem Room Blow Down Flow Indicator - Tank 1</t>
  </si>
  <si>
    <t>Bio-Rem Room Blow Down Flow Indicator - Tank 2</t>
  </si>
  <si>
    <t>Bio-Rem Room Flow Switch Low - Tank 1</t>
  </si>
  <si>
    <t>Bio-Rem Room Flow Switch Low - Tank 2</t>
  </si>
  <si>
    <t>Grit Classifier Panel</t>
  </si>
  <si>
    <t>Bio-Rem Room Fan Discharge Pressure Indicator</t>
  </si>
  <si>
    <t>Bio-Rem Room Fan Suction Pressure Indicator</t>
  </si>
  <si>
    <t>Bio-Rem Room Air Temperature Indicator</t>
  </si>
  <si>
    <t>Bio-Rem Room Recirculation Flow Temperature Transmitter - Tank 1</t>
  </si>
  <si>
    <t>Bio-Rem Room Recirculation Flow Temperature Transmitter - Tank 2</t>
  </si>
  <si>
    <t>Bio-Rem Room Temperature Indicator</t>
  </si>
  <si>
    <t>Bar Screen 1 Differential Level Transducer</t>
  </si>
  <si>
    <t>Bar Screen 2 Differential Level Transducer</t>
  </si>
  <si>
    <t>Plant Bypass Flow Transmitter</t>
  </si>
  <si>
    <t>Washer Compactor No. 2 Local Control Panel</t>
  </si>
  <si>
    <t>Conveyor Control Panel (Local Control)</t>
  </si>
  <si>
    <t>Washer Compactor No. 1 Local Controls With Disconnect Switch</t>
  </si>
  <si>
    <t>Bio-Rem Room Bio-Trickling Filter #1 Immersion Heater</t>
  </si>
  <si>
    <t>Bio-Rem Room Bio-Trickling Filter #2 Odourous Air Flow Meter</t>
  </si>
  <si>
    <t>Bio-Rem Room Bio-Trickling Filter #1 Odourous Air Flow Meter</t>
  </si>
  <si>
    <t>Digester Control Building Pressure Switch</t>
  </si>
  <si>
    <t>Raw Sludge Pump Station 2 Slp 303 Pressure Switch</t>
  </si>
  <si>
    <t>Raw Sludge Pumping Station 2 Pressure Switch</t>
  </si>
  <si>
    <t>Raw Sludge Pumping Station 1 Pressure Switch</t>
  </si>
  <si>
    <t>O&amp;M Building Cod Reactor</t>
  </si>
  <si>
    <t>O&amp;M Building  Spectrophotometer</t>
  </si>
  <si>
    <t>O&amp;M Building Network Core Closet</t>
  </si>
  <si>
    <t>O&amp;M Building Tyco Panel</t>
  </si>
  <si>
    <t>O&amp;M Building Level Transmitter  - Diesel Tank</t>
  </si>
  <si>
    <t>Digestor Control Building Control Panel for Sludge Mixing Pump</t>
  </si>
  <si>
    <t>Digester Control Building  Control Panel</t>
  </si>
  <si>
    <t>Digestor Control Building Control Panel - Rep05 Sludge Recirculation Pump</t>
  </si>
  <si>
    <t>Digestor Control Building Control Panel - Rep06 Sludge Recirculation Pump Local Controls</t>
  </si>
  <si>
    <t>Digestor Control Building Pressure Gauge - Sludge Recirculation Rep05-Pg02</t>
  </si>
  <si>
    <t>Digestor Control Building Pressure Gauge - Sludge Recirculation Rep05-Pg01</t>
  </si>
  <si>
    <t>Digestor Control Building Pressure Gauge - Sludge Recirculation Rep06-Pg02</t>
  </si>
  <si>
    <t>Digestor Control Building Pressure Gauge - Sludge Recirculation Rep06-Pg01</t>
  </si>
  <si>
    <t>Digester Control Building Pressure Gauge</t>
  </si>
  <si>
    <t>Digestor Control Building Pressure Gauge - Sludge Mixing Sdp01-Pg02</t>
  </si>
  <si>
    <t>Digestor Control Building Pressure Gauge - Sludge Mixing Sdp01-Pg01</t>
  </si>
  <si>
    <t>Digestor Control Building Pressure Transmitter - Waste Gas Burner</t>
  </si>
  <si>
    <t>Digester Control Building Pressure Transmitter</t>
  </si>
  <si>
    <t>Digestor Control Building Pressure Gauge - Hot Water Pump</t>
  </si>
  <si>
    <t>Digester Control Building Flow Switch</t>
  </si>
  <si>
    <t>Digestor Control Building Temperature Control Exh01</t>
  </si>
  <si>
    <t>Bio-Rem Room H2S Gas Detector</t>
  </si>
  <si>
    <t>Bio-Rem Room Lel Gas Detector</t>
  </si>
  <si>
    <t>Bio-Rem Room O2 Gas Detector</t>
  </si>
  <si>
    <t>Battery Ups</t>
  </si>
  <si>
    <t>Headworks RPU Panel UPS</t>
  </si>
  <si>
    <t>UPS; O&amp;M Building Control Panel - Admin RPU Panel UPS</t>
  </si>
  <si>
    <t>Digestor Control Building Digesteor RPU Panel UPS</t>
  </si>
  <si>
    <t>Secondary Clarifier Rpu Panel UPS</t>
  </si>
  <si>
    <t>Server Enclosure (Prefwe10)</t>
  </si>
  <si>
    <t>Secondary Clarifier Electrical Room Backbone Lan Server Enclosure</t>
  </si>
  <si>
    <t>UV System RPU Control Panel</t>
  </si>
  <si>
    <t>Thermostat; Carrieri</t>
  </si>
  <si>
    <t>Flowmeter Transmitter 1; E&amp;H</t>
  </si>
  <si>
    <t>UV Disinfection RPU Control Panel PRECP004</t>
  </si>
  <si>
    <t>Raw Sludge Pump Station 2 Fan Exhaust</t>
  </si>
  <si>
    <t>Raw Sludge Pumping Station 2 Electric Heating Systems</t>
  </si>
  <si>
    <t>Raw Sludge Pump Station 1 Electric Heater, 5KW</t>
  </si>
  <si>
    <t>Raw Sludge Pumping Station # 1 Exhaust Fan</t>
  </si>
  <si>
    <t>Raw Sludge Pump Station 1 Electric Heater, 5Kw</t>
  </si>
  <si>
    <t>Raw Sludge Pumping Station 1 Electric Heating Systems</t>
  </si>
  <si>
    <t>Electrical Room Unit Heater</t>
  </si>
  <si>
    <t>O&amp;M Building Water Heater</t>
  </si>
  <si>
    <t>O&amp;M Building Exhaust Fan</t>
  </si>
  <si>
    <t>O&amp;M Building Exhaust Fan - Fume Hood</t>
  </si>
  <si>
    <t>O&amp;M Building Emergency Eye Wash/Shower</t>
  </si>
  <si>
    <t>O&amp;M Building Air Conditioning Unit</t>
  </si>
  <si>
    <t>Return Sludge Pumping Station Room Fan Exhaust</t>
  </si>
  <si>
    <t>Return Sludge Pumping Station Room Electric Heater</t>
  </si>
  <si>
    <t>Fan Exhaust With Motor</t>
  </si>
  <si>
    <t>Headworks Mechanical Room Eye Wash</t>
  </si>
  <si>
    <t>Chemical Pump Area Eye Wash</t>
  </si>
  <si>
    <t>Lower Alum Storage Tank Area Eyewash</t>
  </si>
  <si>
    <t>Lower Sodium Chlorite Storage Tank Area Eyewash</t>
  </si>
  <si>
    <t>Digestor Control Building Exhaust Fan</t>
  </si>
  <si>
    <t>Digestor Control Building Water Heater</t>
  </si>
  <si>
    <t>Digestor Control Building Electric Heater</t>
  </si>
  <si>
    <t>Digestor Control Building Air Conditioner</t>
  </si>
  <si>
    <t>Return Sludge Pumping Station 1 Electric Heating Systems</t>
  </si>
  <si>
    <t>Return Sludge Pumping Station 1 Ventilation</t>
  </si>
  <si>
    <t>Return Sludge Pumping Station # 2 Exhaust Fan</t>
  </si>
  <si>
    <t>Return Sludge Pumping Station # 2 Electrical Heater</t>
  </si>
  <si>
    <t>Aeration Distribution Chamber Exhaust Fan</t>
  </si>
  <si>
    <t>Digestor Control Building Hot Water Boiler #1</t>
  </si>
  <si>
    <t>Digestor Control Building Hot Water Boiler #2</t>
  </si>
  <si>
    <t>Unit Heater</t>
  </si>
  <si>
    <t>Secondary Clarifier 1  Ventilation</t>
  </si>
  <si>
    <t>Secondary Clarifier 2  Ventilation</t>
  </si>
  <si>
    <t>Secondary Clarifier 3  Ventilation</t>
  </si>
  <si>
    <t>Electrical Room Fan Exhaust</t>
  </si>
  <si>
    <t>Main Plan Entrance Fire Hydrant</t>
  </si>
  <si>
    <t>Digestor Control Building Emergency Eye Wash/Shower</t>
  </si>
  <si>
    <t>Digestor Control Building Heat Exchanger</t>
  </si>
  <si>
    <t>Bio-Rem Room Eyewash Station</t>
  </si>
  <si>
    <t>Bio-Rem Room Unit Heater 2</t>
  </si>
  <si>
    <t>Electric Unit Heater 1</t>
  </si>
  <si>
    <t>Electric Unit Heater 2</t>
  </si>
  <si>
    <t>Electric Unit Heater 3</t>
  </si>
  <si>
    <t>Electric Unit Heater 4</t>
  </si>
  <si>
    <t>Electrical Unit Heater 7</t>
  </si>
  <si>
    <t>Headworks Building  Heating Systems</t>
  </si>
  <si>
    <t>Bio-Rem Building Ventilation Exhaust Fan</t>
  </si>
  <si>
    <t>Bio-Rem Room Exhaust Fan 1</t>
  </si>
  <si>
    <t>Bio-Rem Building Ventilation Exhaust Fans</t>
  </si>
  <si>
    <t>Storage Room Duct Heater</t>
  </si>
  <si>
    <t>Primary Clarifier Dist Chamber  Ventilation</t>
  </si>
  <si>
    <t>Raw Sludge Pump Station 2 Unit Heater</t>
  </si>
  <si>
    <t>Raw Sludge Pumping Station 1  Heating Systems</t>
  </si>
  <si>
    <t>O&amp;M Building Louvre</t>
  </si>
  <si>
    <t>Digestor Control Building Air Intake System</t>
  </si>
  <si>
    <t>Return Sludge PS 2 Electric Heating Systems</t>
  </si>
  <si>
    <t>Louvre</t>
  </si>
  <si>
    <t>Sodium Hydroxide Storage Room Sump Pump</t>
  </si>
  <si>
    <t>Alum Storage Room Sump Pump</t>
  </si>
  <si>
    <t>Raw Sludge Pump Station 1 Sump Pump Sp-301</t>
  </si>
  <si>
    <t>Raw Sludge Pump Station 1 Sump Pump Sp-302</t>
  </si>
  <si>
    <t>Aeration WAS Pump and Control Room Unit Heater</t>
  </si>
  <si>
    <t>Aeration WAS Pump and Control Room Sump Pump</t>
  </si>
  <si>
    <t>Digestor Control Building Ventilation Louvres (2 Total)</t>
  </si>
  <si>
    <t>O&amp;M Building Firm Alarm System</t>
  </si>
  <si>
    <t>O&amp;M Building Fume Hood</t>
  </si>
  <si>
    <t>O&amp;M Building First Aid Equipment</t>
  </si>
  <si>
    <t>Eyewash</t>
  </si>
  <si>
    <t>Eyewash and drench hose</t>
  </si>
  <si>
    <t>Backflow preventer</t>
  </si>
  <si>
    <t>Portable eyewash</t>
  </si>
  <si>
    <t>Generator exhaust</t>
  </si>
  <si>
    <t>Diesel fuel level</t>
  </si>
  <si>
    <t>Diesel tank</t>
  </si>
  <si>
    <t>Intake</t>
  </si>
  <si>
    <t>Sump pump</t>
  </si>
  <si>
    <t>Unit heater</t>
  </si>
  <si>
    <t>Unit heater 4</t>
  </si>
  <si>
    <t>Unit heater 2</t>
  </si>
  <si>
    <t>Unit heater 1</t>
  </si>
  <si>
    <t>Exhaust fan</t>
  </si>
  <si>
    <t>Bio filter fan 1</t>
  </si>
  <si>
    <t>Hot water pump 1</t>
  </si>
  <si>
    <t>Hot water pump 2</t>
  </si>
  <si>
    <t>Expansion tank</t>
  </si>
  <si>
    <t>Air separator</t>
  </si>
  <si>
    <t>Unit heater 6</t>
  </si>
  <si>
    <t>Exhaust fan 3</t>
  </si>
  <si>
    <t>Condenser</t>
  </si>
  <si>
    <t>Exhaust fan 4</t>
  </si>
  <si>
    <t>Exhaust or intake fan</t>
  </si>
  <si>
    <t>Baxkflow</t>
  </si>
  <si>
    <t>Baxkflow domestic</t>
  </si>
  <si>
    <t>Odourous Air Valve For Primary Clarifier # 4-Butterfly Valve On top of PR4</t>
  </si>
  <si>
    <t>Isolation Valve For Secondary Clarifier # 6-Sluice Gate Valve</t>
  </si>
  <si>
    <t>Isolation Valve For Secondary Clarifier # 5-Sluice Gate Valve</t>
  </si>
  <si>
    <t>Secondary Clarifier 3&amp;4 Ras Supply To Ras Pump 3&amp;4-Gate Valve</t>
  </si>
  <si>
    <t>Isolation Valve For Ras Pump # 5-Plug Valve before pump</t>
  </si>
  <si>
    <t>Discharge Check Valve For Ras Pump # 5 - 8 inch Swing Flex</t>
  </si>
  <si>
    <t>Discharge Plug Valve For Ras Pump # 5 after pump</t>
  </si>
  <si>
    <t>Return Activated Sludge Pumping Station Pump #6  gate valve before pump</t>
  </si>
  <si>
    <t>Return Activated Sludge Pumping Station Pump #6 Check Valve after pump</t>
  </si>
  <si>
    <t>Discharge Valve For Ras Pump # 6-Plug Valve</t>
  </si>
  <si>
    <t>Aeration Tank Waste Activited Sludge Line Discharge To Dist. Chamber-Plug Valve</t>
  </si>
  <si>
    <t>Process Air Supply Valve For Aeration Tank Cell 1-Butterfly Valve</t>
  </si>
  <si>
    <t>Aeration Tank Cell 1 Overflow To Cell 2-Sluice Gate Valve</t>
  </si>
  <si>
    <t>Process Air Supply Valve For Aeration Tank Cell 2-Butterfly Valve</t>
  </si>
  <si>
    <t>Aeration Tank Cell 2 Overflow To Cell 1-Sluice Gate Valve</t>
  </si>
  <si>
    <t>Process Air Supply Valve For Aeration Tank Cell 3-Butterfly Valve</t>
  </si>
  <si>
    <t>Aeration Tank Cell 3 Overflow To Cell 4-Sluice Gate Valve</t>
  </si>
  <si>
    <t>Process Air Supply Valve For Aeration Tank Cell 4-Butterfly Valve</t>
  </si>
  <si>
    <t>Aeration Tank Cell 4 Overflow To Cell 3-Sluice Gate Valve</t>
  </si>
  <si>
    <t>Incoming Flow Isolation For Aeration Tank Cell # 1-Sluice Gate Valve</t>
  </si>
  <si>
    <t>Incoming Flow Isolation For Aeration Tank Cell # 2-Sluice Gate Valve</t>
  </si>
  <si>
    <t>Incoming Flow Isolation For Aeration Tank Cell # 3-Sluice Gate Valve</t>
  </si>
  <si>
    <t>Incoming Flow Isolation For Aeration Tank Cell # 4-Sluice Gate Valve</t>
  </si>
  <si>
    <t>Odour From Primary Clarifier # 1 To Bio-Filters-Butterfly Valve</t>
  </si>
  <si>
    <t>Odour From Primary Clarifier # 2 To Bio-Filters-Butterfly Valve on top of PR2</t>
  </si>
  <si>
    <t>Odour From Primary Clarifier #3 To Bio-Filters-Butterfly Valve on top of PR3</t>
  </si>
  <si>
    <t>Pumping Station Inlet Valve-Sluice Gate Valve, center of the pumping station.</t>
  </si>
  <si>
    <t>Distribution Chamber Valve To Wet Well # 2-Sluice Gate Valve on top of wet well 2</t>
  </si>
  <si>
    <t>Distribution Chamber Valve To Wet Well # 1-Sluice Gate Valve, top of wet well</t>
  </si>
  <si>
    <t>Odou From Distribution Chamber # 4 To Bio-Filters-Butterfly Valve, on top of wet well 2</t>
  </si>
  <si>
    <t>Isolation Valve For Hot Water Pump # 1-Plug Valve</t>
  </si>
  <si>
    <t>Discharge Valve For Hot Water Pump # 1-Plug Valve</t>
  </si>
  <si>
    <t>Discharge Valve For Hot Water Pump # 2-Plug Valve</t>
  </si>
  <si>
    <t>Discharge Valve For Hot Water Boiler # 1-Plug Valve</t>
  </si>
  <si>
    <t>Discharge Valve For Hot Water Boiler # 2-Plug Valve</t>
  </si>
  <si>
    <t>Isolation Valve For Hot Water Boiler # 1-Plug Valve</t>
  </si>
  <si>
    <t>Isolation Valve For Hot Water Boiler # 2-Plug Valve</t>
  </si>
  <si>
    <t>Digester Control Building Pressure Regulating Valve</t>
  </si>
  <si>
    <t>Isolation Valve For Ras Pump # 1-Plug Valve before pump</t>
  </si>
  <si>
    <t>Discharge Valve For Ras Pump # 1-Check Valve after pump</t>
  </si>
  <si>
    <t>Discharge Valve For Ras Pump # 1-Plug Valve afer pump</t>
  </si>
  <si>
    <t>Isolation Valve For Ras Pump # 2-Plug Valve before pump</t>
  </si>
  <si>
    <t>Discharge Valve For Ras Pump # 2-Check Valve after pump</t>
  </si>
  <si>
    <t>Discharge Valve For Ras Pump # 2-Plug Valve after pump</t>
  </si>
  <si>
    <t>Isolation Valve For Ras Pump # 3-Plug Valve</t>
  </si>
  <si>
    <t>Discharge Valve For Ras Pump # 3-Check Valve</t>
  </si>
  <si>
    <t>Discharge Valve For Ras Pump # 3-Plug Valve</t>
  </si>
  <si>
    <t>Isolation Valve For Ras Pump # 4-Plug Valve before pump, Victaulic</t>
  </si>
  <si>
    <t>Discharge Valve For Ras Pump # 4-Check Valve</t>
  </si>
  <si>
    <t>Discharge Valve For Ras Pump # 4-Plug Valve after pump</t>
  </si>
  <si>
    <t>Raw Sludge Pumping Station 2 Pump 3 Geardrive For Primary Sludge Pump # 3</t>
  </si>
  <si>
    <t>Raw Sludge Pumping Station 2 Pump 4 Geardrive For Primary Sludge Pump # 4</t>
  </si>
  <si>
    <t>Raw Sludge Pumping Station 1 Pump 1 Gear Drive</t>
  </si>
  <si>
    <t>Secondary Clarifier # 6 Gear drive</t>
  </si>
  <si>
    <t>Secondary Clarifier # 5 Gear drive</t>
  </si>
  <si>
    <t>Secondary Clarifier # 2 Geardrive- Gear Drives</t>
  </si>
  <si>
    <t>Secondary Clarifier # 4 Geardrive- Gear Drives</t>
  </si>
  <si>
    <t>Secondary Clarifier # 1 Geardrive- Gear Drives</t>
  </si>
  <si>
    <t>UV Bank Disinfection # 1A- UV Light Bank</t>
  </si>
  <si>
    <t>UV Bank Disinfection # 1B- UV Light Bank</t>
  </si>
  <si>
    <t>Waste Gas Burner- Waste Gas Burner</t>
  </si>
  <si>
    <t>Process Air Blower # 3 For Aeration Tanks-Centrifugal Blower, Hibon, ragging different 0000157465</t>
  </si>
  <si>
    <t>Process Air Blower # 2 For Aeration Tanks-Centrifugal Blower, barcode different 0000157467</t>
  </si>
  <si>
    <t>Process Air Blower # 1 For Aeration Tanks-Centrifugal Blower removed</t>
  </si>
  <si>
    <t>Sodium Hypochlorite Pump-Diaphragm Pump Y0002</t>
  </si>
  <si>
    <t>Sodium Hypochlorite (NaOCl) Diaphragm Pump Y0001</t>
  </si>
  <si>
    <t>Sodium Hypochlorite (NaOCl) P206 Diaphragm Pump</t>
  </si>
  <si>
    <t>Headworks Building Alum Tank</t>
  </si>
  <si>
    <t>Headworks Building Sodium Hypochlorite Tank</t>
  </si>
  <si>
    <t>Headworks Grit Tank #2</t>
  </si>
  <si>
    <t>Headworks Grit Mixer #2</t>
  </si>
  <si>
    <t>Headworks Grit Mixer #1</t>
  </si>
  <si>
    <t>Headworks Grit Tank #1</t>
  </si>
  <si>
    <t>Sodium Hypochlorite (NaOCl) Feed Diaphragm Pump Y0003</t>
  </si>
  <si>
    <t>Alum Feed Pump # 1 Diaphragm Pump</t>
  </si>
  <si>
    <t>Alum Feed Pump # 3-Diaphragm Pump</t>
  </si>
  <si>
    <t>Alum Feed Pump # 2-Diaphragm Pump</t>
  </si>
  <si>
    <t>Aeration Tank Cell #3 Mixer</t>
  </si>
  <si>
    <t>Aeration Tank Cell #4 Mixer</t>
  </si>
  <si>
    <t>Aeration Tank Cell #1 Mixer</t>
  </si>
  <si>
    <t>Aeration Tank Cell #2 Mixer</t>
  </si>
  <si>
    <t>Hot Water Expansion Tank</t>
  </si>
  <si>
    <t>Vortex Cyclone</t>
  </si>
  <si>
    <t>Odour Control Unit For Primary Clarifiers</t>
  </si>
  <si>
    <t>Secondary Digester Gas Incoming Line Valve-Plug Valve</t>
  </si>
  <si>
    <t>Digester Gas Line To Waste Gas Burner-Plug Valve</t>
  </si>
  <si>
    <t>Dig. Gas Line To Gas Burner Post Flow Meter Valve-Plug Valve</t>
  </si>
  <si>
    <t>Digester Gas Line To Boilers-Plug Valve</t>
  </si>
  <si>
    <t>Dig. Gas Line To Gas Booster Press Regulator Valve-Pressure Regulating Valve</t>
  </si>
  <si>
    <t>Digester Gas Line To Gas Booster Thermal Valve</t>
  </si>
  <si>
    <t>Digester Gas Line To Gas Booster Valve-Plug Valve</t>
  </si>
  <si>
    <t>Secondary Scum Transfer Line Valve To Recirc Pumps-Knife Gate Valve</t>
  </si>
  <si>
    <t>Secondary Scum Transfer Line Valve To Recirc Pumps-Check Valve</t>
  </si>
  <si>
    <t>Sludge Mixing Pump # 2 Suction Valve-Knife Gate Valve</t>
  </si>
  <si>
    <t>Sludge Mixing Pump # 2 Discharge Valve-Check Valve</t>
  </si>
  <si>
    <t>Sludge Mixing Pump # 2 Discharge Valve-Knife Gate Valve</t>
  </si>
  <si>
    <t>Sludge Mixing Pump # 1 Suction Valve-Knife Gate Valve</t>
  </si>
  <si>
    <t>Secondary Digester Gas Line Thermal Valve</t>
  </si>
  <si>
    <t>Secondary Digester Gas Line Post Sediment Trap ...-Plug Valve</t>
  </si>
  <si>
    <t>Boiler Hot Water Supply Line To Hot Water Pumps-Gate Valve</t>
  </si>
  <si>
    <t>Isolation Valve For Hot Water Pump-Gate Valve</t>
  </si>
  <si>
    <t>Discharge Valve For Hot Water Pump-Gate Valve</t>
  </si>
  <si>
    <t>Hot Water Supply Valve To Heat Exchanger 1-Gate Valve</t>
  </si>
  <si>
    <t>Hot Water Pump 2 Discharge Line To Supply Header-Gate Valve</t>
  </si>
  <si>
    <t>Hot Water Supply Header Future Connection-Gate Valve</t>
  </si>
  <si>
    <t>Hot Water Supply Header Line To Heat Exchanger 1-Gate Valve</t>
  </si>
  <si>
    <t>Hot Water Return Header Line - Future Connection-Gate Valve</t>
  </si>
  <si>
    <t>Hot Water Return Header Line From Heat Exchanger 1-Gate Valve</t>
  </si>
  <si>
    <t>Hot Water Return Header Line To Boilers-Gate Valve</t>
  </si>
  <si>
    <t>Digester Control Building Pressure Relief Valve</t>
  </si>
  <si>
    <t>Digester Control Building  Backflow Prevention Device</t>
  </si>
  <si>
    <t>Heat Exchanger 1 Hot Water Return Valve-Gate Valve</t>
  </si>
  <si>
    <t>Heat Exchanger 1 Hot Water Supply Valve-Gate Valve</t>
  </si>
  <si>
    <t>Heat Exchanger 1 Discharge Valve-Knife Gate Valve</t>
  </si>
  <si>
    <t>Heat Exchanger Discharge Valve To Primary Digester-Knife Gate Valve</t>
  </si>
  <si>
    <t>Knife Gate Valve</t>
  </si>
  <si>
    <t>Hot Water Supply Valve To Heat Exchanger-Knife Gate Valve</t>
  </si>
  <si>
    <t>Primary Digester Gas Incoming Line Valve-Plug Valve</t>
  </si>
  <si>
    <t>Primary Digester Gas Line Thermal Shut Off Valve</t>
  </si>
  <si>
    <t>Primary Digester Gas Line Post Sediment Trap Valve-Plug Valve</t>
  </si>
  <si>
    <t>Sludge Mixing Pump # 1 Discharge Valve-Check Valve</t>
  </si>
  <si>
    <t>Sludge Mixing Pump # 1 Discharge Valve-Knife Gate Valve</t>
  </si>
  <si>
    <t>Sludge Mixing Pumps Discharge Side Intercon. Valve-Knife Gate Valve</t>
  </si>
  <si>
    <t>Sludge Mixing Pumps Discharge To Pri. Digester 1-Knife Gate Valve</t>
  </si>
  <si>
    <t>Sludge Mixing Pumps Discharge To Sec. Digester 2-Knife Gate Valve</t>
  </si>
  <si>
    <t>Sec.Digester Decant To Pri.Clarifier Dist. Chamber-Knife Gate Valve</t>
  </si>
  <si>
    <t>Primary Digester 1 Sludge Discharge Valve-Knife Gate Valve</t>
  </si>
  <si>
    <t>Recirculation Pump 1 Suction Valve-Knife Gate Valve</t>
  </si>
  <si>
    <t>Recirculation Pump 1 Discharge Valve-Check Valve</t>
  </si>
  <si>
    <t>Recirculation Pump 1 Discharge Valve-Knife Gate Valve</t>
  </si>
  <si>
    <t>Recirculation Pumps Suction Valve-Knife Gate Valve</t>
  </si>
  <si>
    <t>Recirculation Pump 2 Suction Valve-Knife Gate Valve</t>
  </si>
  <si>
    <t>Recirculation Pump 2 Discharge Valve-Check Valve</t>
  </si>
  <si>
    <t>Recirculation Pump 2 Discharge Valve-Knife Gate Valve</t>
  </si>
  <si>
    <t>Sec Digester Sludge Discharge Line To Recirc Pumps-Knife Gate Valve</t>
  </si>
  <si>
    <t>Pri.Clar Raw Sludge Transfer Line To Recirc Pumps-Check Valve</t>
  </si>
  <si>
    <t>Pri.Clarifier Raw Sludge Transfer To Recirc Pumps-Knife Gate Valve</t>
  </si>
  <si>
    <t>Sec.Digester Sludge Transfer To Recirc Pumps-Knife Gate Valve</t>
  </si>
  <si>
    <t>Sec.Digester Sludge Disch Valve For Truck Loading-Knife Gate Valve</t>
  </si>
  <si>
    <t>Secondary Digester Gas Sediment Trap- Trap</t>
  </si>
  <si>
    <t>Digester Control Building  Flame Arrestor</t>
  </si>
  <si>
    <t>Primary Digester Gas Sediment Trap</t>
  </si>
  <si>
    <t>Strainer Ball Valve REPF2-STR2</t>
  </si>
  <si>
    <t>Hand Check Valve MP001-HV01</t>
  </si>
  <si>
    <t>Top Sight Glass Ball Valve BFI01-V006 (2)</t>
  </si>
  <si>
    <t>Bio-Rem Filter 1 Bottom Sight Glass Ball Valve BFI01-V007 (2)</t>
  </si>
  <si>
    <t>Bio-Rem Filter 1 Sight Glass Drain Check Valve (2)</t>
  </si>
  <si>
    <t>Bio-Rem Filter 1 Drain Ball Valve (2)</t>
  </si>
  <si>
    <t>Headworks Building Air Blower 1</t>
  </si>
  <si>
    <t>Headworks Building Air Blower 2</t>
  </si>
  <si>
    <t>Hand/Check Valve For Grit Mixer 1</t>
  </si>
  <si>
    <t>Hand/Check For Grit Mixer 2</t>
  </si>
  <si>
    <t>Incoming Grit Valve For Grit Mixer 1- Backflow Prevention Device</t>
  </si>
  <si>
    <t>Outgoing Valve For Grit Mixer 1- Backflow Prevention Device</t>
  </si>
  <si>
    <t>Outgoing Valve For Grit Mixer 2- Backflow Prevention Device</t>
  </si>
  <si>
    <t>Incoming Grit Valve For Grit Mixer 2- Backflow Prevention Device</t>
  </si>
  <si>
    <t>Headworks Building Bypass Gate Valve</t>
  </si>
  <si>
    <t>Diaphragm Valve at the bottom, BLF01-TIG2 (2)</t>
  </si>
  <si>
    <t>Headworks Grit Chamber #2 Mixing System Motor</t>
  </si>
  <si>
    <t>Alum Flash Mixer ALT01-MX01</t>
  </si>
  <si>
    <t>Bar Screen 1 - Veolia</t>
  </si>
  <si>
    <t>Bar Screen 2 - Veolia</t>
  </si>
  <si>
    <t>Washer Compactor 1</t>
  </si>
  <si>
    <t>Headworks Building Washer Compactor 2</t>
  </si>
  <si>
    <t>Bar Screenings Conveyor</t>
  </si>
  <si>
    <t>Headworks Grit Chamber #1 Mixing System Motor</t>
  </si>
  <si>
    <t>Control Damper Check Valve BLF02-LV02</t>
  </si>
  <si>
    <t>Bio-Trickling Control Damper LV01</t>
  </si>
  <si>
    <t>Stormwater Sluice Gate Valve</t>
  </si>
  <si>
    <t>Primary Clarifier Dist Chamber Sluice Gate Valve 1</t>
  </si>
  <si>
    <t>Primary Clarifier Dist Chamber Sluice Gate Valve 5 south of the chamber</t>
  </si>
  <si>
    <t>Primary Clarifier Dist Chamber Sluice Gate Valve 2 northeast of the chamber</t>
  </si>
  <si>
    <t>Primary Clarifier Dist Chamber Sluice Gate Valve 3 southwest</t>
  </si>
  <si>
    <t>Primary Clarifier Dist Chamber Sluice Gate Valve 4 southwest of chamber</t>
  </si>
  <si>
    <t>Raw Sludge Pumping Station 1 Check Valve after Pump 1</t>
  </si>
  <si>
    <t>Raw Sludge Pumping Station 1 Check Valve 1 after pump</t>
  </si>
  <si>
    <t>Raw Sludge Pumping Station 1 Gate Valve after Pump 1</t>
  </si>
  <si>
    <t>Raw Sludge Pumping Station 1 Gate Valve 2 before pump 1</t>
  </si>
  <si>
    <t>Raw Sludge Pumping Station 1 Gate Valve by pass before pump 1</t>
  </si>
  <si>
    <t>Raw Sludge Pumping Station 1 Gate Valve 1 before pump 1</t>
  </si>
  <si>
    <t>Raw Sludge Pumping Station 1 Gate Valve 1 for pump 2</t>
  </si>
  <si>
    <t>Raw Sludge Pumping Station 1 Gate Valve 2 for pump 2, interconnecting with pump 1.</t>
  </si>
  <si>
    <t>Raw Sludge Pumping Station 1 Gate Valve 3 before pulp 2</t>
  </si>
  <si>
    <t>Raw Sludge Pumping Station 1 Gate Valve 1 after pump</t>
  </si>
  <si>
    <t>Operation and Maintenance Building Lab Oven</t>
  </si>
  <si>
    <t>Operation and Maintenance Building Muffle Furnace</t>
  </si>
  <si>
    <t>Operation and Maintenance Building Scale</t>
  </si>
  <si>
    <t>Operation and Maintenance Building Microscope</t>
  </si>
  <si>
    <t>Digester Control Building Gate Valve</t>
  </si>
  <si>
    <t>Digester Control Building Plug Valve</t>
  </si>
  <si>
    <t>Digester Control Building Control valve</t>
  </si>
  <si>
    <t>Sampling Sink Lab Equipment</t>
  </si>
  <si>
    <t>Digester Control Building Sediment Trap</t>
  </si>
  <si>
    <t>Knife Gate Valve SDP00-V001</t>
  </si>
  <si>
    <t>Knife Gate Valve AND02-V001</t>
  </si>
  <si>
    <t>Digester Control Building Gas Valve</t>
  </si>
  <si>
    <t>Digester Control Building HydraMotor Gas Valve 2</t>
  </si>
  <si>
    <t>Digester Control Building HydraMotor Gas Valve 1</t>
  </si>
  <si>
    <t>Pressure Regulator-Pressure Regulating Valve</t>
  </si>
  <si>
    <t>Digester Control Building Check Valve</t>
  </si>
  <si>
    <t>Digester Control Building Control Valve</t>
  </si>
  <si>
    <t>Return Sludge PS 1 Ball Valve for service water after pump</t>
  </si>
  <si>
    <t>Return Sludge PS 1 Check Valve for service water after pump</t>
  </si>
  <si>
    <t>Return Sludge PS 1 Ball Valve for service water before pump</t>
  </si>
  <si>
    <t>Return Sludge PS 1 Pressure Tank - Process for service water</t>
  </si>
  <si>
    <t>Headworks G6 Bar Screen #1 Outlet Gate Valve</t>
  </si>
  <si>
    <t>Headworks G4 Bar Screen #2 Gate Valve</t>
  </si>
  <si>
    <t>Headworks G2 Bar Screen #2 Outlet Gate Valve</t>
  </si>
  <si>
    <t>Headworks G1 Bar Screen #2 Inlet Gate Valve BYL01-IG02</t>
  </si>
  <si>
    <t>Headworks G3 Bar Screen #1 Inlet Gate Valve BYL01-IG01</t>
  </si>
  <si>
    <t>Headworks G5 Bar Screen #1 Inlet Gate Valve SCR01- IG01</t>
  </si>
  <si>
    <t>Headworks Building Butterfly Valve 3</t>
  </si>
  <si>
    <t>Headworks Building Butterfly Valve 2</t>
  </si>
  <si>
    <t>Headworks Building Butterfly Valve 1</t>
  </si>
  <si>
    <t>Headworks Building Butterfly Valve 4</t>
  </si>
  <si>
    <t>Primary Clarifier 1 Gear Drives - Ovivo</t>
  </si>
  <si>
    <t>Primary Clarifier 1 Mechanism, Not Visible</t>
  </si>
  <si>
    <t>Primary Clarifier #2- Gear Drives - Ovivo</t>
  </si>
  <si>
    <t>Primary Clarifier #2 Mechanism, Not Visible</t>
  </si>
  <si>
    <t>Primary Clarifier #3 Mechanism</t>
  </si>
  <si>
    <t>Primary Clarifier #3 Gear Drives - Ovivo</t>
  </si>
  <si>
    <t>Primary Clarifier #4 Gear Drives - Ovivo</t>
  </si>
  <si>
    <t>Effluent Pump</t>
  </si>
  <si>
    <t>Intermediate Pump # 3 In Wet Well # 2- Pump</t>
  </si>
  <si>
    <t>Intermediate Pump # 4 In Wet Well # 2- Pump</t>
  </si>
  <si>
    <t>Intermediate Pump # 1 In Wet Well # 1- Pump</t>
  </si>
  <si>
    <t>Intermediate Pump # 2 In Wet Well # 1- Pump</t>
  </si>
  <si>
    <t>Primary Digester Gas Line Post Sediment Trap flame Arredtor</t>
  </si>
  <si>
    <t>Secondary Digester Gas Line Post Sediment Trap flame arrestor</t>
  </si>
  <si>
    <t>thermo trip valve GBO00-MV02</t>
  </si>
  <si>
    <t>Knife Gate Valve AND02-V003</t>
  </si>
  <si>
    <t>Raw Activated Pump Station 2 Sludge Pump #3, Teco Westinghouse, no barcode on the equipment</t>
  </si>
  <si>
    <t>Return Activated Sludge Pumping Station 2 Pump #4</t>
  </si>
  <si>
    <t>Return Activated Sludge Pumping Station 2 Process Piping, Approx. 10 meters</t>
  </si>
  <si>
    <t>Return Activated Sludge Pumping Station 1 Pump #1</t>
  </si>
  <si>
    <t>Return Activated Sludge Pumping Station 1 Pump #2</t>
  </si>
  <si>
    <t>Hot water valve</t>
  </si>
  <si>
    <t>Hot water pressure regulating valve</t>
  </si>
  <si>
    <t>Service Water Pump, Gourds Pump, 10 HP</t>
  </si>
  <si>
    <t>50mm Service water piping in RAS PS1  stainless Steel, approx. 20m</t>
  </si>
  <si>
    <t>Pressure Regulating Valve</t>
  </si>
  <si>
    <t>Return Activated Sludge Pumping Station Pump #5</t>
  </si>
  <si>
    <t>Return Activated Sludge Pumping Station Pump #6</t>
  </si>
  <si>
    <t>Return Activated Sludge Pumping Station Pump #5 motor</t>
  </si>
  <si>
    <t>Digester Control Building Plug valve</t>
  </si>
  <si>
    <t>Return Activated Sludge Pumping Station Pump #6 Motor</t>
  </si>
  <si>
    <t>Return Sludge Pumping Station Process Piping 30m</t>
  </si>
  <si>
    <t>Sludge mixing pump</t>
  </si>
  <si>
    <t>Sludge mixing pump 01</t>
  </si>
  <si>
    <t>Sludge recirculation pump 01</t>
  </si>
  <si>
    <t>Sludge recirculation pump 02</t>
  </si>
  <si>
    <t>Digester Control Building Knife Gate Valve</t>
  </si>
  <si>
    <t>Raw Sludge Pumping Station 1 Pump 1</t>
  </si>
  <si>
    <t>Raw Sludge Pumping Station 1 Pump 1 Motor</t>
  </si>
  <si>
    <t>Raw Sludge Pump No 2 Motor, Nord</t>
  </si>
  <si>
    <t>Raw Sludge Pumping Station 1 Pump 2 Drive Connected to Motor</t>
  </si>
  <si>
    <t>Return Sludge Pumping Station 1 Process Piping 25m 350mm</t>
  </si>
  <si>
    <t>Raw Sludge Pumping Station 2 Pump 4 Motor</t>
  </si>
  <si>
    <t>Raw Sludge Pumping Station 2 Pump 4</t>
  </si>
  <si>
    <t>Raw Sludge Pumping Station 2 Pump 3 Motor</t>
  </si>
  <si>
    <t>Raw Sludge Pumping Station 2 Pump 3</t>
  </si>
  <si>
    <t>Raw Sludge Pump Station 1 Pump 2</t>
  </si>
  <si>
    <t>Primary Clarifier 4 Mechanism</t>
  </si>
  <si>
    <t>Raw Sludge Pumping Station 2 Gate Valve 1 Before Pump 4</t>
  </si>
  <si>
    <t>Raw Sludge Pumping Station 2 Gate Valve 2 Before Pump 4</t>
  </si>
  <si>
    <t>Raw Sludge Pumping Station 2 Gate Valve 3 Before Pump 4</t>
  </si>
  <si>
    <t>Raw Sludge Pumping Station 2 Gate Valve 4 between Pump 3 and 4</t>
  </si>
  <si>
    <t>Raw Sludge Pumping Station 2 Gate Valve 5 Before Pump 3</t>
  </si>
  <si>
    <t>Raw Sludge Pumping Station 2 Gate Valve 6 Before Pump 3</t>
  </si>
  <si>
    <t>Raw Sludge Pumping Station 2 Check Valve 1 After Pump 3</t>
  </si>
  <si>
    <t>Raw Sludge Pumping Station 2 Check Valve 2 after Pump 4</t>
  </si>
  <si>
    <t>Raw Sludge Pumping Station 2 Gate Valve 7 after Pump 4</t>
  </si>
  <si>
    <t>Raw Sludge Pumping Station 2 Gate Valve 8 after Pump 3</t>
  </si>
  <si>
    <t>Raw Sludge Pumping Station 2 Process Piping, Approx. 25m</t>
  </si>
  <si>
    <t>Grit Classifier</t>
  </si>
  <si>
    <t>UV Effluent Pump PMP01-0000</t>
  </si>
  <si>
    <t>Scum Pump P609</t>
  </si>
  <si>
    <t>Operation and Maintenance Digital Block Reactor</t>
  </si>
  <si>
    <t>Operation and Maintenance Lab Spectrophotometer</t>
  </si>
  <si>
    <t>Odour Air Valve from Distribution Chamber to Odour Building</t>
  </si>
  <si>
    <t>Bio-Rem Filter 1 Immerse Heater Wallow 10kw (2)</t>
  </si>
  <si>
    <t>Operation and Maintenance Building Lab Fume Hood</t>
  </si>
  <si>
    <t>Scum Pump P610</t>
  </si>
  <si>
    <t>Diaphragm Valve at the bottom, BLF01-PDG1 (2)</t>
  </si>
  <si>
    <t>Bio-Rem Filter 1 Fan 600v 3ph</t>
  </si>
  <si>
    <t>Bio-Rem Recirculating Ball Strainer Valve REPF1-LV03</t>
  </si>
  <si>
    <t>Bio-Rem Recirculating Strainer REPF1-STR2</t>
  </si>
  <si>
    <t>Bio-Rem Recirculating Ball Strainer Valve REPF1-LV01</t>
  </si>
  <si>
    <t>Bio-Rem Recirculating Strainer REPF1-STR1</t>
  </si>
  <si>
    <t>Bio-Rem strainer Ball Valve REPF1-LV04</t>
  </si>
  <si>
    <t>Bio-Rem Strainer Ball Valve REPF1-LV02</t>
  </si>
  <si>
    <t>Bio-Rem Recirculating Pump for PREREPF01</t>
  </si>
  <si>
    <t>Bio-Rem Pump Discharge Pressure Indicator REPF1-PG02</t>
  </si>
  <si>
    <t>Bio-Rem check valve REPF1-BF01</t>
  </si>
  <si>
    <t>Aeration tank recirculation pump p 502, Not Visible</t>
  </si>
  <si>
    <t>Aeration tank recirculation pump p501, Not Visible</t>
  </si>
  <si>
    <t>Aeration Tank Recirculation Pump p503, Not Visible</t>
  </si>
  <si>
    <t>Bio-Rem Hand valve for Tank 1 REPF1-LV08</t>
  </si>
  <si>
    <t>Bio-Rem Strainer Ball Valve REPT2-LV01</t>
  </si>
  <si>
    <t>Bio-Rem Hand valve for Tank 2 REPF2-LV08</t>
  </si>
  <si>
    <t>Bio-Rem Strainer REPF1-STR1</t>
  </si>
  <si>
    <t>Bio-Rem Check Valve REPF2-BF01</t>
  </si>
  <si>
    <t>Bio-Rem Strainer Ball Valve MP001-HV01</t>
  </si>
  <si>
    <t>Bio-Rem  Pump Discharge pressure indicator REP2-PG02</t>
  </si>
  <si>
    <t>Bio-Rem Water Supply Strainer MP001-STR01</t>
  </si>
  <si>
    <t>Bio-Rem Strainer Ball Valve REPT2-LV03</t>
  </si>
  <si>
    <t>Bio-Rem Strainer Ball Valve REPT2-LV02</t>
  </si>
  <si>
    <t>Bio-Rem recirculation pump 2 100 lp 01 609 V 3ph</t>
  </si>
  <si>
    <t>PREBLF02 Bio-Rem Filter 2 Fan - 3HP</t>
  </si>
  <si>
    <t>Bio-Rem Pump Suction Pressure Indicator REPF2-PG01</t>
  </si>
  <si>
    <t>Secondary Digester Pressure Regulating Valve</t>
  </si>
  <si>
    <t>Primary Digester Pressure Relief Valve</t>
  </si>
  <si>
    <t>Primary Digester Plug Valve</t>
  </si>
  <si>
    <t>Ops &amp; Maintenance Building  Backflow Prevention Device</t>
  </si>
  <si>
    <t>Headworks Building Gate Valve G7-Gate Valve</t>
  </si>
  <si>
    <t>Headworks Building Gate Valve G8-Gate Valve</t>
  </si>
  <si>
    <t>Isolation Valve For Hot Water Pump # 2-Plug Valve</t>
  </si>
  <si>
    <t>Boiler #2 Gas Shut Off Valve-Plug Valve</t>
  </si>
  <si>
    <t>Return Sludge PS 1 Gate Valve</t>
  </si>
  <si>
    <t>Return Sludge PS 2 Gate Valve</t>
  </si>
  <si>
    <t>Obsolete - Primary Clarifier # 3 Geardrive- Gear Drives</t>
  </si>
  <si>
    <t>Obsolete - Primary Clarifier # 4 Geardrive- Gear Drives</t>
  </si>
  <si>
    <t>Primary Clarifier # 2 Geardrive- Gear Drives</t>
  </si>
  <si>
    <t>Primary Clarifier # 1 Geardrive- Gear Drives</t>
  </si>
  <si>
    <t>Geardrive For Primary Sludge Pump # 1- Gear Drives</t>
  </si>
  <si>
    <t>Secondary Digester  Flame Arrestor</t>
  </si>
  <si>
    <t>Primary Digester  Flame Arrestor</t>
  </si>
  <si>
    <t>Primary Digester Positive Displacement Blower</t>
  </si>
  <si>
    <t>Ops &amp; Maintenance Building Air Compressor Blower</t>
  </si>
  <si>
    <t>Grit Classifier- Separator/Classifier</t>
  </si>
  <si>
    <t>Classifier C203 Geardrive- Gear Drives</t>
  </si>
  <si>
    <t>Mechanical Screen Bar-Bar Screen</t>
  </si>
  <si>
    <t>Compacted Screw Conveyor- Conveyor</t>
  </si>
  <si>
    <t>Conveyor C202 Geardrive- Gear Drives</t>
  </si>
  <si>
    <t>Hypo Pump P202-Diaphragm Pump</t>
  </si>
  <si>
    <t>Alum Pump P205-Diaphragm Pump</t>
  </si>
  <si>
    <t>Headworks Building Sodium Hydroxide Tank - Chemical</t>
  </si>
  <si>
    <t>Blower # 1-Positive Displacement Blower</t>
  </si>
  <si>
    <t>Blower # 2-Positive Displacement Blower</t>
  </si>
  <si>
    <t>Headworks Building  Scrubber</t>
  </si>
  <si>
    <t>Gas Collector</t>
  </si>
  <si>
    <t>Odour Control Unit For Headworks Building- Odour Control Unit</t>
  </si>
  <si>
    <t>Filter Carbon T405 Odour-Carbon Filter</t>
  </si>
  <si>
    <t>Filter Carbon T404 Odour-Carbon Filter</t>
  </si>
  <si>
    <t>Pressure Tank</t>
  </si>
  <si>
    <t>Filter Air 01 Blower System-Air Filter</t>
  </si>
  <si>
    <t>Waste Gas Burner Arrester- Flame Arrestor</t>
  </si>
  <si>
    <t>Dig. Gas Line To Gas Burner Valve After Regulator-Plug Valve</t>
  </si>
  <si>
    <t>Digester Gas Supply Valve To Gas Booster-Plug Valve</t>
  </si>
  <si>
    <t>Dig. Gas Line To Gas Booster Safety Shut Off Valve</t>
  </si>
  <si>
    <t>Gas Booster Discharge Low Pressure Check Valve-Check Valve</t>
  </si>
  <si>
    <t>Gas Booster Discharge Valve-Plug Valve</t>
  </si>
  <si>
    <t>Dig. Gas Line Valve Before Gas Booster Bypass Line-Plug Valve</t>
  </si>
  <si>
    <t>Gas Booster Bypass Line To Boilers-Plug Valve</t>
  </si>
  <si>
    <t>Digester Gas Transfer To Boilers-Plug Valve</t>
  </si>
  <si>
    <t>Gas Booster Discharge Side Pressure Regulator-Pressure Regulating Valve</t>
  </si>
  <si>
    <t>Hot Water Pump 3 Bypass Valve-Gate Valve</t>
  </si>
  <si>
    <t>Hot Water Supply Line Pressure Relief Valve</t>
  </si>
  <si>
    <t>Hot Water Supply To Return Line Connection Valve-Gate Valve</t>
  </si>
  <si>
    <t>Ops &amp; Maintenance Building  Pump</t>
  </si>
  <si>
    <t>Secondary Digester Gas Line Flame Arrestor</t>
  </si>
  <si>
    <t>Storage Building  Backflow Prevention Device</t>
  </si>
  <si>
    <t>Strainer Ball Valve</t>
  </si>
  <si>
    <t>Recirculated Diaphragm Valve - Tank 1- Valve</t>
  </si>
  <si>
    <t>Hand Valve Tank 1-Check Valve</t>
  </si>
  <si>
    <t>Blow Down Diaphragm Valve</t>
  </si>
  <si>
    <t>Makeup Water Tank 1 Tank</t>
  </si>
  <si>
    <t>Hand Valve Tank 2-Check Valve</t>
  </si>
  <si>
    <t>Recirculation Diaphragm Valve - Tank 2- Valve</t>
  </si>
  <si>
    <t>Blow Down Diaphragm Valve - Tank 2- Valve</t>
  </si>
  <si>
    <t>Sample Port Tank 2-Check Valve</t>
  </si>
  <si>
    <t>Hand Valve-Check Valve</t>
  </si>
  <si>
    <t>Water Supply Ball Valve</t>
  </si>
  <si>
    <t>Makeup Water Tank 2- Tank - Process</t>
  </si>
  <si>
    <t>Solenoid Valve-Solenoid Valve</t>
  </si>
  <si>
    <t>Valve-Check Valve</t>
  </si>
  <si>
    <t>Recirculation Strainer</t>
  </si>
  <si>
    <t>Check Valve</t>
  </si>
  <si>
    <t>Sample Port Tank 1-Check Valve</t>
  </si>
  <si>
    <t>Water Supply Strainer</t>
  </si>
  <si>
    <t>Storage Building Gate Valve</t>
  </si>
  <si>
    <t>Storage Building Pressure Relief Valve</t>
  </si>
  <si>
    <t>Primary Clarifier Dist Chamber Butterfly Valve</t>
  </si>
  <si>
    <t>Raw Sludge Pumping Station 2 Gate Valve</t>
  </si>
  <si>
    <t>Scum Line-Gate Valve</t>
  </si>
  <si>
    <t>Raw Sludge Pumping Station 2 Plug Valve</t>
  </si>
  <si>
    <t>Raw Sludge Pumping Station 2 Check Valve</t>
  </si>
  <si>
    <t>Raw Sludge Pumping Station 1 Gate Valve</t>
  </si>
  <si>
    <t>Raw Sludge Pumping Station 1 Plug Valve</t>
  </si>
  <si>
    <t>Gas Valve-Butterfly Valve</t>
  </si>
  <si>
    <t>Gas Valve</t>
  </si>
  <si>
    <t>Ras Pump # 1 For Secondary Clarifier 1 &amp; 2</t>
  </si>
  <si>
    <t>Recirculation Pump 1- Pump</t>
  </si>
  <si>
    <t>Return Pump Room # 1 &amp; 2 Effluent- Pump</t>
  </si>
  <si>
    <t>Sump Pump</t>
  </si>
  <si>
    <t>Effluent Water Pump</t>
  </si>
  <si>
    <t>Ras Pump # 3 For Secondary Clarifier 3 &amp; 4- Pump</t>
  </si>
  <si>
    <t>Ras Pump # 4 For Secondary Clarifier 3 &amp; 4- Pump</t>
  </si>
  <si>
    <t>Ras Pump # 2 For Secondary Clarifier 1 &amp; 2- Pump</t>
  </si>
  <si>
    <t>Scum Pump For Secondary Clarifier 5&amp;6- Pump</t>
  </si>
  <si>
    <t>Ras Pump # 5 For Secondary Clarifier 5 &amp; 6- Pump</t>
  </si>
  <si>
    <t>Ras Pump # 6 For Secondary Clarifier 5 &amp; 6- Pump</t>
  </si>
  <si>
    <t>Aeration Tank Cell 4 Recirculation Pump</t>
  </si>
  <si>
    <t>Aeration Tank Cell 3 Recirculation Pump</t>
  </si>
  <si>
    <t>Aeration Tank Cell 2 Recirculation Pump</t>
  </si>
  <si>
    <t>Aeration Tank Cell 1 Recirculation Pump</t>
  </si>
  <si>
    <t>Vertical Multistage Service Water Pump # 1- Pump</t>
  </si>
  <si>
    <t>Primary Sludge Pump # 3- Pump</t>
  </si>
  <si>
    <t>Primary Sludge Pump # 1- Pump</t>
  </si>
  <si>
    <t>Primary Sludge Pump # 2- Pump</t>
  </si>
  <si>
    <t>Hot Water Pump # 2- Pump</t>
  </si>
  <si>
    <t>Hot Water Pump # 1- Pump</t>
  </si>
  <si>
    <t>Secondary Clarifier Scum Pump</t>
  </si>
  <si>
    <t>Sludge Mixing Pump</t>
  </si>
  <si>
    <t>Digester Control Building  Pump</t>
  </si>
  <si>
    <t>Vertical Inline Hot Water Pump # 4- Pump</t>
  </si>
  <si>
    <t>Sludge Mixing Pump # 2- Pump</t>
  </si>
  <si>
    <t>Sludge Mixing Pump # 1- Pump</t>
  </si>
  <si>
    <t>Recirculation Pump 2- Pump</t>
  </si>
  <si>
    <t>Storage Building  Pump</t>
  </si>
  <si>
    <t>Raw Sludge Pumping Station 2  Sump Pump</t>
  </si>
  <si>
    <t>Raw Sludge Pumping Station 1  Sump Pump</t>
  </si>
  <si>
    <t>Sump Pump No. 5- Pump</t>
  </si>
  <si>
    <t>Ras Room Sump Pump</t>
  </si>
  <si>
    <t>Return Sludge Pumping Station Sump Pump</t>
  </si>
  <si>
    <t>UV System Bank Lifting Device</t>
  </si>
  <si>
    <t>Aeration Cell David Crane</t>
  </si>
  <si>
    <t>Gantry Crane</t>
  </si>
  <si>
    <t>Hoist Crane</t>
  </si>
  <si>
    <t>Storage Building Davit Material Handling</t>
  </si>
  <si>
    <t>Storage Room Chain Fall Winch</t>
  </si>
  <si>
    <t>Main Gate Door Opener</t>
  </si>
  <si>
    <t>Return Sludge PS 1  Material Handling</t>
  </si>
  <si>
    <t>Davit</t>
  </si>
  <si>
    <t>3000X3000 Sectional Overhead Door</t>
  </si>
  <si>
    <t>Headworks Building Mechanical Room Headworks Doors (Total of 4)</t>
  </si>
  <si>
    <t>Primary Clarifier 2 Electrical Room Electrical Room Roof and Structure</t>
  </si>
  <si>
    <t>Raw Sludge Pump Station 1 Door</t>
  </si>
  <si>
    <t>Roof Guard Rail</t>
  </si>
  <si>
    <t>Secondary Clarifier 2 Guard Rail</t>
  </si>
  <si>
    <t>Secondary Clarifier 3 Guard Rail</t>
  </si>
  <si>
    <t>Secondary Clarifier 4 Guard Rail</t>
  </si>
  <si>
    <t>Secondary Clarifier 5 Guard Rail</t>
  </si>
  <si>
    <t>Secondary Clarifier 6 Guard Rail</t>
  </si>
  <si>
    <t>Stairs With Rail</t>
  </si>
  <si>
    <t>Secondary Clarifier 5 Electrical Room Electrical Room Roof and Structure</t>
  </si>
  <si>
    <t>Secondary Clarifier Distribution Chamber Guard Rail</t>
  </si>
  <si>
    <t>Aeration WAS Pump Room Roof and Structure</t>
  </si>
  <si>
    <t>Aeration Waste Activited Sludge Pump and Control Room Stairs With Rail</t>
  </si>
  <si>
    <t>Aeration Waste Activited Sludge Pump and Control Room Double Swing Doors</t>
  </si>
  <si>
    <t>Aeration Tank Cell 1 Roof Guard Rail</t>
  </si>
  <si>
    <t>Aeration Tank Cell 3 Roof Guard Rail</t>
  </si>
  <si>
    <t>Aeration Tank Cell 1 Exterior Stairs</t>
  </si>
  <si>
    <t>Exterior Stairs</t>
  </si>
  <si>
    <t>Return Sludge Pumping Station Room Exterior Door</t>
  </si>
  <si>
    <t>Return Sludge Pumping Station Room Stairs With Rail</t>
  </si>
  <si>
    <t>Bio-Rem Room Exterior Door</t>
  </si>
  <si>
    <t>Bio-Rem Room Roof Structure</t>
  </si>
  <si>
    <t>Bio-Rem Room Interior Concrete Veneer Wall</t>
  </si>
  <si>
    <t>Bio-Rem Room Ceiling Finishes</t>
  </si>
  <si>
    <t>Bio-Rem Room Concrete Flooring</t>
  </si>
  <si>
    <t>Storage Room Interior Concrete Veneer Wall</t>
  </si>
  <si>
    <t>Storage Room Roof Structure</t>
  </si>
  <si>
    <t>Storage Room Interior Door</t>
  </si>
  <si>
    <t>Storage Room Exterior Door</t>
  </si>
  <si>
    <t>Storage Room Overhead Door</t>
  </si>
  <si>
    <t>Storage Room Exterior Windows (3 Total)</t>
  </si>
  <si>
    <t>Storage Room Ceiling</t>
  </si>
  <si>
    <t>Storage Room Concrete Flooring</t>
  </si>
  <si>
    <t>Storage Room Industrial Shelving (8 Total)</t>
  </si>
  <si>
    <t>Storage Room Steel Storage Cabinets (4 Total)</t>
  </si>
  <si>
    <t>UV System Roof Guard Rail</t>
  </si>
  <si>
    <t>UV System Vertical Ladder</t>
  </si>
  <si>
    <t>Digestor Control Building Exterior Door</t>
  </si>
  <si>
    <t>Digestor Control Building Exterior Windows (3 Total)</t>
  </si>
  <si>
    <t>Digestor Control Building Interior Door</t>
  </si>
  <si>
    <t>Digestor Control Building Interior Concrete Veneer Wall</t>
  </si>
  <si>
    <t>Digestor Control Building Ceiling</t>
  </si>
  <si>
    <t>Digestor Control Building Concrete Flooring</t>
  </si>
  <si>
    <t>Digestor Control Building Indoor Metal Floor Hatch</t>
  </si>
  <si>
    <t>Digestor Control Building Indoor Metal Trench Cover</t>
  </si>
  <si>
    <t>Digestor Boiler Room Roof Structure</t>
  </si>
  <si>
    <t>Digestor Control Building Exterior Window (1 Total)</t>
  </si>
  <si>
    <t>Digestor Control Building Steel Storage Cabinet</t>
  </si>
  <si>
    <t>Digestor Electrical Room Roof Structure</t>
  </si>
  <si>
    <t>Digestor Gas Booster Room Roof Structure</t>
  </si>
  <si>
    <t>Digestor Control Building Exterior Doors (2 Total)</t>
  </si>
  <si>
    <t>Digestor Control Building Stairs With Rail</t>
  </si>
  <si>
    <t>Digestor Control Building Outdoor Stairs With Rail</t>
  </si>
  <si>
    <t>Digestor Control Building Exterior Doors (3 Total)</t>
  </si>
  <si>
    <t>Digestor Sludge Mixing Pump Room Roof Structure</t>
  </si>
  <si>
    <t>Digestor Control Building Interior Doors (2 Total)</t>
  </si>
  <si>
    <t>Digestor Control Building Exterior Windows (2 Total)</t>
  </si>
  <si>
    <t>Digestor Control Building Indoor Stairs</t>
  </si>
  <si>
    <t>Digestor Control Building Exterior Window</t>
  </si>
  <si>
    <t>Digestor Sludge Mixing Pump Roof Hatch</t>
  </si>
  <si>
    <t>O&amp;M Building Interior Concrete Veneer Wall</t>
  </si>
  <si>
    <t>O&amp;M Building Ceiling</t>
  </si>
  <si>
    <t>O&amp;M Building Concrete Flooring</t>
  </si>
  <si>
    <t>O&amp;M Building Interior Doors (4 Total)</t>
  </si>
  <si>
    <t>O&amp;M Building Metal Storage Cabinets (4 Total)</t>
  </si>
  <si>
    <t>O&amp;M Building Electrical Chain Hoist</t>
  </si>
  <si>
    <t>O&amp;M Building Electrical Monorail Beam</t>
  </si>
  <si>
    <t>O&amp;M Building Interior Doors (2 Total)</t>
  </si>
  <si>
    <t>O&amp;M Building Metal Wall Panelling</t>
  </si>
  <si>
    <t>O&amp;M Building Overhead Door</t>
  </si>
  <si>
    <t>O&amp;M Building Exterior Door</t>
  </si>
  <si>
    <t>O&amp;M Building  Exterior Windows (2 Total)</t>
  </si>
  <si>
    <t>O&amp;M Building Plastic Flooring</t>
  </si>
  <si>
    <t>O&amp;M Building Interior Door</t>
  </si>
  <si>
    <t>O&amp;M Building Metal Storage Cabinets (2 Total)</t>
  </si>
  <si>
    <t>O&amp;M Building Tables (3 Total)</t>
  </si>
  <si>
    <t>O&amp;M Building Interior Window</t>
  </si>
  <si>
    <t>O&amp;M Building Storage Cabinets (3 Total)</t>
  </si>
  <si>
    <t>O&amp;M Building  Exterior Door</t>
  </si>
  <si>
    <t>O&amp;M Building  Building Interior Doors (2 Total)</t>
  </si>
  <si>
    <t>O&amp;M Building Indoor Metal Trench Cover</t>
  </si>
  <si>
    <t>O&amp;M Building Interior Wall</t>
  </si>
  <si>
    <t>O&amp;M Building Carpet Flooring</t>
  </si>
  <si>
    <t>O&amp;M Building Exterior Windows (2 Total)</t>
  </si>
  <si>
    <t>O&amp;M Building Cabinet</t>
  </si>
  <si>
    <t>Return Sludge PS 1 Roof</t>
  </si>
  <si>
    <t>Return Sludge PS 2 Roof</t>
  </si>
  <si>
    <t>Return Sludge Pumping Station Roof</t>
  </si>
  <si>
    <t>Headworks Building Roof</t>
  </si>
  <si>
    <t>Ops &amp; Maintenance Building Main Building Roof</t>
  </si>
  <si>
    <t>Ops &amp; Maintenance Building Blower and Generator Room Roof</t>
  </si>
  <si>
    <t>Wastewater Pumping station Concrete Roof and Structure</t>
  </si>
  <si>
    <t>Primary Sludge Pumping Station 1 Roof</t>
  </si>
  <si>
    <t>Primary Sludge Pumping Station 2 Roof</t>
  </si>
  <si>
    <t>Primary Digester Roof</t>
  </si>
  <si>
    <t>Secondary Digester Roof</t>
  </si>
  <si>
    <t>Roof AssemblyAsphalt shingles</t>
  </si>
  <si>
    <t>Roof Accessories Soffit fascia and evestrough</t>
  </si>
  <si>
    <t>Exterior WallMasonry Veneer</t>
  </si>
  <si>
    <t>Exterior windows, aluminum</t>
  </si>
  <si>
    <t>Exterior DoorsHollow Metal</t>
  </si>
  <si>
    <t>Manual Chain Operated, Sectional Overhead Door</t>
  </si>
  <si>
    <t>Interior DoorsHollow Metal Door</t>
  </si>
  <si>
    <t>Ceiling finishGypsum, Painted</t>
  </si>
  <si>
    <t>Wall Finish,Concrete Block, Painted</t>
  </si>
  <si>
    <t>Roof AssemblyMetal Panels, prefinished, surface fastened</t>
  </si>
  <si>
    <t>Exterior Wall Assembly,Masonry, Brick and conc, blk,Control joint not concrete</t>
  </si>
  <si>
    <t>Roof Accessories Soffit Fascia Evestrough</t>
  </si>
  <si>
    <t>Exterior DoorsHollow Metal, Painted</t>
  </si>
  <si>
    <t>Overhead Doors</t>
  </si>
  <si>
    <t>Ceiling Assembly:Vinyl Clad Gypsum board, Joint Strips</t>
  </si>
  <si>
    <t>Firestopping Concrete Block Walls</t>
  </si>
  <si>
    <t>Floor Coating Sulphur Hypochlorite</t>
  </si>
  <si>
    <t>Interior RailingsAluminum</t>
  </si>
  <si>
    <t>Exterior Louvres</t>
  </si>
  <si>
    <t>Roof accessoriesCoping, metal, prefinished</t>
  </si>
  <si>
    <t>Roof assembly</t>
  </si>
  <si>
    <t>Ext doorHollow metal, paintedOne double door</t>
  </si>
  <si>
    <t>Roof AssemblyConventional flat roof, pea gravel</t>
  </si>
  <si>
    <t>Roof Accessories Coping , prefin. Scupper drqin with downspout</t>
  </si>
  <si>
    <t>Exterior Wall AssemblyEIFS</t>
  </si>
  <si>
    <t>Exterior DoorHMU double door</t>
  </si>
  <si>
    <t>Aluminum, Railings</t>
  </si>
  <si>
    <t>Exterior Railings</t>
  </si>
  <si>
    <t>Exterior Wall AssemblyEiFS</t>
  </si>
  <si>
    <t>Roof Accessories Metal Coping prefinished metalExposed roof fascia</t>
  </si>
  <si>
    <t>Exterior Wall AssemblyConcrete, paint</t>
  </si>
  <si>
    <t>Exterior DoorHollow Metal Frame</t>
  </si>
  <si>
    <t>Interior CeilingConcrete, painted</t>
  </si>
  <si>
    <t>Interior Concrete WallPaint</t>
  </si>
  <si>
    <t>Interior Floor, Concrete, painted</t>
  </si>
  <si>
    <t>Exterior WindowSingle-pane aluminum frame</t>
  </si>
  <si>
    <t>Aluminum louver</t>
  </si>
  <si>
    <t>RailingsAluminum</t>
  </si>
  <si>
    <t>Conventioal Roof Assembly Pea Gravel</t>
  </si>
  <si>
    <t>Exterior Traffic Topping</t>
  </si>
  <si>
    <t>Interior Floor finishEpoxy coating, slip resistant</t>
  </si>
  <si>
    <t>Interior Wall FinishPoured concrete, paint</t>
  </si>
  <si>
    <t>Interior Ceiling, Concrete Slab, paint</t>
  </si>
  <si>
    <t>Interior Door,Hollow metal frame, painted, louver</t>
  </si>
  <si>
    <t>Aluminum Railing</t>
  </si>
  <si>
    <t>Exterior Door</t>
  </si>
  <si>
    <t>Louvers</t>
  </si>
  <si>
    <t>Metal copingPrefin, metal,Wooden Fascia</t>
  </si>
  <si>
    <t>Conventional Roof Assembly, pea gravel</t>
  </si>
  <si>
    <t>Interior Wall FinishPoured Concrete, paint</t>
  </si>
  <si>
    <t>Interior Ceiling finisheConcrete, paint</t>
  </si>
  <si>
    <t>Aluminum Stairs</t>
  </si>
  <si>
    <t>Exterior hollow metal Door, painted</t>
  </si>
  <si>
    <t>Louver, stainless steel</t>
  </si>
  <si>
    <t>Traffic topping</t>
  </si>
  <si>
    <t>Foot Traffic Topping,</t>
  </si>
  <si>
    <t>Domed Skylight Aluminum , fall protection grating</t>
  </si>
  <si>
    <t>Roof assemblyModified bitumen roofing</t>
  </si>
  <si>
    <t>Ext. Wall assemblyMasonry veneer, brick and conc block</t>
  </si>
  <si>
    <t>Ext doorHollow metal, painted</t>
  </si>
  <si>
    <t>Ext. LouverPrefinished</t>
  </si>
  <si>
    <t>Ceiling finishesPaint, coreslab</t>
  </si>
  <si>
    <t>Wall finishesPaint, conc block</t>
  </si>
  <si>
    <t>Roof accessories Coping, prefinishef</t>
  </si>
  <si>
    <t>Ext wall assemblyEIFS</t>
  </si>
  <si>
    <t>Ext louver</t>
  </si>
  <si>
    <t>Roof assemblyGravel ballast</t>
  </si>
  <si>
    <t>https://cdn.orca.storage/617816648b51f600b5891b32/617b119b5c514200b54583fa/asset-photo/2+6ZOCtNeRJReBWCoUCWw.jpg</t>
  </si>
  <si>
    <t>https://cdn.orca.storage/617816648b51f600b5891b32/617b119b5c514200b54583fb/asset-photo/Vl6oK+M1p3mNgZ+b9lnpCA.jpg</t>
  </si>
  <si>
    <t>https://cdn.orca.storage/617816648b51f600b5891b32/617b119b5c514200b54583fe/asset-photo/QP9iFBjfgMA6QGIsQgIq7Q.jpg</t>
  </si>
  <si>
    <t>https://cdn.orca.storage/617816648b51f600b5891b32/617b119b5c514200b54583ff/asset-photo/TsDA7OFuENOtzf7Xoy37YA.jpg</t>
  </si>
  <si>
    <t>https://cdn.orca.storage/617816648b51f600b5891b32/617b119b5c514200b5458400/asset-photo/GaydNoU+2xvi+Zp1cm20Q.jpg</t>
  </si>
  <si>
    <t>https://cdn.orca.storage/617816648b51f600b5891b32/617b119b5c514200b5458401/asset-photo/cxrW4IOEagiHN1jLiouw.jpg</t>
  </si>
  <si>
    <t>https://cdn.orca.storage/617816648b51f600b5891b32/617b119b5c514200b5458403/asset-photo/im5m6yKCV4XJTJI56NE3sg.jpg</t>
  </si>
  <si>
    <t>https://cdn.orca.storage/617816648b51f600b5891b32/617b119b5c514200b5458404/asset-photo/LbjlD7AMeMKtPYUR7aJIwA.jpg</t>
  </si>
  <si>
    <t>https://cdn.orca.storage/617816648b51f600b5891b32/617b119b5c514200b5458405/asset-photo/hJHi08usDtXMdxt52kWm+g.jpg</t>
  </si>
  <si>
    <t>https://cdn.orca.storage/617816648b51f600b5891b32/617b119b5c514200b5458406/asset-photo/hJHi08usDtXMdxt52kWm+g.jpg</t>
  </si>
  <si>
    <t>https://cdn.orca.storage/617816648b51f600b5891b32/617b119b5c514200b545840a/asset-photo/KssD1amehmKL6e8FgFsgvw.jpg</t>
  </si>
  <si>
    <t>https://cdn.orca.storage/617816648b51f600b5891b32/617b119b5c514200b545840b/asset-photo/ry0Joj6td9qa6zYqgHp0w.jpg</t>
  </si>
  <si>
    <t>https://cdn.orca.storage/617816648b51f600b5891b32/617b119b5c514200b545840c/asset-photo/beH30Y11yK5bEygqwxWmkw.jpg</t>
  </si>
  <si>
    <t>https://cdn.orca.storage/617816648b51f600b5891b32/617b119b5c514200b545840e/asset-photo/j4uid1O+xdqesMeWyw8c3w.jpg</t>
  </si>
  <si>
    <t>https://cdn.orca.storage/617816648b51f600b5891b32/617b119b5c514200b545840f/asset-photo/RJIcK9ukeCtYOHXv5bCsLw.jpg</t>
  </si>
  <si>
    <t>https://cdn.orca.storage/617816648b51f600b5891b32/617b119b5c514200b5458410/asset-photo/7ztUyNGYRdxFq7PrqcalDQ.jpg</t>
  </si>
  <si>
    <t>https://cdn.orca.storage/617816648b51f600b5891b32/617b119b5c514200b5458411/asset-photo/9udXiLIR7Tx2JHnYdo2NPw.jpg</t>
  </si>
  <si>
    <t>https://cdn.orca.storage/617816648b51f600b5891b32/617b119b5c514200b5458412/asset-photo/qcZEZ30JyK7w9B8gKFUA.jpg</t>
  </si>
  <si>
    <t>https://cdn.orca.storage/617816648b51f600b5891b32/617b119b5c514200b5458413/asset-photo/xPyG9vtsYT3uIQOoiRiiw.jpg</t>
  </si>
  <si>
    <t>https://cdn.orca.storage/617816648b51f600b5891b32/617b119b5c514200b5458414/asset-photo/10RhWwbXoOVqMMwRHQykQ.jpg</t>
  </si>
  <si>
    <t>https://cdn.orca.storage/617816648b51f600b5891b32/617b119b5c514200b5458415/asset-photo/y5zfAK7lp8xY8ARzWsJGqg.jpg</t>
  </si>
  <si>
    <t>https://cdn.orca.storage/617816648b51f600b5891b32/617b119b5c514200b5458416/asset-photo/a5MTvXk3oiOFGL6ZchfHdg.jpg</t>
  </si>
  <si>
    <t>https://cdn.orca.storage/617816648b51f600b5891b32/617b119b5c514200b5458417/asset-photo/wYKfwJiFJlaCdHToBW05Xw.jpg</t>
  </si>
  <si>
    <t>https://cdn.orca.storage/617816648b51f600b5891b32/617b119b5c514200b545841a/asset-photo/dVMRVcyGllgOWtmb3oGA.jpg</t>
  </si>
  <si>
    <t>https://cdn.orca.storage/617816648b51f600b5891b32/617b119b5c514200b545841b/asset-photo/OuxmZACeQckNQoRlaOcGOg.jpg</t>
  </si>
  <si>
    <t>https://cdn.orca.storage/617816648b51f600b5891b32/617b119b5c514200b545841c/asset-photo/H8LajyasXllZBNXUciyMMA.jpg</t>
  </si>
  <si>
    <t>https://cdn.orca.storage/617816648b51f600b5891b32/617b119b5c514200b545841d/asset-photo/W7MLRViUVr++ewhn7zO2XA.jpg</t>
  </si>
  <si>
    <t>https://cdn.orca.storage/617816648b51f600b5891b32/617b119b5c514200b5458424/asset-photo/bYH2g6IzyxfG7ifGl+G9XA.jpg</t>
  </si>
  <si>
    <t>https://cdn.orca.storage/617816648b51f600b5891b32/617b119b5c514200b5458425/asset-photo/USl7ig+SeiNevjwlnkmhXQ.jpg</t>
  </si>
  <si>
    <t>https://cdn.orca.storage/617816648b51f600b5891b32/617b119b5c514200b5458426/asset-photo/KSxMz8QVWvOYqmHTD7itmw.jpg</t>
  </si>
  <si>
    <t>https://cdn.orca.storage/617816648b51f600b5891b32/617b119b5c514200b5458427/asset-photo/flmGlwSkLaxbur7i5wDkbA.jpg</t>
  </si>
  <si>
    <t>https://cdn.orca.storage/617816648b51f600b5891b32/617b119b5c514200b5458428/asset-photo/vFcKRRlH67b2DboR5PBImw.jpg</t>
  </si>
  <si>
    <t>https://cdn.orca.storage/617816648b51f600b5891b32/617b119b5c514200b545842a/asset-photo/cvIaYGKPfZQII7bWxUfgfg.jpg</t>
  </si>
  <si>
    <t>https://cdn.orca.storage/617816648b51f600b5891b32/617b119b5c514200b545842b/asset-photo/9P44EzQRHzieP7DUgi1qA.jpg</t>
  </si>
  <si>
    <t>https://cdn.orca.storage/617816648b51f600b5891b32/617b119b5c514200b545842c/asset-photo/zAa6Vu98mO6lzv6OTV3fxg.jpg</t>
  </si>
  <si>
    <t>https://cdn.orca.storage/617816648b51f600b5891b32/617b119b5c514200b545842d/asset-photo/tog5XkSa1ZsVmIM3lNFfdQ.jpg</t>
  </si>
  <si>
    <t>https://cdn.orca.storage/617816648b51f600b5891b32/617b119b5c514200b545842e/asset-photo/4ODR+nHYJAWSb5ltP3uxw.jpg</t>
  </si>
  <si>
    <t>https://cdn.orca.storage/617816648b51f600b5891b32/617b119b5c514200b545842f/asset-photo/FMOiVyiPIgeiONw8iZNIOQ.jpg</t>
  </si>
  <si>
    <t>https://cdn.orca.storage/617816648b51f600b5891b32/617b119b5c514200b5458430/asset-photo/Z8igtkb1kzN9MDy50ImcrQ.jpg</t>
  </si>
  <si>
    <t>https://cdn.orca.storage/617816648b51f600b5891b32/617b119b5c514200b5458431/asset-photo/5R7SKOhg1g75MpwgZaHpGw.jpg</t>
  </si>
  <si>
    <t>https://cdn.orca.storage/617816648b51f600b5891b32/617b119b5c514200b5458432/asset-photo/LSPkaQCl66VxKbh7bKcECw.jpg</t>
  </si>
  <si>
    <t>https://cdn.orca.storage/617816648b51f600b5891b32/617b119b5c514200b5458433/asset-photo/VhtFGeMtvJzA1LnUtIS6vQ.jpg</t>
  </si>
  <si>
    <t>https://cdn.orca.storage/617816648b51f600b5891b32/617b119b5c514200b5458434/asset-photo/cCZKJoqarrBEojbNEOcglw.jpg</t>
  </si>
  <si>
    <t>https://cdn.orca.storage/617816648b51f600b5891b32/617b119b5c514200b5458435/asset-photo/Y6se4eZqHrrvKzLlmxbA.jpg</t>
  </si>
  <si>
    <t>https://cdn.orca.storage/617816648b51f600b5891b32/617b119b5c514200b5458436/asset-photo/we202huKTMo1lmT8d0MTg.jpg</t>
  </si>
  <si>
    <t>https://cdn.orca.storage/617816648b51f600b5891b32/617b119b5c514200b5458437/asset-photo/nrj4cWOiEDxOJ4Dw0kXoA.jpg</t>
  </si>
  <si>
    <t>https://cdn.orca.storage/617816648b51f600b5891b32/617b119b5c514200b5458438/asset-photo/69IgyN7hNp+qGSO+ect9A.jpg</t>
  </si>
  <si>
    <t>https://cdn.orca.storage/617816648b51f600b5891b32/617b119b5c514200b545843f/asset-photo/cxrW4IOEagiHN1jLiouw.jpg</t>
  </si>
  <si>
    <t>https://cdn.orca.storage/617816648b51f600b5891b32/617b119b5c514200b5458440/asset-photo/im5m6yKCV4XJTJI56NE3sg.jpg</t>
  </si>
  <si>
    <t>https://cdn.orca.storage/617816648b51f600b5891b32/617b119b5c514200b5458441/asset-photo/LvqAQBTKmjcPXDXHeEleA.jpg</t>
  </si>
  <si>
    <t>https://cdn.orca.storage/617816648b51f600b5891b32/617b119b5c514200b5458443/asset-photo/59msp8iZ9pFQPD0H8JpBnw.jpg</t>
  </si>
  <si>
    <t>https://cdn.orca.storage/617816648b51f600b5891b32/617b119b5c514200b5458444/asset-photo/nPhSZ5Kzu9p3grTZF0cqYg.jpg</t>
  </si>
  <si>
    <t>https://cdn.orca.storage/617816648b51f600b5891b32/617b119b5c514200b5458445/asset-photo/3uUru81Vcv+7kPEe3pxZ4g.jpg</t>
  </si>
  <si>
    <t>https://cdn.orca.storage/617816648b51f600b5891b32/617b119b5c514200b5458446/asset-photo/3uUru81Vcv+7kPEe3pxZ4g.jpg</t>
  </si>
  <si>
    <t>https://cdn.orca.storage/617816648b51f600b5891b32/617b119b5c514200b5458447/asset-photo/z2l+V0qmzmdYt2HfmX1kog.jpg</t>
  </si>
  <si>
    <t>https://cdn.orca.storage/617816648b51f600b5891b32/617b119b5c514200b5458448/asset-photo/z2l+V0qmzmdYt2HfmX1kog.jpg</t>
  </si>
  <si>
    <t>https://cdn.orca.storage/617816648b51f600b5891b32/617b119b5c514200b5458449/asset-photo/z2l+V0qmzmdYt2HfmX1kog.jpg</t>
  </si>
  <si>
    <t>https://cdn.orca.storage/617816648b51f600b5891b32/617b119b5c514200b545844a/asset-photo/z2l+V0qmzmdYt2HfmX1kog.jpg</t>
  </si>
  <si>
    <t>https://cdn.orca.storage/617816648b51f600b5891b32/617b119b5c514200b545844c/asset-photo/Tg8VT+7TD2Ba3PnUXQM4Wg.jpg</t>
  </si>
  <si>
    <t>https://cdn.orca.storage/617816648b51f600b5891b32/617b119b5c514200b545844d/asset-photo/q6g4RgxICbuKc0y9uOHw.jpg</t>
  </si>
  <si>
    <t>https://cdn.orca.storage/617816648b51f600b5891b32/617b119b5c514200b545844e/asset-photo/WkFJ5AxGRycXArT5NcUWrQ.jpg</t>
  </si>
  <si>
    <t>https://cdn.orca.storage/617816648b51f600b5891b32/617b119b5c514200b5458451/asset-photo/FSyAF6DzlvsnWsyJCzACWw.jpg</t>
  </si>
  <si>
    <t>https://cdn.orca.storage/617816648b51f600b5891b32/617b119b5c514200b5458452/asset-photo/8CHK1eteZ60M5cxWR4o5vQ.jpg</t>
  </si>
  <si>
    <t>https://cdn.orca.storage/617816648b51f600b5891b32/617b119b5c514200b5458453/asset-photo/47ZxqKMyQiQmvyJeeqAfgg.jpg</t>
  </si>
  <si>
    <t>https://cdn.orca.storage/617816648b51f600b5891b32/617b119b5c514200b5458454/asset-photo/2DhvE+ixvV6kSxpRRsQaMA.jpg</t>
  </si>
  <si>
    <t>https://cdn.orca.storage/617816648b51f600b5891b32/617b119b5c514200b5458455/asset-photo/OiScXtI+xCm6PNDOAoHM6g.jpg</t>
  </si>
  <si>
    <t>https://cdn.orca.storage/617816648b51f600b5891b32/617b119b5c514200b5458456/asset-photo/Omhqvm18w1tPrLoWvQVrpg.jpg</t>
  </si>
  <si>
    <t>https://cdn.orca.storage/617816648b51f600b5891b32/617b119b5c514200b5458458/asset-photo/0RDbhlSdLlpSS1pAC2K+QA.jpg</t>
  </si>
  <si>
    <t>https://cdn.orca.storage/617816648b51f600b5891b32/617b119b5c514200b5458459/asset-photo/ftzVhFutmaDEH6+geCncLg.jpg</t>
  </si>
  <si>
    <t>https://cdn.orca.storage/617816648b51f600b5891b32/617b119b5c514200b545845a/asset-photo/OC0s3P6t55DiA18ePsSCjg.jpg</t>
  </si>
  <si>
    <t>https://cdn.orca.storage/617816648b51f600b5891b32/617b119b5c514200b545845b/asset-photo/OAzZKwTNQDU5WRA5dtt1Jg.jpg</t>
  </si>
  <si>
    <t>https://cdn.orca.storage/617816648b51f600b5891b32/617b119b5c514200b545845c/asset-photo/KRxjo52mmQrrWGnoV4Lsw.jpg</t>
  </si>
  <si>
    <t>https://cdn.orca.storage/617816648b51f600b5891b32/617b119b5c514200b545845d/asset-photo/Guiy2cbu0intnq56i++Lug.jpg</t>
  </si>
  <si>
    <t>https://cdn.orca.storage/617816648b51f600b5891b32/617b119b5c514200b545845e/asset-photo/E0fpS1QcH1+76XOx4AoK2g.jpg</t>
  </si>
  <si>
    <t>https://cdn.orca.storage/617816648b51f600b5891b32/617b119b5c514200b5458460/asset-photo/jOdWyRH8u6YLhLymy0DdKQ.jpg</t>
  </si>
  <si>
    <t>https://cdn.orca.storage/617816648b51f600b5891b32/617b119b5c514200b5458461/asset-photo/oQ7Pb4OctW+IQkX7HD1HKw.jpg</t>
  </si>
  <si>
    <t>https://cdn.orca.storage/617816648b51f600b5891b32/617b119b5c514200b5458462/asset-photo/seFrbe6XsboMOY9paQxLg.jpg</t>
  </si>
  <si>
    <t>https://cdn.orca.storage/617816648b51f600b5891b32/617b119b5c514200b5458463/asset-photo/9sNN27vnlSnHaLdf3xe+Nw.jpg</t>
  </si>
  <si>
    <t>https://cdn.orca.storage/617816648b51f600b5891b32/617b119b5c514200b5458464/asset-photo/xWIjEvzBU61VQyLuF7GZxA.jpg</t>
  </si>
  <si>
    <t>https://cdn.orca.storage/617816648b51f600b5891b32/617b119b5c514200b5458465/asset-photo/Zb5skFNUfD7NGmKQrpTjxw.jpg</t>
  </si>
  <si>
    <t>https://cdn.orca.storage/617816648b51f600b5891b32/617b119b5c514200b5458467/asset-photo/tfqZK+tBkZsrgjSvftmg.jpg</t>
  </si>
  <si>
    <t>https://cdn.orca.storage/617816648b51f600b5891b32/617b119b5c514200b5458468/asset-photo/xWIjEvzBU61VQyLuF7GZxA.jpg</t>
  </si>
  <si>
    <t>https://cdn.orca.storage/617816648b51f600b5891b32/617b119b5c514200b5458469/asset-photo/BbeaqcobHWeQ5j3eBYIk+A.jpg</t>
  </si>
  <si>
    <t>https://cdn.orca.storage/617816648b51f600b5891b32/617b119b5c514200b545846a/asset-photo/L7z7YFAAwxKoA2kVaXhrA.jpg</t>
  </si>
  <si>
    <t>https://cdn.orca.storage/617816648b51f600b5891b32/617b119b5c514200b545846b/asset-photo/LHgmvSbFQQARtT7gnULS7Q.jpg</t>
  </si>
  <si>
    <t>https://cdn.orca.storage/617816648b51f600b5891b32/617b119b5c514200b545846c/asset-photo/LHgmvSbFQQARtT7gnULS7Q.jpg</t>
  </si>
  <si>
    <t>https://cdn.orca.storage/617816648b51f600b5891b32/617b119b5c514200b545846d/asset-photo/iYXINf4dQkoWtWomDqw.jpg</t>
  </si>
  <si>
    <t>https://cdn.orca.storage/617816648b51f600b5891b32/617b119b5c514200b545846f/asset-photo/pWoXlaTfnNlqUIUqjXxgPQ.jpg</t>
  </si>
  <si>
    <t>https://cdn.orca.storage/617816648b51f600b5891b32/617b119b5c514200b5458470/asset-photo/KDDquMGU3BtrpBTZG3sng.jpg</t>
  </si>
  <si>
    <t>https://cdn.orca.storage/617816648b51f600b5891b32/617b119b5c514200b5458471/asset-photo/ptIE0xpCw66FQkGp4cYp2Q.jpg</t>
  </si>
  <si>
    <t>https://cdn.orca.storage/617816648b51f600b5891b32/617b119b5c514200b5458472/asset-photo/rQ6vd7LWJikIu9DNkogDTQ.jpg</t>
  </si>
  <si>
    <t>https://cdn.orca.storage/617816648b51f600b5891b32/617b119b5c514200b5458474/asset-photo/5H1b94kcgMsMOWwYmEmGlQ.jpg</t>
  </si>
  <si>
    <t>https://cdn.orca.storage/617816648b51f600b5891b32/617b119b5c514200b5458475/asset-photo/Yc0fO4WHd6tmtlluaeClAQ.jpg</t>
  </si>
  <si>
    <t>https://cdn.orca.storage/617816648b51f600b5891b32/617b119b5c514200b5458476/asset-photo/QP9iFBjfgMA6QGIsQgIq7Q.jpg</t>
  </si>
  <si>
    <t>https://cdn.orca.storage/617816648b51f600b5891b32/617b119b5c514200b5458478/asset-photo/pFjzgr7YtchBs8eXWp+jaw.jpg</t>
  </si>
  <si>
    <t>https://cdn.orca.storage/617816648b51f600b5891b32/617b119b5c514200b5458479/asset-photo/ZlPEuB+3NxlDkFmyrTMFA.jpg</t>
  </si>
  <si>
    <t>https://cdn.orca.storage/617816648b51f600b5891b32/617b119b5c514200b545847a/asset-photo/kg9FTFuMRPGzwhAsdp7lg.jpg</t>
  </si>
  <si>
    <t>https://cdn.orca.storage/617816648b51f600b5891b32/617b119b5c514200b545847b/asset-photo/ZWUzlJ6p7xM0wETXlclfrw.jpg</t>
  </si>
  <si>
    <t>https://cdn.orca.storage/617816648b51f600b5891b32/617b119b5c514200b545847d/asset-photo/8EFl5KSds+GfwMEMzbv5hg.jpg</t>
  </si>
  <si>
    <t>https://cdn.orca.storage/617816648b51f600b5891b32/617b119b5c514200b545847e/asset-photo/ZdcScCmznUqDXin9gJcogg.jpg</t>
  </si>
  <si>
    <t>https://cdn.orca.storage/617816648b51f600b5891b32/617b119b5c514200b5458484/asset-photo/HIYeyzpxoS1dAjw+j4XMA.jpg</t>
  </si>
  <si>
    <t>https://cdn.orca.storage/617816648b51f600b5891b32/617b119b5c514200b5458485/asset-photo/hjNADYlx7kksxJ9W0tu9g.jpg</t>
  </si>
  <si>
    <t>https://cdn.orca.storage/617816648b51f600b5891b32/617b119b5c514200b5458486/asset-photo/hRV5ZEiaA8nLsHQNCn1w.jpg</t>
  </si>
  <si>
    <t>https://cdn.orca.storage/617816648b51f600b5891b32/617b119b5c514200b5458487/asset-photo/xOAEVIwF5BTP4pQl3MJxJg.jpg</t>
  </si>
  <si>
    <t>https://cdn.orca.storage/617816648b51f600b5891b32/617b119b5c514200b5458488/asset-photo/V3S37xFIkhE86iCe7jjcRQ.jpg</t>
  </si>
  <si>
    <t>https://cdn.orca.storage/617816648b51f600b5891b32/617b119b5c514200b5458489/asset-photo/C7lInuPzwCggipO8setXsg.jpg</t>
  </si>
  <si>
    <t>https://cdn.orca.storage/617816648b51f600b5891b32/617b119b5c514200b545848a/asset-photo/T5s6NK2SFLqi6fiNzITlIg.jpg</t>
  </si>
  <si>
    <t>https://cdn.orca.storage/617816648b51f600b5891b32/617b119b5c514200b545848b/asset-photo/Mv6776cdpfXXm6N1d6iGJg.jpg</t>
  </si>
  <si>
    <t>https://cdn.orca.storage/617816648b51f600b5891b32/617b119b5c514200b545848c/asset-photo/f6L+37gvmEH1tVZ+o5KnDA.jpg</t>
  </si>
  <si>
    <t>https://cdn.orca.storage/617816648b51f600b5891b32/617b119b5c514200b545848d/asset-photo/GwmCNqjfwaPHVcSPgnACNw.jpg</t>
  </si>
  <si>
    <t>https://cdn.orca.storage/617816648b51f600b5891b32/617b119b5c514200b545848e/asset-photo/76odAjvVLI6VkCM1fV+ow.jpg</t>
  </si>
  <si>
    <t>https://cdn.orca.storage/617816648b51f600b5891b32/617b119b5c514200b5458490/asset-photo/jTo+aRyLsI0Pr24fPhR5Fg.jpg</t>
  </si>
  <si>
    <t>https://cdn.orca.storage/617816648b51f600b5891b32/617b119b5c514200b5458491/asset-photo/+cubc2NPlk4GK5N6Nih7jg.jpg</t>
  </si>
  <si>
    <t>https://cdn.orca.storage/617816648b51f600b5891b32/617b119b5c514200b5458492/asset-photo/bXVhwUgT8rw0fQ311pETUg.jpg</t>
  </si>
  <si>
    <t>https://cdn.orca.storage/617816648b51f600b5891b32/617b119b5c514200b5458493/asset-photo/nQDyo5u63aQvuEi9drjPIQ.jpg</t>
  </si>
  <si>
    <t>https://cdn.orca.storage/617816648b51f600b5891b32/617b119b5c514200b5458494/asset-photo/r1BCrecGQtnKhWqBki+Zew.jpg</t>
  </si>
  <si>
    <t>https://cdn.orca.storage/617816648b51f600b5891b32/617b119b5c514200b5458495/asset-photo/4UOmQeVDn6bdq0b7BgOH9g.jpg</t>
  </si>
  <si>
    <t>https://cdn.orca.storage/617816648b51f600b5891b32/617b119b5c514200b5458496/asset-photo/3hh3zOswlgi9mDq6adTwGA.jpg</t>
  </si>
  <si>
    <t>https://cdn.orca.storage/617816648b51f600b5891b32/617b119b5c514200b5458497/asset-photo/EliPxDpjRzexZNA7A6dMcA.jpg</t>
  </si>
  <si>
    <t>https://cdn.orca.storage/617816648b51f600b5891b32/617b119b5c514200b5458498/asset-photo/vrp8X4LTmm1NhH36HKv6Xg.jpg</t>
  </si>
  <si>
    <t>https://cdn.orca.storage/617816648b51f600b5891b32/617b119b5c514200b5458499/asset-photo/0ltuj9TLrnszGytS7ruUFw.jpg</t>
  </si>
  <si>
    <t>https://cdn.orca.storage/617816648b51f600b5891b32/617b119b5c514200b545849a/asset-photo/FWDzdZokPK6G9UNDFSzkyQ.jpg</t>
  </si>
  <si>
    <t>https://cdn.orca.storage/617816648b51f600b5891b32/617b119b5c514200b545849b/asset-photo/CFZawuMB16HTEs50R0DfA.jpg</t>
  </si>
  <si>
    <t>https://cdn.orca.storage/617816648b51f600b5891b32/617b119b5c514200b545849c/asset-photo/6FybkLQcdVtPapfsnDXVaA.jpg</t>
  </si>
  <si>
    <t>https://cdn.orca.storage/617816648b51f600b5891b32/617b119b5c514200b545849d/asset-photo/scaX5wcWbTllkK+2VWWew.jpg</t>
  </si>
  <si>
    <t>https://cdn.orca.storage/617816648b51f600b5891b32/617b119b5c514200b545849e/asset-photo/5WmpmKmTmLOXqeqQUvhQcg.jpg</t>
  </si>
  <si>
    <t>https://cdn.orca.storage/617816648b51f600b5891b32/617b119b5c514200b54584a0/asset-photo/nLdeo7SyH+XJQPhin68BbQ.jpg</t>
  </si>
  <si>
    <t>https://cdn.orca.storage/617816648b51f600b5891b32/617b119b5c514200b54584a4/asset-photo/leGcdK0fzDClyNGAhA+RGg.jpg</t>
  </si>
  <si>
    <t>https://cdn.orca.storage/617816648b51f600b5891b32/617b119b5c514200b54584a5/asset-photo/0HWL8F13TV4ZGxfJH+PBfg.jpg</t>
  </si>
  <si>
    <t>https://cdn.orca.storage/617816648b51f600b5891b32/617b119b5c514200b54584a6/asset-photo/5FaUI6yNXSanK0c0h1NqDQ.jpg</t>
  </si>
  <si>
    <t>https://cdn.orca.storage/617816648b51f600b5891b32/617b119b5c514200b54584a7/asset-photo/SIIMLVnXtLuKtc5gxcAyuQ.jpg</t>
  </si>
  <si>
    <t>https://cdn.orca.storage/617816648b51f600b5891b32/617b119b5c514200b54584c0/asset-photo/KfmIQURIWL5qb499o97Xg.jpg</t>
  </si>
  <si>
    <t>https://cdn.orca.storage/617816648b51f600b5891b32/617b119b5c514200b54584c1/asset-photo/r1ZMhamF+4uxLmGCJ0jeoA.jpg</t>
  </si>
  <si>
    <t>https://cdn.orca.storage/617816648b51f600b5891b32/617b119b5c514200b54584c2/asset-photo/xscb0B41DR0fDQ4IgYtiNg.jpg</t>
  </si>
  <si>
    <t>https://cdn.orca.storage/617816648b51f600b5891b32/617b119b5c514200b54584c3/asset-photo/Eh1ccYrE+CZSQoA9GACTA.jpg</t>
  </si>
  <si>
    <t>https://cdn.orca.storage/617816648b51f600b5891b32/617b119b5c514200b54584c5/asset-photo/ApbF6Fmsnt7jISOOVw3wQ.jpg</t>
  </si>
  <si>
    <t>https://cdn.orca.storage/617816648b51f600b5891b32/617b119b5c514200b54584c6/asset-photo/AzRRalZDCeS9COY6XRWEw.jpg</t>
  </si>
  <si>
    <t>https://cdn.orca.storage/617816648b51f600b5891b32/617b119b5c514200b54584c7/asset-photo/8Vcp5Y2nYIQoXQMtNvupSg.jpg</t>
  </si>
  <si>
    <t>https://cdn.orca.storage/617816648b51f600b5891b32/617b119b5c514200b54584c8/asset-photo/G6Iv2shGlHLy6vuA3QD0IA.jpg</t>
  </si>
  <si>
    <t>https://cdn.orca.storage/617816648b51f600b5891b32/617b119b5c514200b54584c9/asset-photo/27EKTVEcxficnk4fXc0qyQ.jpg</t>
  </si>
  <si>
    <t>https://cdn.orca.storage/617816648b51f600b5891b32/617b119b5c514200b54584ca/asset-photo/G1H1Pfv7ZvNcLPVmjeF3Q.jpg</t>
  </si>
  <si>
    <t>https://cdn.orca.storage/617816648b51f600b5891b32/617b119b5c514200b54584cb/asset-photo/im5m6yKCV4XJTJI56NE3sg.jpg</t>
  </si>
  <si>
    <t>https://cdn.orca.storage/617816648b51f600b5891b32/617bf6d77d917700b592320b/asset-photo/nU+7DH4okUqEmwi7AB856w.jpg</t>
  </si>
  <si>
    <t>https://cdn.orca.storage/617816648b51f600b5891b32/617bfd2d5c514200b5469b54/asset-photo/2NT5alI9RCFgtqmO4ntYNA.jpg</t>
  </si>
  <si>
    <t>https://cdn.orca.storage/617816648b51f600b5891b32/617c14fa2bf52000b5987e64/asset-photo/u0a+78JxV7gy0p3DkwSLZw.jpg</t>
  </si>
  <si>
    <t>https://cdn.orca.storage/617815776fb62600b591578d/617b117c097cfe00b5a64d3b/asset-photo/xRGcZ8SvLFqq+XGKidMjDQ.jpg</t>
  </si>
  <si>
    <t>https://cdn.orca.storage/617815776fb62600b591578d/617b117c097cfe00b5a64d41/asset-photo/XgitftRn7XR1RwzDrpeb1w.jpg</t>
  </si>
  <si>
    <t>https://cdn.orca.storage/617815776fb62600b591578d/617b117c097cfe00b5a64d43/asset-photo/hxy6JkgjTrUQy0lHUQr0rQ.jpg</t>
  </si>
  <si>
    <t>https://cdn.orca.storage/617815776fb62600b591578d/617b117c097cfe00b5a64d44/asset-photo/pYxG51RO01kU2vGcIkgAfg.jpg</t>
  </si>
  <si>
    <t>https://cdn.orca.storage/617815776fb62600b591578d/617b117c097cfe00b5a64d47/asset-photo/+9vsokV6X8pPO1hvt6kkOQ.jpg</t>
  </si>
  <si>
    <t>https://cdn.orca.storage/617815776fb62600b591578d/617b117c097cfe00b5a64d4e/asset-photo/eNDy1JKXzGw7rY7nioNw.jpg</t>
  </si>
  <si>
    <t>https://cdn.orca.storage/617815776fb62600b591578d/617b117c097cfe00b5a64d54/asset-photo/g9COpes1ZkDOkZicpe60OA.jpg</t>
  </si>
  <si>
    <t>https://cdn.orca.storage/617815776fb62600b591578d/617b117c097cfe00b5a64d55/asset-photo/xtGmdqf29lxtoK84qvtbUw.jpg</t>
  </si>
  <si>
    <t>https://cdn.orca.storage/617815776fb62600b591578d/617b117c097cfe00b5a64d56/asset-photo/GZQtneC0HCjqmxdAhwMzQ.jpg</t>
  </si>
  <si>
    <t>https://cdn.orca.storage/617815776fb62600b591578d/617b117c097cfe00b5a64d57/asset-photo/tb+KYax71bIXVKh3BRw.jpg</t>
  </si>
  <si>
    <t>https://cdn.orca.storage/617815776fb62600b591578d/617b117c097cfe00b5a64d59/asset-photo/n0S8eh6WkLhD8sQ1seMA.jpg</t>
  </si>
  <si>
    <t>https://cdn.orca.storage/617815776fb62600b591578d/617b117c097cfe00b5a64d5a/asset-photo/1f4hl32fcUnmJ+H9pVWfA.jpg</t>
  </si>
  <si>
    <t>https://cdn.orca.storage/617815776fb62600b591578d/617b117c097cfe00b5a64d5b/asset-photo/cHOdCOhIf1pAC2Kg+zE9qQ.jpg</t>
  </si>
  <si>
    <t>https://cdn.orca.storage/617815776fb62600b591578d/617b117c097cfe00b5a64d5d/asset-photo/TWbkbSQH2Wa4lxrJULmsgQ.jpg</t>
  </si>
  <si>
    <t>https://cdn.orca.storage/617815776fb62600b591578d/617b117c097cfe00b5a64d5e/asset-photo/I6F1DGENVQhx6NDZa20dVw.jpg</t>
  </si>
  <si>
    <t>https://cdn.orca.storage/617815776fb62600b591578d/617b117c097cfe00b5a64d5f/asset-photo/dDS73zxp9Hfe6bvWzzsk0g.jpg</t>
  </si>
  <si>
    <t>https://cdn.orca.storage/617815776fb62600b591578d/617b117c097cfe00b5a64d66/asset-photo/sEHcu8gu81xAl9eV7oNQ.jpg</t>
  </si>
  <si>
    <t>https://cdn.orca.storage/617815776fb62600b591578d/617b117c097cfe00b5a64d69/asset-photo/0L8usW2F3TfCyU9Zj8WEQ.jpg</t>
  </si>
  <si>
    <t>https://cdn.orca.storage/617815776fb62600b591578d/617b117c097cfe00b5a64d6a/asset-photo/F+DCU10MXMJTe+JW902lwQ.jpg</t>
  </si>
  <si>
    <t>https://cdn.orca.storage/617815776fb62600b591578d/617b117c097cfe00b5a64d6b/asset-photo/p1spTt8z7wDOyTDbZ36uQ.jpg</t>
  </si>
  <si>
    <t>https://cdn.orca.storage/617815776fb62600b591578d/617b117c097cfe00b5a64d6c/asset-photo/G6kzH0JXw26e4GQh8d5CFA.jpg</t>
  </si>
  <si>
    <t>https://cdn.orca.storage/617815776fb62600b591578d/617b117c097cfe00b5a64d6d/asset-photo/3y1tqmR8DyQnD5WZrQpDA.jpg</t>
  </si>
  <si>
    <t>https://cdn.orca.storage/617815776fb62600b591578d/617b117c097cfe00b5a64d73/asset-photo/EAZC8+6NT+Ze6O5MB0ts3Q.jpg</t>
  </si>
  <si>
    <t>https://cdn.orca.storage/617815776fb62600b591578d/617b117c097cfe00b5a64d75/asset-photo/LbCUuR9IniIGkkGJ+w6LQ.jpg</t>
  </si>
  <si>
    <t>https://cdn.orca.storage/617815776fb62600b591578d/617b117c097cfe00b5a64d7b/asset-photo/RJ71y0kucFQk3GsQmSw7Lw.jpg</t>
  </si>
  <si>
    <t>https://cdn.orca.storage/617815776fb62600b591578d/617b117c097cfe00b5a64d7c/asset-photo/SRgWeRow4Ghvx2OkuMK8yw.jpg</t>
  </si>
  <si>
    <t>https://cdn.orca.storage/617815776fb62600b591578d/617b117c097cfe00b5a64d7d/asset-photo/5QuoJKywRDrCHgTMBlxlg.jpg</t>
  </si>
  <si>
    <t>https://cdn.orca.storage/617815776fb62600b591578d/617b117c097cfe00b5a64d7e/asset-photo/NVm0sppV5QhvEkSoLSIuvg.jpg</t>
  </si>
  <si>
    <t>https://cdn.orca.storage/617815776fb62600b591578d/617b117c097cfe00b5a64d7f/asset-photo/NL1ONnx8MXl6R4iqrTTKg.jpg</t>
  </si>
  <si>
    <t>https://cdn.orca.storage/617815776fb62600b591578d/617b117c097cfe00b5a64d80/asset-photo/FlCGqDgdwtmqwlBylEQkAw.jpg</t>
  </si>
  <si>
    <t>https://cdn.orca.storage/617815776fb62600b591578d/617b117c097cfe00b5a64d81/asset-photo/Oflpy9H5vaTLDZJS2vvVA.jpg</t>
  </si>
  <si>
    <t>https://cdn.orca.storage/617815776fb62600b591578d/617b117c097cfe00b5a64d82/asset-photo/lY6gsR8OrcB38hZ4yX3Xg.jpg</t>
  </si>
  <si>
    <t>https://cdn.orca.storage/617815776fb62600b591578d/617b117c097cfe00b5a64d83/asset-photo/nHAOgJlFZvKkkiNaKK9scg.jpg</t>
  </si>
  <si>
    <t>https://cdn.orca.storage/617815776fb62600b591578d/617b117c097cfe00b5a64d84/asset-photo/SXP8O46BPvWH28FxgvJ2sw.jpg</t>
  </si>
  <si>
    <t>https://cdn.orca.storage/617815776fb62600b591578d/617b117c097cfe00b5a64d87/asset-photo/IAjhFuyGilHhk11vZ3JsQ.jpg</t>
  </si>
  <si>
    <t>https://cdn.orca.storage/617815776fb62600b591578d/617b117c097cfe00b5a64d88/asset-photo/h3eTue9OCdtbrXYXb1b0qA.jpg</t>
  </si>
  <si>
    <t>https://cdn.orca.storage/617815776fb62600b591578d/617b117c097cfe00b5a64d89/asset-photo/QlZjAnHRvFFNIgnU8seGww.jpg</t>
  </si>
  <si>
    <t>https://cdn.orca.storage/617815776fb62600b591578d/617b117c097cfe00b5a64d8a/asset-photo/CCY7plk58Kbaf56Ei4K2yQ.jpg</t>
  </si>
  <si>
    <t>https://cdn.orca.storage/617815776fb62600b591578d/617b117c097cfe00b5a64d8b/asset-photo/k+SMu+r2rxWiP4szcYo8A.jpg</t>
  </si>
  <si>
    <t>https://cdn.orca.storage/617815776fb62600b591578d/617b117c097cfe00b5a64d8d/asset-photo/0dypn3W4VHv5JuLL5hTERg.jpg</t>
  </si>
  <si>
    <t>https://cdn.orca.storage/617815776fb62600b591578d/617b117c097cfe00b5a64d8e/asset-photo/4x9kJhO300iAPrC8xNcQ.jpg</t>
  </si>
  <si>
    <t>https://cdn.orca.storage/617815776fb62600b591578d/617bf6e05c514200b5469807/asset-photo/1Uo0jeLOupBG237Fdia0Rg.jpg</t>
  </si>
  <si>
    <t>https://cdn.orca.storage/617815776fb62600b591578d/617bf87b6ef76800b54f3661/asset-photo/pjaME1tJkYTHHHf2HFbcbw.jpg</t>
  </si>
  <si>
    <t>https://cdn.orca.storage/617815776fb62600b591578d/617bf98a2e8faa00b5a0eefb/asset-photo/OdUtPD1oD6eM24+Lj5DvpQ.jpg</t>
  </si>
  <si>
    <t>https://cdn.orca.storage/617815776fb62600b591578d/617bfc68097cfe00b5a6f6a1/asset-photo/VV0AiyTanmCrDv22WfxCQ.jpg</t>
  </si>
  <si>
    <t>https://cdn.orca.storage/617815776fb62600b591578d/617bfd236ef76800b54f3870/asset-photo/RheqRwHlv1QNuGJPEXXeyQ.jpg</t>
  </si>
  <si>
    <t>https://cdn.orca.storage/617815776fb62600b591578d/617bfe862e8faa00b5a0f0e9/asset-photo/LkvzcSxSi63zpEg5wfKFcQ.jpg</t>
  </si>
  <si>
    <t>https://cdn.orca.storage/617815776fb62600b591578d/617bff5d2e8faa00b5a0f13c/asset-photo/zRvv7kIAG44NQmePhUttg.jpg</t>
  </si>
  <si>
    <t>https://cdn.orca.storage/617815776fb62600b591578d/617c00e42a52c200b5e38e19/asset-photo/BW5Fpk+Y8WLMQuoPqSSQ.jpg</t>
  </si>
  <si>
    <t>https://cdn.orca.storage/617815776fb62600b591578d/617c01262a52c200b5e38e31/asset-photo/EwzhUGpzkIIDXntZEAaFw.jpg</t>
  </si>
  <si>
    <t>https://cdn.orca.storage/617815776fb62600b591578d/617c016c2a52c200b5e38e3e/asset-photo/iPefwqY55hyPaXZje89gdQ.jpg</t>
  </si>
  <si>
    <t>https://cdn.orca.storage/617815776fb62600b591578d/617c019b2e8faa00b5a0f209/asset-photo/QyLbUyzU9pWbl3bz8rhsvA.jpg</t>
  </si>
  <si>
    <t>https://cdn.orca.storage/617815776fb62600b591578d/617c01fb2e8faa00b5a0f22e/asset-photo/aeQQ1NLfnoe2lrw2WWs+Q.jpg</t>
  </si>
  <si>
    <t>https://cdn.orca.storage/617815776fb62600b591578d/617c022c2bf52000b5984408/asset-photo/mhPH+5+sBa+eRUW2aFAUTA.jpg</t>
  </si>
  <si>
    <t>https://cdn.orca.storage/617815776fb62600b591578d/617c02667d917700b5923770/asset-photo/zkGfkNS9LHrAgAAlirphw.jpg</t>
  </si>
  <si>
    <t>https://cdn.orca.storage/617815776fb62600b591578d/617c038e5c514200b5469dfc/asset-photo/F24pKqZ7MIHwz7nFBe7zGg.jpg</t>
  </si>
  <si>
    <t>https://cdn.orca.storage/617815776fb62600b591578d/617c04ac5c514200b5469e53/asset-photo/YtHm2aG7lnqR2zIerhcLYA.jpg</t>
  </si>
  <si>
    <t>https://cdn.orca.storage/617815776fb62600b591578d/617c06e57d917700b59239a7/asset-photo/7f04EP6laJwdnAOjct85fQ.jpg</t>
  </si>
  <si>
    <t>https://cdn.orca.storage/617815776fb62600b591578d/617c083f0679ae00b5e3d772/asset-photo/Ixhrue4pQlJhdQHoeb23Tw.jpg</t>
  </si>
  <si>
    <t>https://cdn.orca.storage/617815776fb62600b591578d/617c08802e8faa00b5a0f5be/asset-photo/MEUWr1qqt+Hm6RxnHRpo4g.jpg</t>
  </si>
  <si>
    <t>https://cdn.orca.storage/617815776fb62600b591578d/617c08b3616e63109d00000c/asset-photo/SkVqndUxgnUy+xdjEv6xcQ.jpg</t>
  </si>
  <si>
    <t>https://cdn.orca.storage/617815776fb62600b591578d/617c09092a52c200b5e391bb/asset-photo/BhUpMTKO3H3iczFCTGcTdw.jpg</t>
  </si>
  <si>
    <t>https://cdn.orca.storage/617815776fb62600b591578d/617c0ab07d917700b592899b/asset-photo/tawIwsJIVH7DhUGf1auFQ.jpg</t>
  </si>
  <si>
    <t>https://cdn.orca.storage/617815776fb62600b591578d/617c0b1a097cfe00b5a756aa/asset-photo/W4k6yrns5M5n+Q2l5yMVnQ.jpg</t>
  </si>
  <si>
    <t>https://cdn.orca.storage/617815776fb62600b591578d/617c0cda2a52c200b5e393e9/asset-photo/1TV2M6Xs+f4d6ZQ2WPlEfQ.jpg</t>
  </si>
  <si>
    <t>https://cdn.orca.storage/617815776fb62600b591578d/617c0d1d6ef76800b54f3fb8/asset-photo/9IhjFzXJ89yTs42DATZXTw.jpg</t>
  </si>
  <si>
    <t>https://cdn.orca.storage/617815776fb62600b591578d/617c0d7d2bf52000b5987a95/asset-photo/EAubv8qVp8AONUT3to3QQ.jpg</t>
  </si>
  <si>
    <t>https://cdn.orca.storage/617815776fb62600b591578d/617c0df35c514200b546babf/asset-photo/6Hk+JEW9F9ICXO+GAHU9GA.jpg</t>
  </si>
  <si>
    <t>https://cdn.orca.storage/617815776fb62600b591578d/617c11927d917700b5928d56/asset-photo/RC0zBfsdpBVY7vB3gKbXIA.jpg</t>
  </si>
  <si>
    <t>https://cdn.orca.storage/617815776fb62600b591578d/617c12de097cfe00b5a823d2/asset-photo/02Ie643L5OnHE6eVRaNPIg.jpg</t>
  </si>
  <si>
    <t>https://cdn.orca.storage/617815776fb62600b591578d/617c15842a52c200b5e398b3/asset-photo/IGRr8UPIRy0+VRGg+QykqA.jpg</t>
  </si>
  <si>
    <t>https://cdn.orca.storage/617815776fb62600b591578d/617c15bd2e8faa00b5a0fcef/asset-photo/nHAeMnHQrsUO57NXx5naA.jpg</t>
  </si>
  <si>
    <t>https://cdn.orca.storage/617815776fb62600b591578d/617c15ec6ef76800b54f441d/asset-photo/nnnNb3I8caES8Vo03gfYxQ.jpg</t>
  </si>
  <si>
    <t>https://cdn.orca.storage/617815776fb62600b591578d/617c162a7d917700b5928fa3/asset-photo/qsVFtv7BRse5lv4uZzztg.jpg</t>
  </si>
  <si>
    <t>https://cdn.orca.storage/617815776fb62600b591578d/617c1a2b6ef76800b54f4660/asset-photo/aSGTSoPuNMzqZS0r6Ak1lw.jpg</t>
  </si>
  <si>
    <t>https://cdn.orca.storage/617815776fb62600b591578d/617c1a9a0679ae00b5e45b20/asset-photo/hxpZnZn2ZFq9W+Fld8Cspw.jpg</t>
  </si>
  <si>
    <t>https://cdn.orca.storage/617815776fb62600b591578d/617c1b5f2e8faa00b5a0ffd3/asset-photo/WBktltjE49gyOlKRojKHBw.jpg</t>
  </si>
  <si>
    <t>https://cdn.orca.storage/617815776fb62600b591578d/617c1bfc2e8faa00b5a1002a/asset-photo/PVXaIir3adOxpy4XokG9Bw.jpg</t>
  </si>
  <si>
    <t>https://cdn.orca.storage/617815776fb62600b591578d/617c1c3f2a52c200b5e4f7d5/asset-photo/OTCPeOb4LtFPLAMLtfWr7Q.jpg</t>
  </si>
  <si>
    <t>https://cdn.orca.storage/617815776fb62600b591578d/617c1c862e8faa00b5a1004d/asset-photo/TeA7Iyx2cRWeQHyjBX0h6A.jpg</t>
  </si>
  <si>
    <t>https://cdn.orca.storage/617815776fb62600b591578d/617c1f676ef76800b54f68aa/asset-photo/xoE4HogJOd2PKV7q8oAu5A.jpg</t>
  </si>
  <si>
    <t>https://cdn.orca.storage/617815776fb62600b591578d/617c1f682a52c200b5e53930/asset-photo/vhXfcVvbdjTY6WG9v5eWTA.jpg</t>
  </si>
  <si>
    <t>https://cdn.orca.storage/617815776fb62600b591578d/617c1f962e8faa00b5a10198/asset-photo/jyHomdsoA8ibLvP2o91TrA.jpg</t>
  </si>
  <si>
    <t>https://cdn.orca.storage/617815776fb62600b591578d/617c21ec2a52c200b5e5aed6/asset-photo/4t2jwFS3KTtng6L2FNuHw.jpg</t>
  </si>
  <si>
    <t>https://cdn.orca.storage/6176f4e9837c6600b5a93b75/61780ab164b29000b5ee647b/asset-photo/kms6e11XyuenBnqT8Hh+g.jpg</t>
  </si>
  <si>
    <t>https://cdn.orca.storage/6176f4e9837c6600b5a93b75/617b11267d917700b58fe88c/asset-photo/JtCGWVapVi5W2N3liTbYQw.jpg</t>
  </si>
  <si>
    <t>https://cdn.orca.storage/6176f4e9837c6600b5a93b75/617b11267d917700b58fe88d/asset-photo/+RXgXzCNRfr1Qr3LwMFn4A.jpg</t>
  </si>
  <si>
    <t>https://cdn.orca.storage/6176f4e9837c6600b5a93b75/617b11267d917700b58fe88e/asset-photo/RdwUMsn3EDBUiOxqmJC8g.jpg</t>
  </si>
  <si>
    <t>https://cdn.orca.storage/6176f4e9837c6600b5a93b75/617b11267d917700b58fe88f/asset-photo/bvQqPgYTaW1YkPkigjdCQ.jpg</t>
  </si>
  <si>
    <t>https://cdn.orca.storage/6176f4e9837c6600b5a93b75/617b11267d917700b58fe895/asset-photo/zgrPq+2Euaq+BdM9QcorUg.jpg</t>
  </si>
  <si>
    <t>https://cdn.orca.storage/6176f4e9837c6600b5a93b75/617b11267d917700b58fe896/asset-photo/20J6yUgMxnAPHWs3gHXCA.jpg</t>
  </si>
  <si>
    <t>https://cdn.orca.storage/6176f4e9837c6600b5a93b75/617b11267d917700b58fe897/asset-photo/8hNRNTKCV0j0YnWIvPjQkg.jpg</t>
  </si>
  <si>
    <t>https://cdn.orca.storage/6176f4e9837c6600b5a93b75/617b11267d917700b58fe898/asset-photo/ZvqDxm9i958g7WqI0Sw9A.jpg</t>
  </si>
  <si>
    <t>https://cdn.orca.storage/6176f4e9837c6600b5a93b75/617b11267d917700b58fe899/asset-photo/vS+dFHzxkkDiMGR1PzwlbA.jpg</t>
  </si>
  <si>
    <t>https://cdn.orca.storage/6176f4e9837c6600b5a93b75/617b11267d917700b58fe89a/asset-photo/JGNZmLLW3g5QcYCiBnTyBg.jpg</t>
  </si>
  <si>
    <t>https://cdn.orca.storage/6176f4e9837c6600b5a93b75/617b11267d917700b58fe89b/asset-photo/U4N7MFL+zk2TAWxZ3j8ZCg.jpg</t>
  </si>
  <si>
    <t>https://cdn.orca.storage/6176f4e9837c6600b5a93b75/617b11267d917700b58fe89c/asset-photo/qPYmn15VRGbnaEDnw32U3A.jpg</t>
  </si>
  <si>
    <t>https://cdn.orca.storage/6176f4e9837c6600b5a93b75/617b11267d917700b58fe89d/asset-photo/7qoPlXhHcW1ER9nReHr2Wg.jpg</t>
  </si>
  <si>
    <t>https://cdn.orca.storage/6176f4e9837c6600b5a93b75/617b11267d917700b58fe89e/asset-photo/QKqkGCq6CdrA0KBi2w+lQ.jpg</t>
  </si>
  <si>
    <t>https://cdn.orca.storage/6176f4e9837c6600b5a93b75/617b11267d917700b58fe89f/asset-photo/3DPJMwanowz2CZ44tosQ.jpg</t>
  </si>
  <si>
    <t>https://cdn.orca.storage/6176f4e9837c6600b5a93b75/617b11267d917700b58fe8a0/asset-photo/gGHuaBBYpLmEkmX3JUboQ.jpg</t>
  </si>
  <si>
    <t>https://cdn.orca.storage/6176f4e9837c6600b5a93b75/617b11267d917700b58fe8a1/asset-photo/ro3rfRAsEmzlgliKQw0f8w.jpg</t>
  </si>
  <si>
    <t>https://cdn.orca.storage/6176f4e9837c6600b5a93b75/617b11267d917700b58fe8a2/asset-photo/sdD+fkfbwFnoU7NRVy3X8w.jpg</t>
  </si>
  <si>
    <t>https://cdn.orca.storage/6176f4e9837c6600b5a93b75/617b11267d917700b58fe8a3/asset-photo/yXY6dbpgXvKPfLonGgfEQA.jpg</t>
  </si>
  <si>
    <t>https://cdn.orca.storage/6176f4e9837c6600b5a93b75/617b11267d917700b58fe8a4/asset-photo/QHNjgod3vQvktEUdKgo1iw.jpg</t>
  </si>
  <si>
    <t>https://cdn.orca.storage/6176f4e9837c6600b5a93b75/617b11267d917700b58fe8a5/asset-photo/jrxSjSReQTEvXMWLEBxzg.jpg</t>
  </si>
  <si>
    <t>https://cdn.orca.storage/6176f4e9837c6600b5a93b75/617b11267d917700b58fe8a6/asset-photo/sRp5nL9juoPrcskzwzbUgQ.jpg</t>
  </si>
  <si>
    <t>https://cdn.orca.storage/6176f4e9837c6600b5a93b75/617b11267d917700b58fe8a7/asset-photo/KRmtBdhxUkgYpRfRhldr8A.jpg</t>
  </si>
  <si>
    <t>https://cdn.orca.storage/6176f4e9837c6600b5a93b75/617b11267d917700b58fe8a8/asset-photo/4bcnIcr7+mlRkeDWAxEPKA.jpg</t>
  </si>
  <si>
    <t>https://cdn.orca.storage/6176f4e9837c6600b5a93b75/617b11267d917700b58fe8a9/asset-photo/MUF3GJVV6ibVPvv9EUEmKQ.jpg</t>
  </si>
  <si>
    <t>https://cdn.orca.storage/6176f4e9837c6600b5a93b75/617b11267d917700b58fe8aa/asset-photo/V52zhLDgPxveubRQaJWmbg.jpg</t>
  </si>
  <si>
    <t>https://cdn.orca.storage/6176f4e9837c6600b5a93b75/617b11267d917700b58fe8ab/asset-photo/VDrM4qAilrcrkhv8+RK6g.jpg</t>
  </si>
  <si>
    <t>https://cdn.orca.storage/6176f4e9837c6600b5a93b75/617b11267d917700b58fe8ac/asset-photo/aNPR59uAslpVPyoGF8ldTw.jpg</t>
  </si>
  <si>
    <t>https://cdn.orca.storage/6176f4e9837c6600b5a93b75/617b11267d917700b58fe8ad/asset-photo/9pJX7vhxr3hyAiNrs8JzQ.jpg</t>
  </si>
  <si>
    <t>https://cdn.orca.storage/6176f4e9837c6600b5a93b75/617b11267d917700b58fe8ae/asset-photo/PUIbUD8LJK+lXmOKsPwSbg.jpg</t>
  </si>
  <si>
    <t>https://cdn.orca.storage/6176f4e9837c6600b5a93b75/617b11267d917700b58fe8af/asset-photo/nxWmgw6ya5y0DXzVXrlIkA.jpg</t>
  </si>
  <si>
    <t>https://cdn.orca.storage/6176f4e9837c6600b5a93b75/617b11267d917700b58fe8b0/asset-photo/Jldm1JySOyH4OgeJmzSIeQ.jpg</t>
  </si>
  <si>
    <t>https://cdn.orca.storage/6176f4e9837c6600b5a93b75/617b11267d917700b58fe8b1/asset-photo/Mv8ld5pnJY1Vau+76xGOAQ.jpg</t>
  </si>
  <si>
    <t>https://cdn.orca.storage/6176f4e9837c6600b5a93b75/617b11267d917700b58fe8b2/asset-photo/UWVZ4fgbRtDIG8YyuSm3VQ.jpg</t>
  </si>
  <si>
    <t>https://cdn.orca.storage/6176f4e9837c6600b5a93b75/617b11267d917700b58fe8b3/asset-photo/BXuqXMPmXn3a8pHuChBbaQ.jpg</t>
  </si>
  <si>
    <t>https://cdn.orca.storage/6176f4e9837c6600b5a93b75/617b11267d917700b58fe8b4/asset-photo/a7Pt1l2iZz5NzD86ww8rDg.jpg</t>
  </si>
  <si>
    <t>https://cdn.orca.storage/6176f4e9837c6600b5a93b75/617b11267d917700b58fe8b5/asset-photo/ZflfGNxt7x1LkhEMJWOYsw.jpg</t>
  </si>
  <si>
    <t>https://cdn.orca.storage/6176f4e9837c6600b5a93b75/617b11267d917700b58fe8b6/asset-photo/fxaiYiWvAUAIeTtLiNV8g.jpg</t>
  </si>
  <si>
    <t>https://cdn.orca.storage/6176f4e9837c6600b5a93b75/617b11267d917700b58fe8b7/asset-photo/MtB5pWja6tVvyyfH5vQ5mQ.jpg</t>
  </si>
  <si>
    <t>https://cdn.orca.storage/6176f4e9837c6600b5a93b75/617b11267d917700b58fe8ba/asset-photo/PfduPOhsCICphNaWDid0A.jpg</t>
  </si>
  <si>
    <t>https://cdn.orca.storage/6176f4e9837c6600b5a93b75/617b11267d917700b58fe8bb/asset-photo/nHz58zdkUaLhYQbDxkMJ6g.jpg</t>
  </si>
  <si>
    <t>https://cdn.orca.storage/6176f4e9837c6600b5a93b75/617b11267d917700b58fe8bc/asset-photo/JUaZQrrw9ILItDdJr88AA.jpg</t>
  </si>
  <si>
    <t>https://cdn.orca.storage/6176f4e9837c6600b5a93b75/617b11267d917700b58fe8bd/asset-photo/2yolEbOddcsuXOibPJtA4g.jpg</t>
  </si>
  <si>
    <t>https://cdn.orca.storage/6176f4e9837c6600b5a93b75/617b11267d917700b58fe8be/asset-photo/VwmAqGZnfUBgJHSU2mzuXw.jpg</t>
  </si>
  <si>
    <t>https://cdn.orca.storage/6176f4e9837c6600b5a93b75/617b11267d917700b58fe8bf/asset-photo/IPMevgOowyDrPX4QdnufTw.jpg</t>
  </si>
  <si>
    <t>https://cdn.orca.storage/6176f4e9837c6600b5a93b75/617b11267d917700b58fe8c0/asset-photo/9RZO8BFZmLj4q4GFZTsRAA.jpg</t>
  </si>
  <si>
    <t>https://cdn.orca.storage/6176f4e9837c6600b5a93b75/617b11267d917700b58fe8c1/asset-photo/Epqdk0l79ZaWEs5e7ESIKw.jpg</t>
  </si>
  <si>
    <t>https://cdn.orca.storage/6176f4e9837c6600b5a93b75/617b11267d917700b58fe8c2/asset-photo/R1WZhvzcMScqWaOOz8JA.jpg</t>
  </si>
  <si>
    <t>https://cdn.orca.storage/6176f4e9837c6600b5a93b75/617b11267d917700b58fe8c4/asset-photo/mSRWjgpFEw3KZhPnMG7dXQ.jpg</t>
  </si>
  <si>
    <t>https://cdn.orca.storage/6176f4e9837c6600b5a93b75/617b11267d917700b58fe8cc/asset-photo/51X8qyC6cvJgoloYe0+zg.jpg</t>
  </si>
  <si>
    <t>https://cdn.orca.storage/6176f4e9837c6600b5a93b75/617b11267d917700b58fe8cd/asset-photo/kMrEdbi8g4Hm9zE2ekwepA.jpg</t>
  </si>
  <si>
    <t>https://cdn.orca.storage/6176f4e9837c6600b5a93b75/617b11267d917700b58fe8ce/asset-photo/Yk4G3bBBSgbuRJgN+sCYg.jpg</t>
  </si>
  <si>
    <t>https://cdn.orca.storage/6176f4e9837c6600b5a93b75/617b11267d917700b58fe8cf/asset-photo/PIbFWgBhH9b65PBbs7DHoQ.jpg</t>
  </si>
  <si>
    <t>https://cdn.orca.storage/6176f4e9837c6600b5a93b75/617b11267d917700b58fe8d0/asset-photo/DcWCohPPgawtN9C+tK6JAg.jpg</t>
  </si>
  <si>
    <t>https://cdn.orca.storage/6176f4e9837c6600b5a93b75/617b11267d917700b58fe8d2/asset-photo/f8nBqzfbtfEe4BLjFp0YPA.jpg</t>
  </si>
  <si>
    <t>https://cdn.orca.storage/6176f4e9837c6600b5a93b75/617b11267d917700b58fe8d3/asset-photo/5DwjZMFh97cJGbB6RMm+Hg.jpg</t>
  </si>
  <si>
    <t>https://cdn.orca.storage/6176f4e9837c6600b5a93b75/617b11267d917700b58fe8d4/asset-photo/wKeGbQQZfXqT+hydMnXGKA.jpg</t>
  </si>
  <si>
    <t>https://cdn.orca.storage/6176f4e9837c6600b5a93b75/617b11267d917700b58fe8d5/asset-photo/Ld20D6YKVDrR73XYIubsrw.jpg</t>
  </si>
  <si>
    <t>https://cdn.orca.storage/6176f4e9837c6600b5a93b75/617b11267d917700b58fe8d6/asset-photo/3AnlPlKa0oZygi3XGCbqmA.jpg</t>
  </si>
  <si>
    <t>https://cdn.orca.storage/6176f4e9837c6600b5a93b75/617b11267d917700b58fe8d7/asset-photo/97u4pw3dKvy22eAiag1tHw.jpg</t>
  </si>
  <si>
    <t>https://cdn.orca.storage/6176f4e9837c6600b5a93b75/617b11267d917700b58fe8d8/asset-photo/V8pbTDOBdSwN7nFRYiKMdA.jpg</t>
  </si>
  <si>
    <t>https://cdn.orca.storage/6176f4e9837c6600b5a93b75/617b11267d917700b58fe8d9/asset-photo/i8ImXQjuNwYQUP4m4mNFvw.jpg</t>
  </si>
  <si>
    <t>https://cdn.orca.storage/6176f4e9837c6600b5a93b75/617b11267d917700b58fe8da/asset-photo/PWrnGkC9cN8zNL1NlSy3w.jpg</t>
  </si>
  <si>
    <t>https://cdn.orca.storage/6176f4e9837c6600b5a93b75/617b11267d917700b58fe8db/asset-photo/a2G2am3B1NmhlF9WNKUbYQ.jpg</t>
  </si>
  <si>
    <t>https://cdn.orca.storage/6176f4e9837c6600b5a93b75/617b11267d917700b58fe8dc/asset-photo/MWKIt9UW1RuJkd3aFnBMBg.jpg</t>
  </si>
  <si>
    <t>https://cdn.orca.storage/6176f4e9837c6600b5a93b75/617b11267d917700b58fe8dd/asset-photo/HrIGwcW1iHIYjKBkeYgw.jpg</t>
  </si>
  <si>
    <t>https://cdn.orca.storage/6176f4e9837c6600b5a93b75/617b11267d917700b58fe8e3/asset-photo/LJ0REdNRdVjQPRt5axjh6Q.jpg</t>
  </si>
  <si>
    <t>https://cdn.orca.storage/6176f4e9837c6600b5a93b75/617b11267d917700b58fe8e4/asset-photo/xOApLW61qEWxEi8W25Pyw.jpg</t>
  </si>
  <si>
    <t>https://cdn.orca.storage/6176f4e9837c6600b5a93b75/617b11267d917700b58fe8e6/asset-photo/NZ0ld767pI+ql5wRDddOyQ.jpg</t>
  </si>
  <si>
    <t>https://cdn.orca.storage/6176f4e9837c6600b5a93b75/617b11267d917700b58fe8e7/asset-photo/ynqKny1WtOaaMZ+gkJ5Q2w.jpg</t>
  </si>
  <si>
    <t>https://cdn.orca.storage/6176f4e9837c6600b5a93b75/617b11267d917700b58fe8e8/asset-photo/UPWALLiXeVfjJzrJgQBr6w.jpg</t>
  </si>
  <si>
    <t>https://cdn.orca.storage/6176f4e9837c6600b5a93b75/617b11267d917700b58fe8e9/asset-photo/a2snJreiC5LTUxxXwMfY7w.jpg</t>
  </si>
  <si>
    <t>https://cdn.orca.storage/6176f4e9837c6600b5a93b75/617b11267d917700b58fe8ea/asset-photo/59nhWah79jCE5ubI8PxD+A.jpg</t>
  </si>
  <si>
    <t>https://cdn.orca.storage/6176f4e9837c6600b5a93b75/617b11267d917700b58fe8eb/asset-photo/oPZh5gErKCaGKuCj1JRQWg.jpg</t>
  </si>
  <si>
    <t>https://cdn.orca.storage/6176f4e9837c6600b5a93b75/617b11267d917700b58fe8ec/asset-photo/ufl8cytf96IINUEBraPusg.jpg</t>
  </si>
  <si>
    <t>https://cdn.orca.storage/6176f4e9837c6600b5a93b75/617b11267d917700b58fe8ed/asset-photo/n3ISsBDtycE4KvddxlIbw.jpg</t>
  </si>
  <si>
    <t>https://cdn.orca.storage/6176f4e9837c6600b5a93b75/617b11267d917700b58fe8ee/asset-photo/AKKH0bTqyGqERk6Y+iDA.jpg</t>
  </si>
  <si>
    <t>https://cdn.orca.storage/6176f4e9837c6600b5a93b75/617b11267d917700b58fe8f4/asset-photo/H8IXwfrmGpY+w1qu+YgxRw.jpg</t>
  </si>
  <si>
    <t>https://cdn.orca.storage/6176f4e9837c6600b5a93b75/617b11267d917700b58fe8f7/asset-photo/dh5quEw6eTUHWcbp8+UdPw.jpg</t>
  </si>
  <si>
    <t>https://cdn.orca.storage/6176f4e9837c6600b5a93b75/617b11267d917700b58fe8f8/asset-photo/a7aWE49mKG6otlJXFc0vmw.jpg</t>
  </si>
  <si>
    <t>https://cdn.orca.storage/6176f4e9837c6600b5a93b75/617b11267d917700b58fe8f9/asset-photo/O9N7HtDR7OTjNNaXvxD+6g.jpg</t>
  </si>
  <si>
    <t>https://cdn.orca.storage/6176f4e9837c6600b5a93b75/617b11267d917700b58fe8ff/asset-photo/KmcA+QJuHJ4YKkZA7KcImA.jpg</t>
  </si>
  <si>
    <t>https://cdn.orca.storage/6176f4e9837c6600b5a93b75/617b11267d917700b58fe900/asset-photo/iQAGiRJXxQKZ3luyLsysIw.jpg</t>
  </si>
  <si>
    <t>https://cdn.orca.storage/6176f4e9837c6600b5a93b75/617b11267d917700b58fe902/asset-photo/bAhon3ksi3GYzjBM49yA.jpg</t>
  </si>
  <si>
    <t>https://cdn.orca.storage/6176f4e9837c6600b5a93b75/617b11267d917700b58fe904/asset-photo/TJq3zGMJ8AdvQjKOHKeoJw.jpg</t>
  </si>
  <si>
    <t>https://cdn.orca.storage/6176f4e9837c6600b5a93b75/617b11267d917700b58fe906/asset-photo/ZtP+FXsBHQkvVICGlQ3nhg.jpg</t>
  </si>
  <si>
    <t>https://cdn.orca.storage/6176f4e9837c6600b5a93b75/617b11267d917700b58fe90a/asset-photo/4ZOYDjTrLLS6sQ3uEHxHVg.jpg</t>
  </si>
  <si>
    <t>https://cdn.orca.storage/6176f4e9837c6600b5a93b75/617b11267d917700b58fe90b/asset-photo/lYwMRWo27QFrkjM4fW7gDQ.jpg</t>
  </si>
  <si>
    <t>https://cdn.orca.storage/6176f4e9837c6600b5a93b75/617b11267d917700b58fe90c/asset-photo/e2LnxsB3TbJKnHZ+nt2NqA.jpg</t>
  </si>
  <si>
    <t>https://cdn.orca.storage/6176f4e9837c6600b5a93b75/617b11267d917700b58fe90d/asset-photo/VUABTwZvHzbMPMKfED58yw.jpg</t>
  </si>
  <si>
    <t>https://cdn.orca.storage/6176f4e9837c6600b5a93b75/617b11267d917700b58fe90e/asset-photo/ZIB0nBjm30FZ1a5mw2cx0g.jpg</t>
  </si>
  <si>
    <t>https://cdn.orca.storage/6176f4e9837c6600b5a93b75/617b11267d917700b58fe90f/asset-photo/59UvYGBhUshv1hWJ5N4Xlg.jpg</t>
  </si>
  <si>
    <t>https://cdn.orca.storage/6176f4e9837c6600b5a93b75/617b11267d917700b58fe910/asset-photo/agyW6SSnArLxIf7nU5KMw.jpg</t>
  </si>
  <si>
    <t>https://cdn.orca.storage/6176f4e9837c6600b5a93b75/617b11267d917700b58fe911/asset-photo/mF1yGgJalj8LQsR2NMI6Q.jpg</t>
  </si>
  <si>
    <t>https://cdn.orca.storage/6176f4e9837c6600b5a93b75/617b11267d917700b58fe918/asset-photo/gp+kjb4RdGebuY7SDFeKfw.jpg</t>
  </si>
  <si>
    <t>https://cdn.orca.storage/6176f4e9837c6600b5a93b75/617b11267d917700b58fe919/asset-photo/AyyRrTxXmGarbBMlumST1g.jpg</t>
  </si>
  <si>
    <t>https://cdn.orca.storage/6176f4e9837c6600b5a93b75/617b11267d917700b58fe91a/asset-photo/kGHntYqpeozRtASzEpHNRA.jpg</t>
  </si>
  <si>
    <t>https://cdn.orca.storage/6176f4e9837c6600b5a93b75/617b11267d917700b58fe91b/asset-photo/OTN+GOSgCiPT6k4WQDpwA.jpg</t>
  </si>
  <si>
    <t>https://cdn.orca.storage/6176f4e9837c6600b5a93b75/617b11267d917700b58fe91c/asset-photo/cJQ0fMpX7sYRhvAjsv8bA.jpg</t>
  </si>
  <si>
    <t>https://cdn.orca.storage/6176f4e9837c6600b5a93b75/617b11267d917700b58fe91d/asset-photo/AMHaUGr1b9SbFJzrn10kg.jpg</t>
  </si>
  <si>
    <t>https://cdn.orca.storage/6176f4e9837c6600b5a93b75/617b11267d917700b58fe91e/asset-photo/Q0Md4ADyrAJlaQnGE9HkHw.jpg</t>
  </si>
  <si>
    <t>https://cdn.orca.storage/6176f4e9837c6600b5a93b75/617b11267d917700b58fe926/asset-photo/14sKVvtUgPCWwk+wTTCzw.jpg</t>
  </si>
  <si>
    <t>https://cdn.orca.storage/6176f4e9837c6600b5a93b75/617b11267d917700b58fe927/asset-photo/gDivsSanPvHT63uwHr34gQ.jpg</t>
  </si>
  <si>
    <t>https://cdn.orca.storage/6176f4e9837c6600b5a93b75/617b11267d917700b58fe928/asset-photo/+ERpzb5XlN9A8Q+RscFLg.jpg</t>
  </si>
  <si>
    <t>https://cdn.orca.storage/6176f4e9837c6600b5a93b75/617b11267d917700b58fe929/asset-photo/hOzgO5iNQyCCU2WhYAuBJw.jpg</t>
  </si>
  <si>
    <t>https://cdn.orca.storage/6176f4e9837c6600b5a93b75/617b11267d917700b58fe92b/asset-photo/oqw9cctoRfEP88jjMqfcw.jpg</t>
  </si>
  <si>
    <t>https://cdn.orca.storage/6176f4e9837c6600b5a93b75/617b11267d917700b58fe92c/asset-photo/cvCJI+WYKvJf1MzAhBKNA.jpg</t>
  </si>
  <si>
    <t>https://cdn.orca.storage/6176f4e9837c6600b5a93b75/617b11267d917700b58fe92d/asset-photo/HdQN1F2DFPGf7YUxpnQEVA.jpg</t>
  </si>
  <si>
    <t>https://cdn.orca.storage/6176f4e9837c6600b5a93b75/617b11267d917700b58fe92e/asset-photo/PcmNWtdUxBQZfF1p6uoKw.jpg</t>
  </si>
  <si>
    <t>https://cdn.orca.storage/6176f4e9837c6600b5a93b75/617b11267d917700b58fe92f/asset-photo/5SpYqR5yqluBrE4ym82Q5g.jpg</t>
  </si>
  <si>
    <t>https://cdn.orca.storage/6176f4e9837c6600b5a93b75/617b11267d917700b58fe930/asset-photo/QQQZ9XAT3dqn4EXDZlhz2A.jpg</t>
  </si>
  <si>
    <t>https://cdn.orca.storage/6176f4e9837c6600b5a93b75/617b11267d917700b58fe931/asset-photo/vPBROSI66YY8wmlvAw8JCA.jpg</t>
  </si>
  <si>
    <t>https://cdn.orca.storage/6176f4e9837c6600b5a93b75/617b11267d917700b58fe93a/asset-photo/ZD3hAbTIPKh2J2apJETfcw.jpg</t>
  </si>
  <si>
    <t>https://cdn.orca.storage/6176f4e9837c6600b5a93b75/617b11267d917700b58fe93b/asset-photo/7DElPakGBwOpD0quGY7NEQ.jpg</t>
  </si>
  <si>
    <t>https://cdn.orca.storage/6176f4e9837c6600b5a93b75/617b11267d917700b58fe93c/asset-photo/iUt5VUCso3rwKZStjxM7Og.jpg</t>
  </si>
  <si>
    <t>https://cdn.orca.storage/6176f4e9837c6600b5a93b75/617b11267d917700b58fe93d/asset-photo/3fmcvDZPFj4K4P3HUOly+g.jpg</t>
  </si>
  <si>
    <t>https://cdn.orca.storage/6176f4e9837c6600b5a93b75/617b11267d917700b58fe93e/asset-photo/ERYT6oDm5eE1D5pAahpPzw.jpg</t>
  </si>
  <si>
    <t>https://cdn.orca.storage/6176f4e9837c6600b5a93b75/617b11267d917700b58fe93f/asset-photo/mvgTJiHtYpD1iPGM1bQARw.jpg</t>
  </si>
  <si>
    <t>https://cdn.orca.storage/6176f4e9837c6600b5a93b75/617b11267d917700b58fe940/asset-photo/5zxqGIHXPfU9E3MbjzUDTg.jpg</t>
  </si>
  <si>
    <t>https://cdn.orca.storage/6176f4e9837c6600b5a93b75/617b11267d917700b58fe941/asset-photo/xRBhy3y95zZaKT4x9xdhxg.jpg</t>
  </si>
  <si>
    <t>https://cdn.orca.storage/6176f4e9837c6600b5a93b75/617b11267d917700b58fe942/asset-photo/q3FPn5BmkueZYu1POa1qA.jpg</t>
  </si>
  <si>
    <t>https://cdn.orca.storage/6176f4e9837c6600b5a93b75/617b11267d917700b58fe943/asset-photo/x9zqRT1S78mspB7qa4Zkrw.jpg</t>
  </si>
  <si>
    <t>https://cdn.orca.storage/6176f4e9837c6600b5a93b75/617b11267d917700b58fe947/asset-photo/79hyqk6mcE8ToUdElFCmFg.jpg</t>
  </si>
  <si>
    <t>https://cdn.orca.storage/6176f4e9837c6600b5a93b75/617b11267d917700b58fe948/asset-photo/8Rj08sHCFq7yY+nQbWr+Sg.jpg</t>
  </si>
  <si>
    <t>https://cdn.orca.storage/6176f4e9837c6600b5a93b75/617b11267d917700b58fe949/asset-photo/oHdIXuGz5jMSym+8L4h3YA.jpg</t>
  </si>
  <si>
    <t>https://cdn.orca.storage/6176f4e9837c6600b5a93b75/617b11267d917700b58fe94a/asset-photo/rCg6hVQb7M0JcTVjgrbcjw.jpg</t>
  </si>
  <si>
    <t>https://cdn.orca.storage/6176f4e9837c6600b5a93b75/617b11267d917700b58fe94b/asset-photo/KwCgA24TrJ9+0Ei3xkJQ.jpg</t>
  </si>
  <si>
    <t>https://cdn.orca.storage/6176f4e9837c6600b5a93b75/617b11267d917700b58fe94c/asset-photo/cdgEY8WdxGwSRDafytzDxQ.jpg</t>
  </si>
  <si>
    <t>https://cdn.orca.storage/6176f4e9837c6600b5a93b75/617b11267d917700b58fe94d/asset-photo/6W0ZCT60Yz+GuLbhItdHFQ.jpg</t>
  </si>
  <si>
    <t>https://cdn.orca.storage/6176f4e9837c6600b5a93b75/617b11267d917700b58fe94e/asset-photo/EHVLFca8hzbAHt0WE3MUmQ.jpg</t>
  </si>
  <si>
    <t>https://cdn.orca.storage/6176f4e9837c6600b5a93b75/617b11267d917700b58fe94f/asset-photo/ltiQ0Vib1MGkUP913uFx6g.jpg</t>
  </si>
  <si>
    <t>https://cdn.orca.storage/6176f4e9837c6600b5a93b75/617b11267d917700b58fe950/asset-photo/u+Hpu6WoHD5EvAKcWnsHNA.jpg</t>
  </si>
  <si>
    <t>https://cdn.orca.storage/6176f4e9837c6600b5a93b75/617b11267d917700b58fe951/asset-photo/2iDMzG8HEp9MGOBqmluSbw.jpg</t>
  </si>
  <si>
    <t>https://cdn.orca.storage/6176f4e9837c6600b5a93b75/617b11267d917700b58fe952/asset-photo/VtsSH5IMBifycoXmWB21Q.jpg</t>
  </si>
  <si>
    <t>https://cdn.orca.storage/6176f4e9837c6600b5a93b75/617b11267d917700b58fe953/asset-photo/qUhFgh4O8cF7kOlmOeKiQ.jpg</t>
  </si>
  <si>
    <t>https://cdn.orca.storage/6176f4e9837c6600b5a93b75/617b11267d917700b58fe954/asset-photo/ibIatHoHl+ugAvxFNfByzw.jpg</t>
  </si>
  <si>
    <t>https://cdn.orca.storage/6176f4e9837c6600b5a93b75/617b11267d917700b58fe955/asset-photo/8mDtYXlaxD6vw91TuwlQw.jpg</t>
  </si>
  <si>
    <t>https://cdn.orca.storage/6176f4e9837c6600b5a93b75/617b11267d917700b58fe956/asset-photo/7yKcuH770MRCy8OsuQWVA.jpg</t>
  </si>
  <si>
    <t>https://cdn.orca.storage/6176f4e9837c6600b5a93b75/617b11267d917700b58fe957/asset-photo/nxcddOafPyUVEoMdPS4noA.jpg</t>
  </si>
  <si>
    <t>https://cdn.orca.storage/6176f4e9837c6600b5a93b75/617b11267d917700b58fe958/asset-photo/DjZjztHfWSC8Xady9Mvpnw.jpg</t>
  </si>
  <si>
    <t>https://cdn.orca.storage/6176f4e9837c6600b5a93b75/617b11267d917700b58fe959/asset-photo/6Rh70w7mc47YJK1aJzHHkg.jpg</t>
  </si>
  <si>
    <t>https://cdn.orca.storage/6176f4e9837c6600b5a93b75/617b11267d917700b58fe95a/asset-photo/wTnoqsTq6gsLYCnWuIw2Q.jpg</t>
  </si>
  <si>
    <t>https://cdn.orca.storage/6176f4e9837c6600b5a93b75/617b11267d917700b58fe95b/asset-photo/GGnjuv2FyZtC2TVUhVL87A.jpg</t>
  </si>
  <si>
    <t>https://cdn.orca.storage/6176f4e9837c6600b5a93b75/617b11267d917700b58fe95c/asset-photo/AcCdAzZ6eft3Fejqv8uaGA.jpg</t>
  </si>
  <si>
    <t>https://cdn.orca.storage/6176f4e9837c6600b5a93b75/617b11267d917700b58fe95d/asset-photo/7grCYQHJWC2EJkMHjKT5hg.jpg</t>
  </si>
  <si>
    <t>https://cdn.orca.storage/6176f4e9837c6600b5a93b75/617b11267d917700b58fe95e/asset-photo/4RulsP67qinxRkH0ftY5Q.jpg</t>
  </si>
  <si>
    <t>https://cdn.orca.storage/6176f4e9837c6600b5a93b75/617b11267d917700b58fe95f/asset-photo/gATN1A+nJvoVf7cooZDw.jpg</t>
  </si>
  <si>
    <t>https://cdn.orca.storage/6176f4e9837c6600b5a93b75/617b11267d917700b58fe960/asset-photo/SEtqjL15GsciGtXN3Qu54g.jpg</t>
  </si>
  <si>
    <t>https://cdn.orca.storage/6176f4e9837c6600b5a93b75/617b11267d917700b58fe961/asset-photo/AdRppv4JpsMMAMOPNQNXA.jpg</t>
  </si>
  <si>
    <t>https://cdn.orca.storage/6176f4e9837c6600b5a93b75/617b11267d917700b58fe962/asset-photo/96NV7i+SsjXsz7rJJkL82Q.jpg</t>
  </si>
  <si>
    <t>https://cdn.orca.storage/6176f4e9837c6600b5a93b75/617b11267d917700b58fe963/asset-photo/0F5aArsLcxW3wGcxQpt3FQ.jpg</t>
  </si>
  <si>
    <t>https://cdn.orca.storage/6176f4e9837c6600b5a93b75/617b11267d917700b58fe964/asset-photo/QG+lKANOapsjSik7fQZN2g.jpg</t>
  </si>
  <si>
    <t>https://cdn.orca.storage/6176f4e9837c6600b5a93b75/617b11267d917700b58fe965/asset-photo/h3PNpN0MaWGGV0aX2jl+Pg.jpg</t>
  </si>
  <si>
    <t>https://cdn.orca.storage/6176f4e9837c6600b5a93b75/617b11267d917700b58fe966/asset-photo/RZZjStHGkIknNaZS5iZdPA.jpg</t>
  </si>
  <si>
    <t>https://cdn.orca.storage/6176f4e9837c6600b5a93b75/617b11267d917700b58fe967/asset-photo/gmXuDvxD+XxPNG3AQiURQg.jpg</t>
  </si>
  <si>
    <t>https://cdn.orca.storage/6176f4e9837c6600b5a93b75/617b11267d917700b58fe968/asset-photo/foldAu1fkX4uiU41qn0D2w.jpg</t>
  </si>
  <si>
    <t>https://cdn.orca.storage/6176f4e9837c6600b5a93b75/617b11267d917700b58fe969/asset-photo/IAc9Cwg0wrn32YvixFxzBQ.jpg</t>
  </si>
  <si>
    <t>https://cdn.orca.storage/6176f4e9837c6600b5a93b75/617b11267d917700b58fe96a/asset-photo/No3q8e5Nj6gVIYITjbzyNA.jpg</t>
  </si>
  <si>
    <t>https://cdn.orca.storage/6176f4e9837c6600b5a93b75/617b11267d917700b58fe96b/asset-photo/V1v+RzQViawzAzgPUrlZew.jpg</t>
  </si>
  <si>
    <t>https://cdn.orca.storage/6176f4e9837c6600b5a93b75/617b11267d917700b58fe96c/asset-photo/rX1pITA3S6RYAaO+GkmXDQ.jpg</t>
  </si>
  <si>
    <t>https://cdn.orca.storage/6176f4e9837c6600b5a93b75/617b11267d917700b58fe96d/asset-photo/zTM71YA2+pCS84T2VJjJw.jpg</t>
  </si>
  <si>
    <t>https://cdn.orca.storage/6176f4e9837c6600b5a93b75/617b11267d917700b58fe96e/asset-photo/pPLW43rPg1vKDBIx1EkScw.jpg</t>
  </si>
  <si>
    <t>https://cdn.orca.storage/6176f4e9837c6600b5a93b75/617b11267d917700b58fe96f/asset-photo/NtHAsnhUVV6uOLZZxiYA0g.jpg</t>
  </si>
  <si>
    <t>https://cdn.orca.storage/6176f4e9837c6600b5a93b75/617b11267d917700b58fe970/asset-photo/o2Zf19v6GCasAo9LWjzIYg.jpg</t>
  </si>
  <si>
    <t>https://cdn.orca.storage/6176f4e9837c6600b5a93b75/617b11267d917700b58fe971/asset-photo/miFfjCGSmKJlDpWI8420vA.jpg</t>
  </si>
  <si>
    <t>https://cdn.orca.storage/6176f4e9837c6600b5a93b75/617b11267d917700b58fe972/asset-photo/zi1Hjws+RTQtnz8T1wkQ.jpg</t>
  </si>
  <si>
    <t>https://cdn.orca.storage/6176f4e9837c6600b5a93b75/617b11267d917700b58fe974/asset-photo/SccwtdVj+3wLO23REeCiBg.jpg</t>
  </si>
  <si>
    <t>https://cdn.orca.storage/6176f4e9837c6600b5a93b75/617b11267d917700b58fe975/asset-photo/W6Flf8Gj6SpPb6XNISJlA.jpg</t>
  </si>
  <si>
    <t>https://cdn.orca.storage/6176f4e9837c6600b5a93b75/617b11267d917700b58fe977/asset-photo/LePcmlQjGzTeByliKNoPoQ.jpg</t>
  </si>
  <si>
    <t>https://cdn.orca.storage/6176f4e9837c6600b5a93b75/617b11267d917700b58fe98d/asset-photo/7PTTY17h7TNQVCl2slsnUQ.jpg</t>
  </si>
  <si>
    <t>https://cdn.orca.storage/6176f4e9837c6600b5a93b75/617b11267d917700b58fe98e/asset-photo/+xslFXFSwDkyfmyT1XCRNg.jpg</t>
  </si>
  <si>
    <t>https://cdn.orca.storage/6176f4e9837c6600b5a93b75/617b11267d917700b58fe98f/asset-photo/Az7dTvMRADZAfuj6pnHEjA.jpg</t>
  </si>
  <si>
    <t>https://cdn.orca.storage/6176f4e9837c6600b5a93b75/617b11267d917700b58fe990/asset-photo/Tn5zSrE+Ebo2HgBUJmmYmg.jpg</t>
  </si>
  <si>
    <t>https://cdn.orca.storage/6176f4e9837c6600b5a93b75/617b11267d917700b58fe991/asset-photo/OBkAXz3rvwdJzPbpyy2LiQ.jpg</t>
  </si>
  <si>
    <t>https://cdn.orca.storage/6176f4e9837c6600b5a93b75/617b11267d917700b58fe992/asset-photo/LnN7hwHDsjIYLA0eXP5ZoA.jpg</t>
  </si>
  <si>
    <t>https://cdn.orca.storage/6176f4e9837c6600b5a93b75/617b11267d917700b58fe99b/asset-photo/czItPko5LZQwDKDU32NCLQ.jpg</t>
  </si>
  <si>
    <t>https://cdn.orca.storage/6176f4e9837c6600b5a93b75/617b11267d917700b58fe99c/asset-photo/j9H4ur+M7EnY2X4WyKFHWg.jpg</t>
  </si>
  <si>
    <t>https://cdn.orca.storage/6176f4e9837c6600b5a93b75/617b11267d917700b58fe99d/asset-photo/6sZ7m0Q4L50jsAJQ1d43A.jpg</t>
  </si>
  <si>
    <t>https://cdn.orca.storage/6176f4e9837c6600b5a93b75/617b11267d917700b58fe99e/asset-photo/6yle0JwKpCMi+H11+tIeeA.jpg</t>
  </si>
  <si>
    <t>https://cdn.orca.storage/6176f4e9837c6600b5a93b75/617b11267d917700b58fe99f/asset-photo/4QWxCmUGZ3nlvNzwvioqA.jpg</t>
  </si>
  <si>
    <t>https://cdn.orca.storage/6176f4e9837c6600b5a93b75/617b11267d917700b58fe9a0/asset-photo/jCidOEqZFOdKVFkRaulV5Q.jpg</t>
  </si>
  <si>
    <t>https://cdn.orca.storage/6176f4e9837c6600b5a93b75/617b11267d917700b58fe9a1/asset-photo/kJ8OMKvn0DMDWNedN4AhPw.jpg</t>
  </si>
  <si>
    <t>https://cdn.orca.storage/6176f4e9837c6600b5a93b75/617b11267d917700b58fe9a2/asset-photo/R1diPsyEj1Hw2lyHOwibdQ.jpg</t>
  </si>
  <si>
    <t>https://cdn.orca.storage/6176f4e9837c6600b5a93b75/617b11267d917700b58fe9a3/asset-photo/6xBPYPmoOdrfqSLaA9eEQw.jpg</t>
  </si>
  <si>
    <t>https://cdn.orca.storage/6176f4e9837c6600b5a93b75/617b11267d917700b58fe9a4/asset-photo/fgSo69BkA0Mlvi91ejAeDg.jpg</t>
  </si>
  <si>
    <t>https://cdn.orca.storage/6176f4e9837c6600b5a93b75/617b11267d917700b58fe9a5/asset-photo/Lo6MirlvsEbnaQkaqqCew.jpg</t>
  </si>
  <si>
    <t>https://cdn.orca.storage/6176f4e9837c6600b5a93b75/617b11267d917700b58fe9a6/asset-photo/F9IGxhWz1dOUoTb7RkMxXg.jpg</t>
  </si>
  <si>
    <t>https://cdn.orca.storage/6176f4e9837c6600b5a93b75/617b11267d917700b58fe9a7/asset-photo/zl+K3gKWY3qZLqIO1N89LA.jpg</t>
  </si>
  <si>
    <t>https://cdn.orca.storage/6176f4e9837c6600b5a93b75/617b11267d917700b58fe9a8/asset-photo/uPoSGLmWvbDLJQDdwrdRzA.jpg</t>
  </si>
  <si>
    <t>https://cdn.orca.storage/6176f4e9837c6600b5a93b75/617b11267d917700b58fe9a9/asset-photo/CRizCOOuY7F7rVdENfugg.jpg</t>
  </si>
  <si>
    <t>https://cdn.orca.storage/6176f4e9837c6600b5a93b75/617b11267d917700b58fe9aa/asset-photo/bXCE6q3CeYKJabIkzK8n0Q.jpg</t>
  </si>
  <si>
    <t>https://cdn.orca.storage/6176f4e9837c6600b5a93b75/617b11267d917700b58fe9ab/asset-photo/mzWxN0m8FNwCYw6e7lqByQ.jpg</t>
  </si>
  <si>
    <t>https://cdn.orca.storage/6176f4e9837c6600b5a93b75/617b11267d917700b58fe9ad/asset-photo/+NSg7sVhBFJPjsY34rwvHw.jpg</t>
  </si>
  <si>
    <t>https://cdn.orca.storage/6176f4e9837c6600b5a93b75/617b11267d917700b58fe9b6/asset-photo/m381nnjgjaYL35uQKZl8vQ.jpg</t>
  </si>
  <si>
    <t>https://cdn.orca.storage/6176f4e9837c6600b5a93b75/617b11267d917700b58fe9b7/asset-photo/MsZkjiOLqo5vsAokHzYOCQ.jpg</t>
  </si>
  <si>
    <t>https://cdn.orca.storage/6176f4e9837c6600b5a93b75/617b11267d917700b58fe9b8/asset-photo/1OPlyZYoa2dFqzC+iBnkQQ.jpg</t>
  </si>
  <si>
    <t>https://cdn.orca.storage/6176f4e9837c6600b5a93b75/617b11267d917700b58fe9c3/asset-photo/HzAWTOFEujnqDzvdMi5gg.jpg</t>
  </si>
  <si>
    <t>https://cdn.orca.storage/6176f4e9837c6600b5a93b75/617b11267d917700b58fe9c4/asset-photo/LYpaRVGgKh1r0MxeKuzdaA.jpg</t>
  </si>
  <si>
    <t>https://cdn.orca.storage/6176f4e9837c6600b5a93b75/617b11267d917700b58fe9c5/asset-photo/NRRiMFJxFDyYQre8AR+W+Q.jpg</t>
  </si>
  <si>
    <t>https://cdn.orca.storage/6176f4e9837c6600b5a93b75/617b11267d917700b58fe9c6/asset-photo/FK33XRvCPTonmLzvwJrog.jpg</t>
  </si>
  <si>
    <t>https://cdn.orca.storage/6176f4e9837c6600b5a93b75/617b11267d917700b58fe9c7/asset-photo/m1gh446lqmnivl2Ysg4XBQ.jpg</t>
  </si>
  <si>
    <t>https://cdn.orca.storage/6176f4e9837c6600b5a93b75/617b11267d917700b58fe9d2/asset-photo/o1SrS0Kcir5qdsIpWrqYnQ.jpg</t>
  </si>
  <si>
    <t>https://cdn.orca.storage/6176f4e9837c6600b5a93b75/617b11267d917700b58fe9d3/asset-photo/02DVs3QwUMBffDdlsZ7D9Q.jpg</t>
  </si>
  <si>
    <t>https://cdn.orca.storage/6176f4e9837c6600b5a93b75/617b11267d917700b58fe9d4/asset-photo/AIrdYoxwPcvb5f9YjL0+kg.jpg</t>
  </si>
  <si>
    <t>https://cdn.orca.storage/6176f4e9837c6600b5a93b75/617b11267d917700b58fe9d5/asset-photo/h1Vf6f1zjV2acUktL6cYA.jpg</t>
  </si>
  <si>
    <t>https://cdn.orca.storage/6176f4e9837c6600b5a93b75/617b11267d917700b58fe9d6/asset-photo/J+EAZdZoANxZYhFwA7mDw.jpg</t>
  </si>
  <si>
    <t>https://cdn.orca.storage/6176f4e9837c6600b5a93b75/617b11267d917700b58fe9d7/asset-photo/g0XWOSWhsExVHcQuEHy1WQ.jpg</t>
  </si>
  <si>
    <t>https://cdn.orca.storage/6176f4e9837c6600b5a93b75/617b11267d917700b58fe9d8/asset-photo/lY6vkJ4aoF1dGiVd7SEEmg.jpg</t>
  </si>
  <si>
    <t>https://cdn.orca.storage/6176f4e9837c6600b5a93b75/617b11267d917700b58fe9d9/asset-photo/ibJMjORLAo+bnH7Qfc17g.jpg</t>
  </si>
  <si>
    <t>https://cdn.orca.storage/6176f4e9837c6600b5a93b75/617b11267d917700b58fe9db/asset-photo/FRlwdBZ3uSp7L+ohaACgOA.jpg</t>
  </si>
  <si>
    <t>https://cdn.orca.storage/6176f4e9837c6600b5a93b75/617b11267d917700b58fe9dc/asset-photo/DQzsD8v1G3p5nahxChncIg.jpg</t>
  </si>
  <si>
    <t>https://cdn.orca.storage/6176f4e9837c6600b5a93b75/617b11267d917700b58fe9de/asset-photo/h65peuxQwdf0wsolaZVJmg.jpg</t>
  </si>
  <si>
    <t>https://cdn.orca.storage/6176f4e9837c6600b5a93b75/617b11267d917700b58fe9df/asset-photo/bVqeQxohM62Yekt77WDHKA.jpg</t>
  </si>
  <si>
    <t>https://cdn.orca.storage/6176f4e9837c6600b5a93b75/617b11267d917700b58fe9e0/asset-photo/Uulo1RMkWEvlj9OtbvcJMQ.jpg</t>
  </si>
  <si>
    <t>https://cdn.orca.storage/6176f4e9837c6600b5a93b75/617b11267d917700b58fe9e1/asset-photo/UA2K1KLKx8yWu8OM8U7Xw.jpg</t>
  </si>
  <si>
    <t>https://cdn.orca.storage/6176f4e9837c6600b5a93b75/617b11267d917700b58fe9e2/asset-photo/wrDeJ0p9yfDiEsq6hiOx8Q.jpg</t>
  </si>
  <si>
    <t>https://cdn.orca.storage/6176f4e9837c6600b5a93b75/617b11267d917700b58fe9e3/asset-photo/pgPcL0A1+4MOdgoQcdU0Q.jpg</t>
  </si>
  <si>
    <t>https://cdn.orca.storage/6176f4e9837c6600b5a93b75/617b11267d917700b58fe9e4/asset-photo/EMeqkzY58bCXk3yADfeq3A.jpg</t>
  </si>
  <si>
    <t>https://cdn.orca.storage/6176f4e9837c6600b5a93b75/617b11267d917700b58fe9e5/asset-photo/Fipg6aYATcGhoNXHZ7ijw.jpg</t>
  </si>
  <si>
    <t>https://cdn.orca.storage/6176f4e9837c6600b5a93b75/617b11267d917700b58fe9e6/asset-photo/oqd2lQJNgXssrAEiYtzoA.jpg</t>
  </si>
  <si>
    <t>https://cdn.orca.storage/6176f4e9837c6600b5a93b75/617b11267d917700b58fe9e7/asset-photo/fH0qPmnUcEesuGprRF5nw.jpg</t>
  </si>
  <si>
    <t>https://cdn.orca.storage/6176f4e9837c6600b5a93b75/617b11267d917700b58fe9e8/asset-photo/qNAOx1eCw30d1IG4oir53Q.jpg</t>
  </si>
  <si>
    <t>https://cdn.orca.storage/6176f4e9837c6600b5a93b75/617b11267d917700b58fe9e9/asset-photo/WoVdJwp3AIV+WW2i4biEkQ.jpg</t>
  </si>
  <si>
    <t>https://cdn.orca.storage/6176f4e9837c6600b5a93b75/617b11267d917700b58fe9ea/asset-photo/80+FdC91EI2x83lOfDRk+Q.jpg</t>
  </si>
  <si>
    <t>https://cdn.orca.storage/6176f4e9837c6600b5a93b75/617b11267d917700b58fe9eb/asset-photo/akjfzq2WAPZOPN5ekQLuXQ.jpg</t>
  </si>
  <si>
    <t>https://cdn.orca.storage/6176f4e9837c6600b5a93b75/617b11267d917700b58fe9ec/asset-photo/zl3tHVCC4ub0OYG8eiQHgA.jpg</t>
  </si>
  <si>
    <t>https://cdn.orca.storage/6176f4e9837c6600b5a93b75/617b11267d917700b58fe9ed/asset-photo/4HPv0WwfkXbVbbhs0umNIA.jpg</t>
  </si>
  <si>
    <t>https://cdn.orca.storage/6176f4e9837c6600b5a93b75/617b11267d917700b58fe9ee/asset-photo/9ge+AJZaIWZeHKX3bSkL8A.jpg</t>
  </si>
  <si>
    <t>https://cdn.orca.storage/6176f4e9837c6600b5a93b75/617b11267d917700b58fe9ef/asset-photo/jV5MKozL98Kvh0alIHVgVQ.jpg</t>
  </si>
  <si>
    <t>https://cdn.orca.storage/6176f4e9837c6600b5a93b75/617b11267d917700b58fe9f0/asset-photo/8Pk6EwYNYzFi5ECZzsBaqg.jpg</t>
  </si>
  <si>
    <t>https://cdn.orca.storage/6176f4e9837c6600b5a93b75/617b11267d917700b58fe9f3/asset-photo/SxinecWl2Zfg2BsUFii9gg.jpg</t>
  </si>
  <si>
    <t>https://cdn.orca.storage/6176f4e9837c6600b5a93b75/617b11267d917700b58fe9f4/asset-photo/T1mrqz6Q4bvwHz0njINR1Q.jpg</t>
  </si>
  <si>
    <t>https://cdn.orca.storage/6176f4e9837c6600b5a93b75/617b11267d917700b58fe9f6/asset-photo/dXs78q3mscafxZiOqfXWsw.jpg</t>
  </si>
  <si>
    <t>https://cdn.orca.storage/6176f4e9837c6600b5a93b75/617b11267d917700b58fe9f7/asset-photo/9X3T7mEZIfk10mRp8W2pA.jpg</t>
  </si>
  <si>
    <t>https://cdn.orca.storage/6176f4e9837c6600b5a93b75/617bff6dcce5ee6031000006/asset-photo/LhBWuV5pCNrejd1OavZzQ.jpg</t>
  </si>
  <si>
    <t>https://cdn.orca.storage/6176f4e9837c6600b5a93b75/617b11267d917700b58fe9f9/asset-photo/WTqu9HiluQeAU1xq4CRyw.jpg</t>
  </si>
  <si>
    <t>https://cdn.orca.storage/6176f4e9837c6600b5a93b75/617b11267d917700b58fe9fa/asset-photo/Xzab4Ynqdgt5tkUZDNCQYQ.jpg</t>
  </si>
  <si>
    <t>https://cdn.orca.storage/6176f4e9837c6600b5a93b75/617b11267d917700b58fe9fb/asset-photo/nUehwnHaBlnaVhpHs6OdQg.jpg</t>
  </si>
  <si>
    <t>https://cdn.orca.storage/6176f4e9837c6600b5a93b75/617b11267d917700b58fe9fc/asset-photo/ztcJTiOCPgOpnzdb3FzRRA.jpg</t>
  </si>
  <si>
    <t>https://cdn.orca.storage/6176f4e9837c6600b5a93b75/617b11267d917700b58fe9fd/asset-photo/ICnkLrFL+uR+VFzxqliKYA.jpg</t>
  </si>
  <si>
    <t>https://cdn.orca.storage/6176f4e9837c6600b5a93b75/617b11267d917700b58fe9fe/asset-photo/fjb7vOl6o766bajgdyBdw.jpg</t>
  </si>
  <si>
    <t>https://cdn.orca.storage/6176f4e9837c6600b5a93b75/617b11267d917700b58fe9ff/asset-photo/NacoktKJw3sIrnNO4WhoDQ.jpg</t>
  </si>
  <si>
    <t>https://cdn.orca.storage/6176f4e9837c6600b5a93b75/617b11267d917700b58fea00/asset-photo/YQtILKaH5OTNYbMo5vuw.jpg</t>
  </si>
  <si>
    <t>https://cdn.orca.storage/6176f4e9837c6600b5a93b75/617b11267d917700b58fea01/asset-photo/Juv8zaWY7UUu5xtCWEuQvw.jpg</t>
  </si>
  <si>
    <t>https://cdn.orca.storage/6176f4e9837c6600b5a93b75/617b11267d917700b58fea02/asset-photo/Gm6hTqkIw9u2BipeogMWSw.jpg</t>
  </si>
  <si>
    <t>https://cdn.orca.storage/6176f4e9837c6600b5a93b75/617b11267d917700b58fea03/asset-photo/XD6MaSnYyFrzyrDXAnW5XA.jpg</t>
  </si>
  <si>
    <t>https://cdn.orca.storage/6176f4e9837c6600b5a93b75/617b11267d917700b58fea04/asset-photo/eUm1fHrrhH36Fu7DcILNvQ.jpg</t>
  </si>
  <si>
    <t>https://cdn.orca.storage/6176f4e9837c6600b5a93b75/617b11267d917700b58fea05/asset-photo/u326FLhwHJ3OSI59CRIQg.jpg</t>
  </si>
  <si>
    <t>https://cdn.orca.storage/6176f4e9837c6600b5a93b75/617b11267d917700b58fea06/asset-photo/zypDalfU56iiEpmT3GHSEg.jpg</t>
  </si>
  <si>
    <t>https://cdn.orca.storage/6176f4e9837c6600b5a93b75/617b11267d917700b58fea07/asset-photo/qnunyPJdLXpOuQFZYXkz5w.jpg</t>
  </si>
  <si>
    <t>https://cdn.orca.storage/6176f4e9837c6600b5a93b75/617b11267d917700b58fea08/asset-photo/gntPW343duC75OOtPYQ5gg.jpg</t>
  </si>
  <si>
    <t>https://cdn.orca.storage/6176f4e9837c6600b5a93b75/617b11267d917700b58fea09/asset-photo/Mv5o6EGXYOKHXLAcO4ojDg.jpg</t>
  </si>
  <si>
    <t>https://cdn.orca.storage/6176f4e9837c6600b5a93b75/617b11267d917700b58fea0a/asset-photo/vKo0+QPxiLyPmtdAXZuIA.jpg</t>
  </si>
  <si>
    <t>https://cdn.orca.storage/6176f4e9837c6600b5a93b75/617b11267d917700b58fea0b/asset-photo/Bm61xmEw6y1GjbjWA4uCg.jpg</t>
  </si>
  <si>
    <t>https://cdn.orca.storage/6176f4e9837c6600b5a93b75/617b11267d917700b58fea0c/asset-photo/S4AzWUPZEqL2oYe52h108A.jpg</t>
  </si>
  <si>
    <t>https://cdn.orca.storage/6176f4e9837c6600b5a93b75/617b11267d917700b58fea0d/asset-photo/29OfRjgBv8BUoa1iiYwhTA.jpg</t>
  </si>
  <si>
    <t>https://cdn.orca.storage/6176f4e9837c6600b5a93b75/617b11267d917700b58fea0e/asset-photo/qguQmnXKASuC5hUFEnSynw.jpg</t>
  </si>
  <si>
    <t>https://cdn.orca.storage/6176f4e9837c6600b5a93b75/617b11267d917700b58fea0f/asset-photo/anBjsmsF6GKjNfGCUzwz4w.jpg</t>
  </si>
  <si>
    <t>https://cdn.orca.storage/6176f4e9837c6600b5a93b75/617b11267d917700b58fea14/asset-photo/UewMjywQS9SJK84yWqlqwg.jpg</t>
  </si>
  <si>
    <t>https://cdn.orca.storage/6176f4e9837c6600b5a93b75/617b11267d917700b58fea15/asset-photo/hta0EaTNPE2CUvQwDjFH3g.jpg</t>
  </si>
  <si>
    <t>https://cdn.orca.storage/6176f4e9837c6600b5a93b75/617b11267d917700b58fea16/asset-photo/Q0v8AkRLY3xJPkxp7mrQMg.jpg</t>
  </si>
  <si>
    <t>https://cdn.orca.storage/6176f4e9837c6600b5a93b75/617b11267d917700b58fea17/asset-photo/ujM1LH+bybt9TlxB74S6Q.jpg</t>
  </si>
  <si>
    <t>https://cdn.orca.storage/6176f4e9837c6600b5a93b75/617b11267d917700b58fea18/asset-photo/Vq4X4CF0LELYN0aw7V89+Q.jpg</t>
  </si>
  <si>
    <t>https://cdn.orca.storage/6176f4e9837c6600b5a93b75/617b11267d917700b58fea19/asset-photo/NKjOR+UrdevRTAlKMVjc7w.jpg</t>
  </si>
  <si>
    <t>https://cdn.orca.storage/6176f4e9837c6600b5a93b75/617b11267d917700b58fea1a/asset-photo/OzVQOrbRpeZTMFNcH8OkAA.jpg</t>
  </si>
  <si>
    <t>https://cdn.orca.storage/6176f4e9837c6600b5a93b75/617b11267d917700b58fea1b/asset-photo/RLtqWhjeTMZDKdnC5YwIA.jpg</t>
  </si>
  <si>
    <t>https://cdn.orca.storage/6176f4e9837c6600b5a93b75/617b11267d917700b58fea1c/asset-photo/ODF3hKgok5IY1t51c2i7xg.jpg</t>
  </si>
  <si>
    <t>https://cdn.orca.storage/6176f4e9837c6600b5a93b75/617b11267d917700b58fea1d/asset-photo/unVkKOOr2bcq9dVyE8tg8A.jpg</t>
  </si>
  <si>
    <t>https://cdn.orca.storage/6176f4e9837c6600b5a93b75/617b11267d917700b58fea1e/asset-photo/64h1X7AxHz1fQ9Oh0mHExw.jpg</t>
  </si>
  <si>
    <t>https://cdn.orca.storage/6176f4e9837c6600b5a93b75/617b11267d917700b58fea1f/asset-photo/m6hes+7vy9RIFa36wu8ULg.jpg</t>
  </si>
  <si>
    <t>https://cdn.orca.storage/6176f4e9837c6600b5a93b75/617b11267d917700b58fea20/asset-photo/VS174PFXnTVIrcFHqVfoRA.jpg</t>
  </si>
  <si>
    <t>https://cdn.orca.storage/6176f4e9837c6600b5a93b75/617b11267d917700b58fea21/asset-photo/hiCofhS2tta6KwwWwzLAYQ.jpg</t>
  </si>
  <si>
    <t>https://cdn.orca.storage/6176f4e9837c6600b5a93b75/617b11267d917700b58fea22/asset-photo/nlIrnaZrL5yGS5S2Zx6pA.jpg</t>
  </si>
  <si>
    <t>https://cdn.orca.storage/6176f4e9837c6600b5a93b75/617b11267d917700b58fea23/asset-photo/KGsiZ+LS+XH8Epw633IGnA.jpg</t>
  </si>
  <si>
    <t>https://cdn.orca.storage/6176f4e9837c6600b5a93b75/617b11267d917700b58fea24/asset-photo/aan1POk8g2im2fZ+j9W0g.jpg</t>
  </si>
  <si>
    <t>https://cdn.orca.storage/6176f4e9837c6600b5a93b75/617b11267d917700b58fea25/asset-photo/9Cuw1K2lVqrilsFWYFl6vw.jpg</t>
  </si>
  <si>
    <t>https://cdn.orca.storage/6176f4e9837c6600b5a93b75/617b11267d917700b58fea26/asset-photo/3+nK7lCgawTPuj2KjnKBHw.jpg</t>
  </si>
  <si>
    <t>https://cdn.orca.storage/6176f4e9837c6600b5a93b75/617b11267d917700b58fea27/asset-photo/YLHpH7aLcCfnrUtC5+vQDQ.jpg</t>
  </si>
  <si>
    <t>https://cdn.orca.storage/6176f4e9837c6600b5a93b75/617b11267d917700b58fea28/asset-photo/XMwpx4PO51cMhe90fu58Ng.jpg</t>
  </si>
  <si>
    <t>https://cdn.orca.storage/6176f4e9837c6600b5a93b75/617b11267d917700b58fea29/asset-photo/OpZqdHC1bdAVsxhs6WjGVA.jpg</t>
  </si>
  <si>
    <t>https://cdn.orca.storage/6176f4e9837c6600b5a93b75/617b11267d917700b58fea2a/asset-photo/CzPUccNfH5Oqg4g6s4+OHQ.jpg</t>
  </si>
  <si>
    <t>https://cdn.orca.storage/6176f4e9837c6600b5a93b75/617b11267d917700b58fea2c/asset-photo/RpctOPlq2vUOcT3V3dCLw.jpg</t>
  </si>
  <si>
    <t>https://cdn.orca.storage/6176f4e9837c6600b5a93b75/617b11267d917700b58fea2d/asset-photo/+kxyf9S9pwB9+rlEihAoRQ.jpg</t>
  </si>
  <si>
    <t>https://cdn.orca.storage/6176f4e9837c6600b5a93b75/617b11267d917700b58fea2f/asset-photo/wCL1PT0J56tVIT662EWc5g.jpg</t>
  </si>
  <si>
    <t>https://cdn.orca.storage/6176f4e9837c6600b5a93b75/617b11267d917700b58fea34/asset-photo/3B6mNVPYWpt908jHInSjQ.jpg</t>
  </si>
  <si>
    <t>https://cdn.orca.storage/6176f4e9837c6600b5a93b75/617b11267d917700b58fea35/asset-photo/Y6LOFMWy1DwDVepoC7cb2A.jpg</t>
  </si>
  <si>
    <t>https://cdn.orca.storage/6176f4e9837c6600b5a93b75/617b11267d917700b58fea36/asset-photo/6QBx8Q1DItV0LHoD7zOvrw.jpg</t>
  </si>
  <si>
    <t>https://cdn.orca.storage/6176f4e9837c6600b5a93b75/617b11267d917700b58fea37/asset-photo/Z8If55f8R+jhk9UJRmY8kA.jpg</t>
  </si>
  <si>
    <t>https://cdn.orca.storage/6176f4e9837c6600b5a93b75/617bf9322a52c200b5e38a8c/asset-photo/PU11Fw4pXkIb58mBVsQpfw.jpg</t>
  </si>
  <si>
    <t>https://cdn.orca.storage/6176f4e9837c6600b5a93b75/617bfa630679ae00b5e3d19a/asset-photo/KhWLgQsDAZMntdA1DAt37Q.jpg</t>
  </si>
  <si>
    <t>https://cdn.orca.storage/6176f4e9837c6600b5a93b75/617bfb3ccce5ee6031000002/asset-photo/ZiatuEWOeWB10hx7eF3GA.jpg</t>
  </si>
  <si>
    <t>https://cdn.orca.storage/6176f4e9837c6600b5a93b75/617c049c7d917700b592385c/asset-photo/kkEM1w1xcQ1OmTK8RuLQ.jpg</t>
  </si>
  <si>
    <t>https://cdn.orca.storage/6176f4e9837c6600b5a93b75/617c06912e8faa00b5a0f4f2/asset-photo/DNzXMwIRJIkxTGP6QBnV6Q.jpg</t>
  </si>
  <si>
    <t>https://cdn.orca.storage/6176f4e9837c6600b5a93b75/617c07ca6ef76800b54f3cab/asset-photo/mLpEuVgfr+CpgOoo1fdng.jpg</t>
  </si>
  <si>
    <t>https://cdn.orca.storage/6176f4e9837c6600b5a93b75/617c082d5c514200b546b753/asset-photo/Kl6LJdgmQ+askjngOW3jpg.jpg</t>
  </si>
  <si>
    <t>https://cdn.orca.storage/6176f4e9837c6600b5a93b75/617c0e002e8faa00b5a0f920/asset-photo/r88uPl1pGiQv5e0QNs6aw.jpg</t>
  </si>
  <si>
    <t>https://cdn.orca.storage/6176f4e9837c6600b5a93b75/617c0e422bf52000b5987b2e/asset-photo/KEMBrFtQjjkmpGfA8CSlew.jpg</t>
  </si>
  <si>
    <t>https://cdn.orca.storage/6176f4e9837c6600b5a93b75/617c0ef8097cfe00b5a7b111/asset-photo/XgmWgELi4sVTU5p5dHh7A.jpg</t>
  </si>
  <si>
    <t>https://cdn.orca.storage/6176f4e9837c6600b5a93b75/617c0f44097cfe00b5a7b139/asset-photo/6azvYBbOcesLkS5MX+Uw.jpg</t>
  </si>
  <si>
    <t>https://cdn.orca.storage/6176f4e9837c6600b5a93b75/617c0fd77d917700b5928cc5/asset-photo/+S27jp4msT+zm7v2AlFhg.jpg</t>
  </si>
  <si>
    <t>https://cdn.orca.storage/6176f4e9837c6600b5a93b75/617c112d6ef76800b54f41bd/asset-photo/p4OkDDLI9D5IVjEwFqP1pQ.jpg</t>
  </si>
  <si>
    <t>https://cdn.orca.storage/6176f4e9837c6600b5a93b75/617c13032e8faa00b5a0fb82/asset-photo/K2dqXAfq0ToznryWKH9UdA.jpg</t>
  </si>
  <si>
    <t>https://cdn.orca.storage/6176f4e9837c6600b5a93b75/617c15255c514200b546d5fc/asset-photo/ILZ3Fy5hoo0PSIn7UimpjA.jpg</t>
  </si>
  <si>
    <t>https://cdn.orca.storage/6176f4e9837c6600b5a93b75/617c15352bf52000b5987e78/asset-photo/iErdS0gNoYRtTR01nAdyA.jpg</t>
  </si>
  <si>
    <t>https://cdn.orca.storage/6176f4e9837c6600b5a93b75/617c155a7d917700b5928f4c/asset-photo/4xughrd5eLux2gD+vrU0jw.jpg</t>
  </si>
  <si>
    <t>https://cdn.orca.storage/6176f4e9837c6600b5a93b75/617c1581097cfe00b5a82550/asset-photo/Cxk9z0gETwX2a4OdZsn+ww.jpg</t>
  </si>
  <si>
    <t>https://cdn.orca.storage/6176f4e9837c6600b5a93b75/617c15eb7d917700b5928f89/asset-photo/iIsuo17g9G1GhxUXnZP0fA.jpg</t>
  </si>
  <si>
    <t>https://cdn.orca.storage/6176f4e9837c6600b5a93b75/617c16112a52c200b5e39903/asset-photo/To+vC4N+lbyNy6wclEDEEQ.jpg</t>
  </si>
  <si>
    <t>https://cdn.orca.storage/6176f4e9837c6600b5a93b75/617c164c2bf52000b5987f19/asset-photo/aqCnHV7E1r+YKR5CSFHJ3A.jpg</t>
  </si>
  <si>
    <t>https://cdn.orca.storage/6176f4e9837c6600b5a93b75/617c169e2bf52000b5987f47/asset-photo/5CDWvaruQ4bvyj7AjiAeyA.jpg</t>
  </si>
  <si>
    <t>https://cdn.orca.storage/6176f4e9837c6600b5a93b75/617c175f5c514200b546d72b/asset-photo/2AA+ImISjiW3atx6kvMojg.jpg</t>
  </si>
  <si>
    <t>https://cdn.orca.storage/6176f4e9837c6600b5a93b75/617c18312bf52000b598801c/asset-photo/YGjuwday7G9iLhDIMzfF8g.jpg</t>
  </si>
  <si>
    <t>https://cdn.orca.storage/6176f4e9837c6600b5a93b75/617c196e7d917700b5929179/asset-photo/suHxEnge889P4X+vsG6m8w.jpg</t>
  </si>
  <si>
    <t>https://cdn.orca.storage/6176f4e9837c6600b5a93b75/617c1ad72a52c200b5e4103e/asset-photo/RYWNbA5wwuA7beefNPJaQ.jpg</t>
  </si>
  <si>
    <t>https://cdn.orca.storage/6176f4e9837c6600b5a93b75/617c1b137d917700b5929227/asset-photo/74mvikRfJfelKda9z2i5SQ.jpg</t>
  </si>
  <si>
    <t>https://cdn.orca.storage/6176f4e9837c6600b5a93b75/617c1dbc2bf52000b598829e/asset-photo/Pk3bVWztsYVGZWUkh0ovDA.jpg</t>
  </si>
  <si>
    <t>https://cdn.orca.storage/6176f4e9837c6600b5a93b75/617c1e760679ae00b5e47c8d/asset-photo/VUrhZmPsmh6HtH2LJkkvRw.jpg</t>
  </si>
  <si>
    <t>https://cdn.orca.storage/6176f4e9837c6600b5a93b75/617c208f097cfe00b5a82a57/asset-photo/pKt1JC44VRNE4au4NfEp2w.jpg</t>
  </si>
  <si>
    <t>https://cdn.orca.storage/6176f4e9837c6600b5a93b75/617c20952a52c200b5e53989/asset-photo/4n4vHK1mOc0XLlAqWtZLOw.jpg</t>
  </si>
  <si>
    <t>https://cdn.orca.storage/6176f4e9837c6600b5a93b75/617c21226ef76800b54f694d/asset-photo/q81YUsa3hVxPyDX0MpdGQ.jpg</t>
  </si>
  <si>
    <t>https://cdn.orca.storage/6176f4e9837c6600b5a93b75/617c213a7d917700b592d4c8/asset-photo/EceyDnw1S8j5xotvnU+Uxg.jpg</t>
  </si>
  <si>
    <t>https://cdn.orca.storage/6176f4e9837c6600b5a93b75/617c21406ef76800b54f6962/asset-photo/UQT7zK11JAiT+TBiZn5kgw.jpg</t>
  </si>
  <si>
    <t>https://cdn.orca.storage/6176f4e9837c6600b5a93b75/617c21af6ef76800b54f697c/asset-photo/Q068sJdeGchoyHtsrjg7A.jpg</t>
  </si>
  <si>
    <t>https://cdn.orca.storage/6176f4e9837c6600b5a93b75/617c21ff2a52c200b5e5aee0/asset-photo/3xJwvelPibxmRGIYHyJjVg.jpg</t>
  </si>
  <si>
    <t>https://cdn.orca.storage/6176f4e9837c6600b5a93b75/617c238c7d917700b592d599/asset-photo/5PBA4zrCDqGoRBg3JJvwQ.jpg</t>
  </si>
  <si>
    <t>https://cdn.orca.storage/6176f4e9837c6600b5a93b75/617c25222a52c200b5e5afeb/asset-photo/IzKYEHIWNtpsf4pFxtJqsQ.jpg</t>
  </si>
  <si>
    <t>https://cdn.orca.storage/6176f4e9837c6600b5a93b75/617c26256ef76800b54f6af5/asset-photo/rbEuTCCYRPdVxSOz2EOcA.jpg</t>
  </si>
  <si>
    <t>https://cdn.orca.storage/6176f4e9837c6600b5a93b75/617c27826ef76800b54f6b7b/asset-photo/S+V6BtGQPTejE4QCKwOA.jpg</t>
  </si>
  <si>
    <t>https://cdn.orca.storage/6176f4e9837c6600b5a93b75/617c27a72a52c200b5e5b0e4/asset-photo/NN+FXONgehUj7rrKNULFfg.jpg</t>
  </si>
  <si>
    <t>https://cdn.orca.storage/6176f4e9837c6600b5a93b75/617c28322a52c200b5e5b110/asset-photo/kZonqjwtoQhZmUZwd7+lg.jpg</t>
  </si>
  <si>
    <t>https://cdn.orca.storage/6176f4e9837c6600b5a93b75/617c298c2a52c200b5e5ff97/asset-photo/1JohcEjWjYyfCApHxLsmqQ.jpg</t>
  </si>
  <si>
    <t>https://cdn.orca.storage/6176f4e9837c6600b5a93b75/617c29bd5c514200b546deef/asset-photo/kvmaB1nNH5m6ZK4BC+H+Jw.jpg</t>
  </si>
  <si>
    <t>https://cdn.orca.storage/6176f4e9837c6600b5a93b75/617c2a282a52c200b5e5ffc2/asset-photo/cLLmP+pgxPBAyUdlsetiDw.jpg</t>
  </si>
  <si>
    <t>https://cdn.orca.storage/6176f4e9837c6600b5a93b75/617c2a9a2bf52000b598fe86/asset-photo/XcLBVmQ1ibyp92LRiXOfFw.jpg</t>
  </si>
  <si>
    <t>https://cdn.orca.storage/6176f4e9837c6600b5a93b75/617c2ac62a52c200b5e5ffe5/asset-photo/pN0dkAejdNpklGSdmJYHA.jpg</t>
  </si>
  <si>
    <t>https://cdn.orca.storage/6176f4e9837c6600b5a93b75/617c2b370679ae00b5e55d58/asset-photo/Xi0JEof1OjlEQxQmmu39aw.jpg</t>
  </si>
  <si>
    <t>https://cdn.orca.storage/6176f4e9837c6600b5a93b75/617c2b3e0679ae00b5e55d5d/asset-photo/5sTL9bQRdIxLMe7IRSKyRQ.jpg</t>
  </si>
  <si>
    <t>https://cdn.orca.storage/6176f4e9837c6600b5a93b75/617c2bdd5c514200b546df96/asset-photo/+3O3xW36DEnulMDOGqiNOA.jpg</t>
  </si>
  <si>
    <t>https://cdn.orca.storage/6176f4e9837c6600b5a93b75/617c2be07d917700b592d8a4/asset-photo/kc4zzDLePneQBdxDxbr2A.jpg</t>
  </si>
  <si>
    <t>https://cdn.orca.storage/6176f4e9837c6600b5a93b75/617c2c672bf52000b598ff11/asset-photo/OVveeciNswQ3ahI78sk4zQ.jpg</t>
  </si>
  <si>
    <t>https://cdn.orca.storage/6176f4e9837c6600b5a93b75/617c2ccc2bf52000b598ff31/asset-photo/gzT9F+lO2PMR5xS1nEVJxA.jpg</t>
  </si>
  <si>
    <t>https://cdn.orca.storage/6176f4e9837c6600b5a93b75/617c2d3a6ef76800b54f6df8/asset-photo/kkJjlccPTJVZ8OSmL3rftg.jpg</t>
  </si>
  <si>
    <t>https://cdn.orca.storage/6176f4e9837c6600b5a93b75/617c2f656ef76800b5500967/asset-photo/MPeY9RQQvly+z8FYOCbiog.jpg</t>
  </si>
  <si>
    <t>https://cdn.orca.storage/6176f4e9837c6600b5a93b75/617c31802a52c200b5e602b7/asset-photo/lJXtD4U5Nn8n0lC4wMo0OQ.jpg</t>
  </si>
  <si>
    <t>https://cdn.orca.storage/6176f4e9837c6600b5a93b75/617c33b02a52c200b5e60378/asset-photo/lS9Evg3oXOLi3veqvYdHA.jpg</t>
  </si>
  <si>
    <t>https://cdn.orca.storage/6176f4e9837c6600b5a93b75/617c35d85c514200b546e4c2/asset-photo/NTvD3GvXe0E6Vt3IxjsYZg.jpg</t>
  </si>
  <si>
    <t>https://cdn.orca.storage/6176f4e9837c6600b5a93b75/617c36850679ae00b5e5611e/asset-photo/R2Z7CEQC9yO8dNEW2vb4FA.jpg</t>
  </si>
  <si>
    <t>https://cdn.orca.storage/6176f4e9837c6600b5a93b75/617c36cf2e8faa00b5a109ff/asset-photo/HBlEAV0UinENMg5pMxzA.jpg</t>
  </si>
  <si>
    <t>https://cdn.orca.storage/6176f4e9837c6600b5a93b75/617c38242a52c200b5e6052d/asset-photo/PS87IGWkLYJ+S77xXS5jDA.jpg</t>
  </si>
  <si>
    <t>https://cdn.orca.storage/6176f4e9837c6600b5a93b75/617c38e15c514200b546e5bf/asset-photo/rIHRnBpKRNDLvg8CqwbzQ.jpg</t>
  </si>
  <si>
    <t>https://cdn.orca.storage/6176f4e9837c6600b5a93b75/617c38eb2bf52000b59903fb/asset-photo/g9L3KhkvZ4T8QSRSnnNSkw.jpg</t>
  </si>
  <si>
    <t>https://cdn.orca.storage/6176f4e9837c6600b5a93b75/617c39976ef76800b5500cef/asset-photo/Ai8Vcjjea1NI51V6ngUAw.jpg</t>
  </si>
  <si>
    <t>https://cdn.orca.storage/6176f4e9837c6600b5a93b75/617c3a132e8faa00b5a10b15/asset-photo/snhY+hD3S0iVx2SdSedElg.jpg</t>
  </si>
  <si>
    <t>https://cdn.orca.storage/6176f4e9837c6600b5a93b75/617c3b375c514200b546e65d/asset-photo/kJJTcbh8sMf8Bwfk4luZIg.jpg</t>
  </si>
  <si>
    <t>https://cdn.orca.storage/6176f4e9837c6600b5a93b75/617c3b935c514200b546e678/asset-photo/yWh2RLVHzcwhwl3bg8mlA.jpg</t>
  </si>
  <si>
    <t>https://cdn.orca.storage/6176f4e9837c6600b5a93b75/617c3bf32e8faa00b5a10ba5/asset-photo/6+dKIK5aMDOExcDus1ZdyA.jpg</t>
  </si>
  <si>
    <t>https://cdn.orca.storage/6176f4e9837c6600b5a93b75/617c3c422bf52000b5990606/asset-photo/M45MZTwB6nfsLJf45MIcgw.jpg</t>
  </si>
  <si>
    <t>https://cdn.orca.storage/6176f4e9837c6600b5a93b75/617c3ca02bf52000b5992d36/asset-photo/uYNQwNAuZZZLXh77lSJqDA.jpg</t>
  </si>
  <si>
    <t>https://cdn.orca.storage/6176f4e9837c6600b5a93b75/617c3ce30679ae00b5e5b180/asset-photo/f+OW6yi7ySlA8wPGiBi4+Q.jpg</t>
  </si>
  <si>
    <t>https://cdn.orca.storage/6176f4e9837c6600b5a93b75/617c3d3b0679ae00b5e5b1ad/asset-photo/a3u+dbNiznkgTrE67JKwsA.jpg</t>
  </si>
  <si>
    <t>https://cdn.orca.storage/6176f4e9837c6600b5a93b75/617c3d805c514200b546e73b/asset-photo/f7SCBhM0NCJvE6tRDOU3WQ.jpg</t>
  </si>
  <si>
    <t>https://cdn.orca.storage/6176f4e9837c6600b5a93b75/617c3e296ef76800b5505c77/asset-photo/qduMNB5Cy4RE4Is6SUGphQ.jpg</t>
  </si>
  <si>
    <t>https://cdn.orca.storage/6176f4e9837c6600b5a93b75/617c3ef72e8faa00b5a133b0/asset-photo/TU3vIo9Qt9U5rqHiWtHcVA.jpg</t>
  </si>
  <si>
    <t>https://cdn.orca.storage/6176f4e9837c6600b5a93b75/617c3f392e8faa00b5a133ba/asset-photo/PdE+O6a0wH0YpqUJWcaRA.jpg</t>
  </si>
  <si>
    <t>https://cdn.orca.storage/6176f4e9837c6600b5a93b75/617c3f852bf52000b5992e1a/asset-photo/0QO7tNVU13NaWRgOcfaA.jpg</t>
  </si>
  <si>
    <t>https://cdn.orca.storage/6176f4e9837c6600b5a93b75/617c416b097cfe00b5a9952b/asset-photo/a6G5BnQL2X+rLqfXGO7qiw.jpg</t>
  </si>
  <si>
    <t>https://cdn.orca.storage/6176f4e9837c6600b5a93b75/617c41a77d917700b593a015/asset-photo/q3NIEvLTstpvbnwc1kxHog.jpg</t>
  </si>
  <si>
    <t>https://cdn.orca.storage/6176f4e9837c6600b5a93b75/617c41c0097cfe00b5a9953c/asset-photo/yVjdNpf1FN9uKQTDbhvgqQ.jpg</t>
  </si>
  <si>
    <t>https://cdn.orca.storage/6176f4e9837c6600b5a93b75/617c41e15c514200b546e8bd/asset-photo/Vcfs5zU51RlCL9NzD87AaQ.jpg</t>
  </si>
  <si>
    <t>https://cdn.orca.storage/6176f4e9837c6600b5a93b75/617c42122e8faa00b5a182a0/asset-photo/z6U+CeUU1XElWq6w7x5Q.jpg</t>
  </si>
  <si>
    <t>https://cdn.orca.storage/6176f4e9837c6600b5a93b75/617c42a56ef76800b5505dc9/asset-photo/K4NFjtFUewEGh8zVKcJgw.jpg</t>
  </si>
  <si>
    <t>https://cdn.orca.storage/6176f4e9837c6600b5a93b75/617c42aa7d917700b593a078/asset-photo/NPp05wA+F4KOzl6vc+cAJA.jpg</t>
  </si>
  <si>
    <t>https://cdn.orca.storage/6176f4e9837c6600b5a93b75/617c42d42a52c200b5e60879/asset-photo/kTRvXLtC4zcqt+KcSTvJOg.jpg</t>
  </si>
  <si>
    <t>https://cdn.orca.storage/6176f4e9837c6600b5a93b75/617c4313097cfe00b5a9959d/asset-photo/ZewKw66GTYXWnOF8i2VBg.jpg</t>
  </si>
  <si>
    <t>https://cdn.orca.storage/6176f4e9837c6600b5a93b75/617c434e0679ae00b5e5b3bb/asset-photo/TvsU3RK0jwigQyi9VWJIEg.jpg</t>
  </si>
  <si>
    <t>https://cdn.orca.storage/6176f4e9837c6600b5a93b75/617c43792e8faa00b5a1831f/asset-photo/Pk7b39YFAIolfzjQDWKoKg.jpg</t>
  </si>
  <si>
    <t>https://cdn.orca.storage/6176f4e9837c6600b5a93b75/617c43f65c514200b546e96b/asset-photo/4R6JnMPWfuo0Y+GfHheVDw.jpg</t>
  </si>
  <si>
    <t>https://cdn.orca.storage/6176f4e9837c6600b5a93b75/617c43f96ef76800b5505e53/asset-photo/R+zt3X+3SsekxqG9SXBhJQ.jpg</t>
  </si>
  <si>
    <t>https://cdn.orca.storage/6178141a8b51f600b5891a30/617bfaa21e7d393e03000000/asset-photo/eUaq+kLiNI2EKIbvIMJ6Q.jpg</t>
  </si>
  <si>
    <t>https://cdn.orca.storage/6178141a8b51f600b5891a30/617bfbbc1e7d393e03000001/asset-photo/GPgNAt+nBeJaZZuXhUw.jpg</t>
  </si>
  <si>
    <t>https://cdn.orca.storage/6178141a8b51f600b5891a30/617bfc651e7d393e03000002/asset-photo/N+eFK9aHpt7TEcj+l3H0xA.jpg</t>
  </si>
  <si>
    <t>https://cdn.orca.storage/6178141a8b51f600b5891a30/617bfd5b1e7d393e03000003/asset-photo/DQ53MXcvDt+xxYocvAP7A.jpg</t>
  </si>
  <si>
    <t>https://cdn.orca.storage/6178141a8b51f600b5891a30/617bfde61e7d393e03000004/asset-photo/YuUSurntCv1EX61bn8UsVw.jpg</t>
  </si>
  <si>
    <t>https://cdn.orca.storage/6178141a8b51f600b5891a30/617bfe461e7d393e03000005/asset-photo/4tzT2c8Icdp7qqFNJLH6gg.jpg</t>
  </si>
  <si>
    <t>https://cdn.orca.storage/6178141a8b51f600b5891a30/617c003c1e7d393e03000006/asset-photo/Ju3NI+EKpRLJ7WzNopE7w.jpg</t>
  </si>
  <si>
    <t>https://cdn.orca.storage/6178141a8b51f600b5891a30/617c01681e7d393e03000007/asset-photo/GLPtJGOjuffCLCWthA0KTw.jpg</t>
  </si>
  <si>
    <t>https://cdn.orca.storage/6178141a8b51f600b5891a30/617c01ec1e7d393e03000008/asset-photo/dR5DZjoD9MmOcDmTR9Sm3w.jpg</t>
  </si>
  <si>
    <t>https://cdn.orca.storage/6178141a8b51f600b5891a30/617c05271e7d393e03000009/asset-photo/UuuF5uMWC+adVdav4+3v5A.jpg</t>
  </si>
  <si>
    <t>https://cdn.orca.storage/6178141a8b51f600b5891a30/617c06261e7d393e0300000a/asset-photo/hBoMiqyrddzlMwluZCBs1w.jpg</t>
  </si>
  <si>
    <t>https://cdn.orca.storage/6178141a8b51f600b5891a30/617c07a41e7d393e0300000b/asset-photo/+aTgDIBj2L1Y05KUpSGfgg.jpg</t>
  </si>
  <si>
    <t>https://cdn.orca.storage/6178141a8b51f600b5891a30/617c0aad1e7d393e0300000c/asset-photo/nJpPKWrnyPfQ8mIe5GB7EA.jpg</t>
  </si>
  <si>
    <t>https://cdn.orca.storage/6178141a8b51f600b5891a30/617c0c651e7d393e0300000d/asset-photo/S70X+cV92g9TMOrgAmEgAg.jpg</t>
  </si>
  <si>
    <t>https://cdn.orca.storage/6178141a8b51f600b5891a30/617c0eb11e7d393e0300000e/asset-photo/7dtINZpP6oR52Tj3lcMVtg.jpg</t>
  </si>
  <si>
    <t>https://cdn.orca.storage/6178141a8b51f600b5891a30/617c0f7b1e7d393e0300000f/asset-photo/zz8+ITR4npGleCHxQDB7wQ.jpg</t>
  </si>
  <si>
    <t>https://cdn.orca.storage/6178141a8b51f600b5891a30/617c10ca1e7d393e03000010/asset-photo/NaX8eRh4knJrfkjQ3XouMA.jpg</t>
  </si>
  <si>
    <t>https://cdn.orca.storage/6178141a8b51f600b5891a30/617c118e1e7d393e03000011/asset-photo/o4CdSYlEBcF1LnrKy6CTOw.jpg</t>
  </si>
  <si>
    <t>https://cdn.orca.storage/6178141a8b51f600b5891a30/617c12721e7d393e03000012/asset-photo/RDvmfNnHIn5PQf1knL4Xg.jpg</t>
  </si>
  <si>
    <t>https://cdn.orca.storage/6178141a8b51f600b5891a30/617c14b9d170114b06000001/asset-photo/bwr+L6k2uyhr5J3iZMNRoQ.jpg</t>
  </si>
  <si>
    <t>https://cdn.orca.storage/6178141a8b51f600b5891a30/617c18e7d170114b06000007/asset-photo/k+InQ8g7RvVihNaYJEXRg.jpg</t>
  </si>
  <si>
    <t>https://cdn.orca.storage/6178141a8b51f600b5891a30/617c1bf0d170114b0600000a/asset-photo/5hC6uZkRlazkcER73Imohg.jpg</t>
  </si>
  <si>
    <t>https://cdn.orca.storage/6178141a8b51f600b5891a30/617c20bc1e7d396121000000/asset-photo/WvUu+ZbYLFET4AHgDbN48g.jpg</t>
  </si>
  <si>
    <t>https://cdn.orca.storage/6178141a8b51f600b5891a30/617c21421e7d396121000001/asset-photo/+anrSHODBcnMhLYrjlob0A.jpg</t>
  </si>
  <si>
    <t>https://cdn.orca.storage/6178141a8b51f600b5891a30/617c21a01e7d396121000002/asset-photo/xfUddPFt32L9Jz8o59skSQ.jpg</t>
  </si>
  <si>
    <t>https://cdn.orca.storage/6178141a8b51f600b5891a30/617c22631e7d396121000003/asset-photo/uCYVepsFHKNDcoKmYd2BqQ.jpg</t>
  </si>
  <si>
    <t>https://cdn.orca.storage/6178141a8b51f600b5891a30/617c23101e7d396121000004/asset-photo/QOwCs1XrB2ahYUllJXKOg.jpg</t>
  </si>
  <si>
    <t>https://cdn.orca.storage/6178141a8b51f600b5891a30/617c24251e7d393aeb000000/asset-photo/ewEdz3OBjidm7n+iAzgwKQ.jpg</t>
  </si>
  <si>
    <t>https://cdn.orca.storage/6178141a8b51f600b5891a30/617c25301e7d393aeb000001/asset-photo/SR3wpEXqw7OKnTWUBYPM7w.jpg</t>
  </si>
  <si>
    <t>https://cdn.orca.storage/6178141a8b51f600b5891a30/617c26871e7d393aeb000002/asset-photo/oKn+saWadDAl6C6hSJUsng.jpg</t>
  </si>
  <si>
    <t>https://cdn.orca.storage/6178141a8b51f600b5891a30/617c279d1e7d393aeb000003/asset-photo/+0ME4cpAba8doK5mISTJRg.jpg</t>
  </si>
  <si>
    <t>https://cdn.orca.storage/6178141a8b51f600b5891a30/617c28101e7d393aeb000004/asset-photo/aKIihy8hTbXxk7CzEawWrQ.jpg</t>
  </si>
  <si>
    <t>https://cdn.orca.storage/6178141a8b51f600b5891a30/617c28c21e7d393aeb000005/asset-photo/egwwGGBjGbJIzmu1lhDCUQ.jpg</t>
  </si>
  <si>
    <t>https://cdn.orca.storage/6178141a8b51f600b5891a30/617c29671e7d393aeb000006/asset-photo/iwQ+AmZuoC1YHOPwx6Uew.jpg</t>
  </si>
  <si>
    <t>https://cdn.orca.storage/6178141a8b51f600b5891a30/617c2a131e7d393aeb000007/asset-photo/2an9x6mpNg7AHkf2Oa3YUA.jpg</t>
  </si>
  <si>
    <t>https://cdn.orca.storage/6178141a8b51f600b5891a30/617c2b661e7d393aeb000008/asset-photo/+d82irj+RkWd0KrYHUXAkQ.jpg</t>
  </si>
  <si>
    <t>https://cdn.orca.storage/6178141a8b51f600b5891a30/617c2c0a1e7d393aeb000009/asset-photo/3FH+OC5AjTrQX83q499oMA.jpg</t>
  </si>
  <si>
    <t>https://cdn.orca.storage/6178141a8b51f600b5891a30/617c2d261e7d393aeb00000a/asset-photo/+imCMc6gAhUHD8QWYssQA.jpg</t>
  </si>
  <si>
    <t>https://cdn.orca.storage/6178141a8b51f600b5891a30/617c2e361e7d393aeb00000b/asset-photo/m2MT5rBYwr91pjNSSq6BSA.jpg</t>
  </si>
  <si>
    <t>https://cdn.orca.storage/6178141a8b51f600b5891a30/617c30951e7d393aeb00000c/asset-photo/RWYi+gqZLRPM6DGS4n9jDA.jpg</t>
  </si>
  <si>
    <t>https://cdn.orca.storage/6178141a8b51f600b5891a30/617c32051e7d393aeb00000d/asset-photo/bewFFNGGWKhqdXgenZZXA.jpg</t>
  </si>
  <si>
    <t>https://cdn.orca.storage/6178141a8b51f600b5891a30/617c32901e7d393aeb00000e/asset-photo/i4a6nSO8H+1GJ+qXJ6yIRg.jpg</t>
  </si>
  <si>
    <t>https://cdn.orca.storage/6178141a8b51f600b5891a30/617c33821e7d3976fb000000/asset-photo/QFvEac76IILuQ8TNjHOYw.jpg</t>
  </si>
  <si>
    <t>https://cdn.orca.storage/6178141a8b51f600b5891a30/617c33fd1e7d3976fb000001/asset-photo/b51pD6zM02twbdGrXFBzhA.jpg</t>
  </si>
  <si>
    <t>https://cdn.orca.storage/6178141a8b51f600b5891a30/617c34ab1e7d3976fb000002/asset-photo/YgVrDuYLjZ6M8szOMCOQow.jpg</t>
  </si>
  <si>
    <t>https://cdn.orca.storage/6178141a8b51f600b5891a30/617c358b1e7d3976fb000003/asset-photo/Ftv4rPB6jkbzMRQXZp2Q0Q.jpg</t>
  </si>
  <si>
    <t>https://cdn.orca.storage/6178141a8b51f600b5891a30/617c36361e7d3976fb000004/asset-photo/w5ZtjVnHGbaXx6LvG+Z4Tg.jpg</t>
  </si>
  <si>
    <t>https://cdn.orca.storage/6178141a8b51f600b5891a30/617c37ae1e7d3976fb000005/asset-photo/KbJXsYj6KjdhO9g5on1e1Q.jpg</t>
  </si>
  <si>
    <t>https://cdn.orca.storage/6178141a8b51f600b5891a30/617c3ae51e7d3976fb000006/asset-photo/H3Eg1tjQ5NRKqwkhDESxTw.jpg</t>
  </si>
  <si>
    <t>https://cdn.orca.storage/6178141a8b51f600b5891a30/617c41e71e7d3976fb000007/asset-photo/xXw9MdsDCJHKmUkmYDk3Q.jpg</t>
  </si>
  <si>
    <t>https://cdn.orca.storage/6178141a8b51f600b5891a30/617c42761e7d3976fb000008/asset-photo/x9IPluh2vBRiG56+lmaiCQ.jpg</t>
  </si>
  <si>
    <t>https://cdn.orca.storage/6178141a8b51f600b5891a30/617c430c1e7d3976fb000009/asset-photo/2Medbmp07YwLRdWGBMUSjw.jpg</t>
  </si>
  <si>
    <t>https://cdn.orca.storage/6178141a8b51f600b5891a30/617c43781e7d3976fb00000a/asset-photo/foNk6rllYpi0JNuJhjdmw.jpg</t>
  </si>
  <si>
    <t>https://cdn.orca.storage/6178141a8b51f600b5891a30/617c44781e7d3976fb00000b/asset-photo/PeIixPDC0pjuhyOZCbc4sg.jpg</t>
  </si>
  <si>
    <t>https://cdn.orca.storage/6178141a8b51f600b5891a30/617c44e91e7d3976fb00000c/asset-photo/HhDusYovWoRO6GQ9BK+8Ug.jpg</t>
  </si>
  <si>
    <t>https://cdn.orca.storage/6178141a8b51f600b5891a30/617c46961e7d3976fb00000d/asset-photo/Zg00w4KFkFgxNEmgQwPE3w.jpg</t>
  </si>
  <si>
    <t>https://cdn.orca.storage/6178141a8b51f600b5891a30/617c47091e7d3976fb00000e/asset-photo/kAIWVERYbT3qbqpqMASGlg.jpg</t>
  </si>
  <si>
    <t>https://cdn.orca.storage/6178141a8b51f600b5891a30/617fff887d917700b596332f/asset-photo/B1qEKn2iH6r8BGqJvQmAA.jpg</t>
  </si>
  <si>
    <t>https://cdn.orca.storage/6178141a8b51f600b5891a30/617fff8d097cfe00b5ab5661/asset-photo/y4UC982yUXa5O6qTjXlV+Q.jpg</t>
  </si>
  <si>
    <t>https://cdn.orca.storage/6178141a8b51f600b5891a30/617fff900679ae00b5e74d19/asset-photo/U2NJrwxnguFSpd7fGzmvQ.jpg</t>
  </si>
  <si>
    <t>https://cdn.orca.storage/6178141a8b51f600b5891a30/617fff916ef76800b5521aae/asset-photo/47c9T7X6nuiE8FsiZuFvew.jpg</t>
  </si>
  <si>
    <t>https://cdn.orca.storage/6178141a8b51f600b5891a30/617fff920679ae00b5e74d1c/asset-photo/zTWKgFC3DpL7t4CHmFmCg.jpg</t>
  </si>
  <si>
    <t>https://cdn.orca.storage/6178141a8b51f600b5891a30/617fff937d917700b5963332/asset-photo/7GysABJCu90dAHxlRLj0tA.jpg</t>
  </si>
  <si>
    <t>https://cdn.orca.storage/6178141a8b51f600b5891a30/617c1952d170114b06000008/asset-photo/EwoyxnpG+8hdFTtwiOIYag.jpg</t>
  </si>
  <si>
    <t>https://cdn.orca.storage/6178141a8b51f600b5891a30/617c1a45d170114b06000009/asset-photo/LNvrqzullKJU52Uo0GuM1w.jpg</t>
  </si>
  <si>
    <t>https://cdn.orca.storage/6178141a8b51f600b5891a30/617c1ca0d170114b0600000b/asset-photo/0d9rljNpEQYLctKtkKOIag.jpg</t>
  </si>
  <si>
    <t>https://cdn.orca.storage/6178141a8b51f600b5891a30/617fffb22e8faa00b5a2f7ae/asset-photo/LAJlHJzRQCiP7UZvRvFmHw.jpg</t>
  </si>
  <si>
    <t>https://cdn.orca.storage/617816648b51f600b5891b32/617b119b5c514200b54583fa/barcode-photo/KjQtH3Tq0sXkwcmvhSIV6w.jpg</t>
  </si>
  <si>
    <t>https://cdn.orca.storage/617816648b51f600b5891b32/617b119b5c514200b54583fb/barcode-photo/Vl6oK+M1p3mNgZ+b9lnpCA.jpg</t>
  </si>
  <si>
    <t>https://cdn.orca.storage/617816648b51f600b5891b32/617b119b5c514200b54583fe/barcode-photo/ZIdnPlJRitEA+3v1RF1Iw.jpg</t>
  </si>
  <si>
    <t>https://cdn.orca.storage/617816648b51f600b5891b32/617b119b5c514200b54583ff/barcode-photo/IMyia9Cxwx1drJUdjsAKg.jpg</t>
  </si>
  <si>
    <t>https://cdn.orca.storage/617816648b51f600b5891b32/617b119b5c514200b5458400/barcode-photo/n2r0VIEI+zFJjP+QbWdfQ.jpg</t>
  </si>
  <si>
    <t>https://cdn.orca.storage/617816648b51f600b5891b32/617b119b5c514200b5458401/barcode-photo/cxrW4IOEagiHN1jLiouw.jpg</t>
  </si>
  <si>
    <t>https://cdn.orca.storage/617816648b51f600b5891b32/617b119b5c514200b5458403/barcode-photo/im5m6yKCV4XJTJI56NE3sg.jpg</t>
  </si>
  <si>
    <t>https://cdn.orca.storage/617816648b51f600b5891b32/617b119b5c514200b5458404/barcode-photo/tM2hxD+OYAevSvahh5aLtg.jpg</t>
  </si>
  <si>
    <t>https://cdn.orca.storage/617816648b51f600b5891b32/617b119b5c514200b5458405/barcode-photo/hJHi08usDtXMdxt52kWm+g.jpg</t>
  </si>
  <si>
    <t>https://cdn.orca.storage/617816648b51f600b5891b32/617b119b5c514200b5458406/barcode-photo/hJHi08usDtXMdxt52kWm+g.jpg</t>
  </si>
  <si>
    <t>https://cdn.orca.storage/617816648b51f600b5891b32/617b119b5c514200b545840a/barcode-photo/5kSO0i0EOZIyT4ZisiKxAQ.jpg</t>
  </si>
  <si>
    <t>https://cdn.orca.storage/617816648b51f600b5891b32/617b119b5c514200b545840b/barcode-photo/2CeEz1Xj7flYE6Q+9ecjg.jpg</t>
  </si>
  <si>
    <t>https://cdn.orca.storage/617816648b51f600b5891b32/617b119b5c514200b545840c/barcode-photo/lcGKtZxKiRuWOv6HyeefSQ.jpg</t>
  </si>
  <si>
    <t>https://cdn.orca.storage/617816648b51f600b5891b32/617b119b5c514200b545840e/barcode-photo/k4UcAdkyv1mnv68RN3EEyQ.jpg</t>
  </si>
  <si>
    <t>https://cdn.orca.storage/617816648b51f600b5891b32/617b119b5c514200b545840f/barcode-photo/sIYfe3dKBEVAJEGwRGnq9g.jpg</t>
  </si>
  <si>
    <t>https://cdn.orca.storage/617816648b51f600b5891b32/617b119b5c514200b5458411/barcode-photo/9udXiLIR7Tx2JHnYdo2NPw.jpg</t>
  </si>
  <si>
    <t>https://cdn.orca.storage/617816648b51f600b5891b32/617b119b5c514200b5458412/barcode-photo/PsG3tG62paXRDiGgwMsrQ.jpg</t>
  </si>
  <si>
    <t>https://cdn.orca.storage/617816648b51f600b5891b32/617b119b5c514200b5458413/barcode-photo/u29MHqaSPMLAyj2R53hkA.jpg</t>
  </si>
  <si>
    <t>https://cdn.orca.storage/617816648b51f600b5891b32/617b119b5c514200b5458414/barcode-photo/EHwFouR9XdX62fUE1CDnbg.jpg</t>
  </si>
  <si>
    <t>https://cdn.orca.storage/617816648b51f600b5891b32/617b119b5c514200b5458415/barcode-photo/wvN0LexH208vTKb1UTJLZA.jpg</t>
  </si>
  <si>
    <t>https://cdn.orca.storage/617816648b51f600b5891b32/617b119b5c514200b5458416/barcode-photo/2xvyy3g50G6ygV4opDQXQ.jpg</t>
  </si>
  <si>
    <t>https://cdn.orca.storage/617816648b51f600b5891b32/617b119b5c514200b5458417/barcode-photo/J5wWgIfUXd9xqRXAD96gOA.jpg</t>
  </si>
  <si>
    <t>https://cdn.orca.storage/617816648b51f600b5891b32/617b119b5c514200b545841a/barcode-photo/+1NvPkkIluT4ITyc8Fmw.jpg</t>
  </si>
  <si>
    <t>https://cdn.orca.storage/617816648b51f600b5891b32/617b119b5c514200b545841b/barcode-photo/o5+0TeWyr7CZty2W0G2rqQ.jpg</t>
  </si>
  <si>
    <t>https://cdn.orca.storage/617816648b51f600b5891b32/617b119b5c514200b545841c/barcode-photo/M5942LRArVDfhKYXeK8lHw.jpg</t>
  </si>
  <si>
    <t>https://cdn.orca.storage/617816648b51f600b5891b32/617b119b5c514200b545841d/barcode-photo/1UI25v7loSLBNkYs83zxaw.jpg</t>
  </si>
  <si>
    <t>https://cdn.orca.storage/617816648b51f600b5891b32/617b119b5c514200b5458424/barcode-photo/tlW2gtOuzFvsKmDjut+xYQ.jpg</t>
  </si>
  <si>
    <t>https://cdn.orca.storage/617816648b51f600b5891b32/617b119b5c514200b5458425/barcode-photo/9VZ87Ej0iTEVk1mvqLENg.jpg</t>
  </si>
  <si>
    <t>https://cdn.orca.storage/617816648b51f600b5891b32/617b119b5c514200b5458426/barcode-photo/UM3WZXFLAv6NujO1QqIltg.jpg</t>
  </si>
  <si>
    <t>https://cdn.orca.storage/617816648b51f600b5891b32/617b119b5c514200b5458427/barcode-photo/tXSDEfDnRe9eqQkXl84qQ.jpg</t>
  </si>
  <si>
    <t>https://cdn.orca.storage/617816648b51f600b5891b32/617b119b5c514200b5458428/barcode-photo/hYCuN15h2Xtkohc3geSwWA.jpg</t>
  </si>
  <si>
    <t>https://cdn.orca.storage/617816648b51f600b5891b32/617b119b5c514200b545842a/barcode-photo/Yw2MkzugcF5gYsG2+RnGCw.jpg</t>
  </si>
  <si>
    <t>https://cdn.orca.storage/617816648b51f600b5891b32/617b119b5c514200b545842b/barcode-photo/wwlGpgLjf+k4pDCZXa7RA.jpg</t>
  </si>
  <si>
    <t>https://cdn.orca.storage/617816648b51f600b5891b32/617b119b5c514200b545842c/barcode-photo/W0Hy6sfg1MlBFMftOnE4kQ.jpg</t>
  </si>
  <si>
    <t>https://cdn.orca.storage/617816648b51f600b5891b32/617b119b5c514200b545842d/barcode-photo/WaQV3m3ILk87YDGptXuI9g.jpg</t>
  </si>
  <si>
    <t>https://cdn.orca.storage/617816648b51f600b5891b32/617b119b5c514200b545842e/barcode-photo/GluR94KpVFiJ+cwkGODJbg.jpg</t>
  </si>
  <si>
    <t>https://cdn.orca.storage/617816648b51f600b5891b32/617b119b5c514200b545842f/barcode-photo/lF6U02j4ofyqGcSJXJg0DA.jpg</t>
  </si>
  <si>
    <t>https://cdn.orca.storage/617816648b51f600b5891b32/617b119b5c514200b5458430/barcode-photo/ThlHj+obkix9AhBeRhoiQ.jpg</t>
  </si>
  <si>
    <t>https://cdn.orca.storage/617816648b51f600b5891b32/617b119b5c514200b5458431/barcode-photo/Rye0Y8Bur+pyRlXAZuCjlw.jpg</t>
  </si>
  <si>
    <t>https://cdn.orca.storage/617816648b51f600b5891b32/617b119b5c514200b5458432/barcode-photo/fJlTKwwq9UGLnF+XdtSHAQ.jpg</t>
  </si>
  <si>
    <t>https://cdn.orca.storage/617816648b51f600b5891b32/617b119b5c514200b5458433/barcode-photo/5tToHbnKpDB1oYIUOfNlQw.jpg</t>
  </si>
  <si>
    <t>https://cdn.orca.storage/617816648b51f600b5891b32/617b119b5c514200b5458434/barcode-photo/JHaNBpSJOkI8873lY2T5A.jpg</t>
  </si>
  <si>
    <t>https://cdn.orca.storage/617816648b51f600b5891b32/617b119b5c514200b5458435/barcode-photo/n7WWYD853Z0nhUiWod9gQQ.jpg</t>
  </si>
  <si>
    <t>https://cdn.orca.storage/617816648b51f600b5891b32/617b119b5c514200b5458436/barcode-photo/qm0GmmU6jyrGQN3cSWLKQ.jpg</t>
  </si>
  <si>
    <t>https://cdn.orca.storage/617816648b51f600b5891b32/617b119b5c514200b5458437/barcode-photo/q3Wj5QL1xW0jz3R4IPaUQ.jpg</t>
  </si>
  <si>
    <t>https://cdn.orca.storage/617816648b51f600b5891b32/617b119b5c514200b5458438/barcode-photo/gyjOS6h6c1MXzM7jRc0lyg.jpg</t>
  </si>
  <si>
    <t>https://cdn.orca.storage/617816648b51f600b5891b32/617b119b5c514200b545843f/barcode-photo/cxrW4IOEagiHN1jLiouw.jpg</t>
  </si>
  <si>
    <t>https://cdn.orca.storage/617816648b51f600b5891b32/617b119b5c514200b5458440/barcode-photo/im5m6yKCV4XJTJI56NE3sg.jpg</t>
  </si>
  <si>
    <t>https://cdn.orca.storage/617816648b51f600b5891b32/617b119b5c514200b5458441/barcode-photo/LvqAQBTKmjcPXDXHeEleA.jpg</t>
  </si>
  <si>
    <t>https://cdn.orca.storage/617816648b51f600b5891b32/617b119b5c514200b5458443/barcode-photo/59msp8iZ9pFQPD0H8JpBnw.jpg</t>
  </si>
  <si>
    <t>https://cdn.orca.storage/617816648b51f600b5891b32/617b119b5c514200b5458444/barcode-photo/nPhSZ5Kzu9p3grTZF0cqYg.jpg</t>
  </si>
  <si>
    <t>https://cdn.orca.storage/617816648b51f600b5891b32/617b119b5c514200b5458445/barcode-photo/59msp8iZ9pFQPD0H8JpBnw.jpg</t>
  </si>
  <si>
    <t>https://cdn.orca.storage/617816648b51f600b5891b32/617b119b5c514200b5458446/barcode-photo/3uUru81Vcv+7kPEe3pxZ4g.jpg</t>
  </si>
  <si>
    <t>https://cdn.orca.storage/617816648b51f600b5891b32/617b119b5c514200b5458447/barcode-photo/z2l+V0qmzmdYt2HfmX1kog.jpg</t>
  </si>
  <si>
    <t>https://cdn.orca.storage/617816648b51f600b5891b32/617b119b5c514200b5458448/barcode-photo/z2l+V0qmzmdYt2HfmX1kog.jpg</t>
  </si>
  <si>
    <t>https://cdn.orca.storage/617816648b51f600b5891b32/617b119b5c514200b5458449/barcode-photo/z2l+V0qmzmdYt2HfmX1kog.jpg</t>
  </si>
  <si>
    <t>https://cdn.orca.storage/617816648b51f600b5891b32/617b119b5c514200b545844a/barcode-photo/z2l+V0qmzmdYt2HfmX1kog.jpg</t>
  </si>
  <si>
    <t>https://cdn.orca.storage/617816648b51f600b5891b32/617b119b5c514200b545844c/barcode-photo/MtkpVBRXv71Zt+zFyQVrg.jpg</t>
  </si>
  <si>
    <t>https://cdn.orca.storage/617816648b51f600b5891b32/617b119b5c514200b545844d/barcode-photo/QDyHDjIdoU4OpIqUo0y1fw.jpg</t>
  </si>
  <si>
    <t>https://cdn.orca.storage/617816648b51f600b5891b32/617b119b5c514200b545844e/barcode-photo/f5h9SbyCpGq6ZO7vEo4cxQ.jpg</t>
  </si>
  <si>
    <t>https://cdn.orca.storage/617816648b51f600b5891b32/617b119b5c514200b5458451/barcode-photo/RNFONb+ZddnMMioYXUgbw.jpg</t>
  </si>
  <si>
    <t>https://cdn.orca.storage/617816648b51f600b5891b32/617b119b5c514200b5458452/barcode-photo/68mjz04YkNa9uUzvj65EWA.jpg</t>
  </si>
  <si>
    <t>https://cdn.orca.storage/617816648b51f600b5891b32/617b119b5c514200b5458453/barcode-photo/VtGrBGUgHhDBZ4R61F1SmQ.jpg</t>
  </si>
  <si>
    <t>https://cdn.orca.storage/617816648b51f600b5891b32/617b119b5c514200b5458454/barcode-photo/YW3e7rCA5TTJvjxhoMvBLQ.jpg</t>
  </si>
  <si>
    <t>https://cdn.orca.storage/617816648b51f600b5891b32/617b119b5c514200b5458455/barcode-photo/WFs9bfgLB8xyk1zsEaoexA.jpg</t>
  </si>
  <si>
    <t>https://cdn.orca.storage/617816648b51f600b5891b32/617b119b5c514200b5458456/barcode-photo/5Q8CL3fZ00A8KHmWiW4LzQ.jpg</t>
  </si>
  <si>
    <t>https://cdn.orca.storage/617816648b51f600b5891b32/617b119b5c514200b5458458/barcode-photo/TuP+Qa3AQasKjeo50aQDPQ.jpg</t>
  </si>
  <si>
    <t>https://cdn.orca.storage/617816648b51f600b5891b32/617b119b5c514200b5458459/barcode-photo/g99c6eVwP+Tz3OohyvR5Nw.jpg</t>
  </si>
  <si>
    <t>https://cdn.orca.storage/617816648b51f600b5891b32/617b119b5c514200b545845a/barcode-photo/bNjaOa+70TpHi5SgJALgag.jpg</t>
  </si>
  <si>
    <t>https://cdn.orca.storage/617816648b51f600b5891b32/617b119b5c514200b545845b/barcode-photo/ryhRxGqYMgY0x1WIZOJwQ.jpg</t>
  </si>
  <si>
    <t>https://cdn.orca.storage/617816648b51f600b5891b32/617b119b5c514200b545845c/barcode-photo/jPNJ0yvHO7rZjD9jgXIQw.jpg</t>
  </si>
  <si>
    <t>https://cdn.orca.storage/617816648b51f600b5891b32/617b119b5c514200b545845d/barcode-photo/P7h9TCKgRenvm2a5HgFuXg.jpg</t>
  </si>
  <si>
    <t>https://cdn.orca.storage/617816648b51f600b5891b32/617b119b5c514200b545845e/barcode-photo/JIRDZ3zBwwEv7X0qaRaI3A.jpg</t>
  </si>
  <si>
    <t>https://cdn.orca.storage/617816648b51f600b5891b32/617b119b5c514200b5458460/barcode-photo/tx7+raKmuEA6hQ9GOnw8HQ.jpg</t>
  </si>
  <si>
    <t>https://cdn.orca.storage/617816648b51f600b5891b32/617b119b5c514200b5458461/barcode-photo/jqinTikPZapF1aVp7frJRQ.jpg</t>
  </si>
  <si>
    <t>https://cdn.orca.storage/617816648b51f600b5891b32/617b119b5c514200b5458462/barcode-photo/YMQtPyzSUVUjcimwppraFA.jpg</t>
  </si>
  <si>
    <t>https://cdn.orca.storage/617816648b51f600b5891b32/617b119b5c514200b5458463/barcode-photo/Gv6v2SPlDYmV69PCnW2Hrg.jpg</t>
  </si>
  <si>
    <t>https://cdn.orca.storage/617816648b51f600b5891b32/617b119b5c514200b5458464/barcode-photo/yZUlB7do7DULss6OytqI8Q.jpg</t>
  </si>
  <si>
    <t>https://cdn.orca.storage/617816648b51f600b5891b32/617b119b5c514200b5458465/barcode-photo/MNtAlF2g6RnwYAIFVd76w.jpg</t>
  </si>
  <si>
    <t>https://cdn.orca.storage/617816648b51f600b5891b32/617b119b5c514200b5458467/barcode-photo/4lyL+0JWe8oOFpP9rpqKEQ.jpg</t>
  </si>
  <si>
    <t>https://cdn.orca.storage/617816648b51f600b5891b32/617b119b5c514200b5458468/barcode-photo/yZUlB7do7DULss6OytqI8Q.jpg</t>
  </si>
  <si>
    <t>https://cdn.orca.storage/617816648b51f600b5891b32/617b119b5c514200b5458469/barcode-photo/b0M1V+rDt9Rkou1c1cxXuA.jpg</t>
  </si>
  <si>
    <t>https://cdn.orca.storage/617816648b51f600b5891b32/617b119b5c514200b545846a/barcode-photo/nGUPD8PawZoNcSTMUVn2Q.jpg</t>
  </si>
  <si>
    <t>https://cdn.orca.storage/617816648b51f600b5891b32/617b119b5c514200b545846b/barcode-photo/fdeMKZKTP+QjXH7Ra012iw.jpg</t>
  </si>
  <si>
    <t>https://cdn.orca.storage/617816648b51f600b5891b32/617b119b5c514200b545846c/barcode-photo/fdeMKZKTP+QjXH7Ra012iw.jpg</t>
  </si>
  <si>
    <t>https://cdn.orca.storage/617816648b51f600b5891b32/617b119b5c514200b545846d/barcode-photo/iYXINf4dQkoWtWomDqw.jpg</t>
  </si>
  <si>
    <t>https://cdn.orca.storage/617816648b51f600b5891b32/617b119b5c514200b545846f/barcode-photo/pWoXlaTfnNlqUIUqjXxgPQ.jpg</t>
  </si>
  <si>
    <t>https://cdn.orca.storage/617816648b51f600b5891b32/617b119b5c514200b5458470/barcode-photo/uWfVLY6Kv3oD4llUUbczKQ.jpg</t>
  </si>
  <si>
    <t>https://cdn.orca.storage/617816648b51f600b5891b32/617b119b5c514200b5458471/barcode-photo/fkfVktDt4HvjCsuKSvTjWA.jpg</t>
  </si>
  <si>
    <t>https://cdn.orca.storage/617816648b51f600b5891b32/617b119b5c514200b5458472/barcode-photo/XMYOv5Dvio4NVjEvqD7XTQ.jpg</t>
  </si>
  <si>
    <t>https://cdn.orca.storage/617816648b51f600b5891b32/617b119b5c514200b5458474/barcode-photo/hIiwE1pEpaMDGBsRVE01A.jpg</t>
  </si>
  <si>
    <t>https://cdn.orca.storage/617816648b51f600b5891b32/617b119b5c514200b5458475/barcode-photo/x8dWIbcQANc1G7964vSyQ.jpg</t>
  </si>
  <si>
    <t>https://cdn.orca.storage/617816648b51f600b5891b32/617b119b5c514200b5458476/barcode-photo/QP9iFBjfgMA6QGIsQgIq7Q.jpg</t>
  </si>
  <si>
    <t>https://cdn.orca.storage/617816648b51f600b5891b32/617b119b5c514200b5458478/barcode-photo/pFjzgr7YtchBs8eXWp+jaw.jpg</t>
  </si>
  <si>
    <t>https://cdn.orca.storage/617816648b51f600b5891b32/617b119b5c514200b5458479/barcode-photo/+In+MsH5Gcqd5lWjJp4Wcg.jpg</t>
  </si>
  <si>
    <t>https://cdn.orca.storage/617816648b51f600b5891b32/617b119b5c514200b545847a/barcode-photo/ao6Hex75W0Gm8vF2ycbRw.jpg</t>
  </si>
  <si>
    <t>https://cdn.orca.storage/617816648b51f600b5891b32/617b119b5c514200b545847b/barcode-photo/t4aDikaJ+wUmS53c5faufQ.jpg</t>
  </si>
  <si>
    <t>https://cdn.orca.storage/617816648b51f600b5891b32/617b119b5c514200b545847d/barcode-photo/0CrZNxC8vG+9AB9YSZyChw.jpg</t>
  </si>
  <si>
    <t>https://cdn.orca.storage/617816648b51f600b5891b32/617b119b5c514200b545847e/barcode-photo/kIOuaoOqnQkKVciMKykB6w.jpg</t>
  </si>
  <si>
    <t>https://cdn.orca.storage/617816648b51f600b5891b32/617b119b5c514200b5458484/barcode-photo/DdiXU5KSAWN7ohBtPYOFA.jpg</t>
  </si>
  <si>
    <t>https://cdn.orca.storage/617816648b51f600b5891b32/617b119b5c514200b5458485/barcode-photo/uVBbSeQUqhzWhhON9bnCw.jpg</t>
  </si>
  <si>
    <t>https://cdn.orca.storage/617816648b51f600b5891b32/617b119b5c514200b5458486/barcode-photo/HayB2CIy7n4THdbjydPxwg.jpg</t>
  </si>
  <si>
    <t>https://cdn.orca.storage/617816648b51f600b5891b32/617b119b5c514200b5458487/barcode-photo/nSNKPnhuLC3dW7tPhcAbKg.jpg</t>
  </si>
  <si>
    <t>https://cdn.orca.storage/617816648b51f600b5891b32/617b119b5c514200b5458488/barcode-photo/vxoDOFfTDpq0sM2yHHAbCA.jpg</t>
  </si>
  <si>
    <t>https://cdn.orca.storage/617816648b51f600b5891b32/617b119b5c514200b5458489/barcode-photo/kyD6Wg5TqlKXu7kRp2wPfg.jpg</t>
  </si>
  <si>
    <t>https://cdn.orca.storage/617816648b51f600b5891b32/617b119b5c514200b545848a/barcode-photo/zc2GX2a1HB+sCHfgnPm5g.jpg</t>
  </si>
  <si>
    <t>https://cdn.orca.storage/617816648b51f600b5891b32/617b119b5c514200b545848b/barcode-photo/rgdXD3OzUtb8ldpo3tPsBg.jpg</t>
  </si>
  <si>
    <t>https://cdn.orca.storage/617816648b51f600b5891b32/617b119b5c514200b545848c/barcode-photo/cnXvpj3pNyKQBy6UkXBMiA.jpg</t>
  </si>
  <si>
    <t>https://cdn.orca.storage/617816648b51f600b5891b32/617b119b5c514200b545848d/barcode-photo/eEz6B0P5BenXeA3CxrcERw.jpg</t>
  </si>
  <si>
    <t>https://cdn.orca.storage/617816648b51f600b5891b32/617b119b5c514200b545848e/barcode-photo/qpuJbo0dLYS6vTsJGKyhBQ.jpg</t>
  </si>
  <si>
    <t>https://cdn.orca.storage/617816648b51f600b5891b32/617b119b5c514200b5458490/barcode-photo/VNFDWOxdQoebCUZOaFQcNw.jpg</t>
  </si>
  <si>
    <t>https://cdn.orca.storage/617816648b51f600b5891b32/617b119b5c514200b5458491/barcode-photo/vyXH+snap4t0mH1Ikf8d7A.jpg</t>
  </si>
  <si>
    <t>https://cdn.orca.storage/617816648b51f600b5891b32/617b119b5c514200b5458492/barcode-photo/CqODh4r1jL0kqzM6eGUsA.jpg</t>
  </si>
  <si>
    <t>https://cdn.orca.storage/617816648b51f600b5891b32/617b119b5c514200b5458493/barcode-photo/LPlFGarlSsy2514E+OxZEQ.jpg</t>
  </si>
  <si>
    <t>https://cdn.orca.storage/617816648b51f600b5891b32/617b119b5c514200b5458494/barcode-photo/wpl70hGRD4NCswJCNnenQ.jpg</t>
  </si>
  <si>
    <t>https://cdn.orca.storage/617816648b51f600b5891b32/617b119b5c514200b5458495/barcode-photo/Q5AIFBG9nmcpu4qcMFHZHQ.jpg</t>
  </si>
  <si>
    <t>https://cdn.orca.storage/617816648b51f600b5891b32/617b119b5c514200b5458496/barcode-photo/Hz73xMJIcaFALS9Q2IOQ8Q.jpg</t>
  </si>
  <si>
    <t>https://cdn.orca.storage/617816648b51f600b5891b32/617b119b5c514200b5458497/barcode-photo/5I01HSGihKbY003hRePc4w.jpg</t>
  </si>
  <si>
    <t>https://cdn.orca.storage/617816648b51f600b5891b32/617b119b5c514200b5458498/barcode-photo/vrp8X4LTmm1NhH36HKv6Xg.jpg</t>
  </si>
  <si>
    <t>https://cdn.orca.storage/617816648b51f600b5891b32/617b119b5c514200b5458499/barcode-photo/0ltuj9TLrnszGytS7ruUFw.jpg</t>
  </si>
  <si>
    <t>https://cdn.orca.storage/617816648b51f600b5891b32/617b119b5c514200b545849a/barcode-photo/1WsSRroa1zR8HhowA57Tlg.jpg</t>
  </si>
  <si>
    <t>https://cdn.orca.storage/617816648b51f600b5891b32/617b119b5c514200b545849b/barcode-photo/bSjSltEkqPRPU6tipiwJg.jpg</t>
  </si>
  <si>
    <t>https://cdn.orca.storage/617816648b51f600b5891b32/617b119b5c514200b545849c/barcode-photo/jFF25ravrTTI6wuFWrVIIg.jpg</t>
  </si>
  <si>
    <t>https://cdn.orca.storage/617816648b51f600b5891b32/617b119b5c514200b545849d/barcode-photo/iTroxa6ysV+wRO8x+HnAw.jpg</t>
  </si>
  <si>
    <t>https://cdn.orca.storage/617816648b51f600b5891b32/617b119b5c514200b545849e/barcode-photo/Eh7plw4IOhnPGLKViR23w.jpg</t>
  </si>
  <si>
    <t>https://cdn.orca.storage/617816648b51f600b5891b32/617b119b5c514200b54584a0/barcode-photo/f4ORJc2MqjxDOb7Am4U1Qg.jpg</t>
  </si>
  <si>
    <t>https://cdn.orca.storage/617816648b51f600b5891b32/617b119b5c514200b54584a4/barcode-photo/qpZEUs51Ei5tfOumWlX5yA.jpg</t>
  </si>
  <si>
    <t>https://cdn.orca.storage/617816648b51f600b5891b32/617b119b5c514200b54584a5/barcode-photo/Bl8Ha+kHQq8Zl3+yW7CLA.jpg</t>
  </si>
  <si>
    <t>https://cdn.orca.storage/617816648b51f600b5891b32/617b119b5c514200b54584a6/barcode-photo/AawfTfiji3ONhhxOabUL4A.jpg</t>
  </si>
  <si>
    <t>https://cdn.orca.storage/617816648b51f600b5891b32/617b119b5c514200b54584a7/barcode-photo/oINzgFgBAxXVMtnuif9aQ.jpg</t>
  </si>
  <si>
    <t>https://cdn.orca.storage/617816648b51f600b5891b32/617b119b5c514200b54584c0/barcode-photo/kOfamrr4w6VhNuUxVrN9Rw.jpg</t>
  </si>
  <si>
    <t>https://cdn.orca.storage/617816648b51f600b5891b32/617b119b5c514200b54584c1/barcode-photo/zKaTIbZJjfv6x99S7GJGVQ.jpg</t>
  </si>
  <si>
    <t>https://cdn.orca.storage/617816648b51f600b5891b32/617b119b5c514200b54584c2/barcode-photo/drdrE8TlNaeBGhWJLgagQQ.jpg</t>
  </si>
  <si>
    <t>https://cdn.orca.storage/617816648b51f600b5891b32/617b119b5c514200b54584c3/barcode-photo/xkjSlmYG0v4G7KaAWc512A.jpg</t>
  </si>
  <si>
    <t>https://cdn.orca.storage/617816648b51f600b5891b32/617b119b5c514200b54584c5/barcode-photo/yxeJHI2CfcXwd+2aNcMUg.jpg</t>
  </si>
  <si>
    <t>https://cdn.orca.storage/617816648b51f600b5891b32/617b119b5c514200b54584c6/barcode-photo/3rHi2Oz6lH6jfRSvhkuKeQ.jpg</t>
  </si>
  <si>
    <t>https://cdn.orca.storage/617816648b51f600b5891b32/617b119b5c514200b54584c7/barcode-photo/DRYpmkq+XxOIFx3uZx8lnA.jpg</t>
  </si>
  <si>
    <t>https://cdn.orca.storage/617816648b51f600b5891b32/617b119b5c514200b54584c8/barcode-photo/M+jc1Kz3EdLMPA+MYNnQ.jpg</t>
  </si>
  <si>
    <t>https://cdn.orca.storage/617816648b51f600b5891b32/617b119b5c514200b54584c9/barcode-photo/27EKTVEcxficnk4fXc0qyQ.jpg</t>
  </si>
  <si>
    <t>https://cdn.orca.storage/617816648b51f600b5891b32/617b119b5c514200b54584ca/barcode-photo/G1H1Pfv7ZvNcLPVmjeF3Q.jpg</t>
  </si>
  <si>
    <t>https://cdn.orca.storage/617816648b51f600b5891b32/617b119b5c514200b54584cb/barcode-photo/im5m6yKCV4XJTJI56NE3sg.jpg</t>
  </si>
  <si>
    <t>https://cdn.orca.storage/617816648b51f600b5891b32/617bf6d77d917700b592320b/barcode-photo/INNe6pSgrcsWcjpC2LYsBQ.jpg</t>
  </si>
  <si>
    <t>https://cdn.orca.storage/617816648b51f600b5891b32/617bfd2d5c514200b5469b54/barcode-photo/iG8FNCfW5mi4NrjezChKgw.jpg</t>
  </si>
  <si>
    <t>https://cdn.orca.storage/617816648b51f600b5891b32/617c14fa2bf52000b5987e64/barcode-photo/B4ufTZelG8vXyc6rFlbGgg.jpg</t>
  </si>
  <si>
    <t>https://cdn.orca.storage/617815776fb62600b591578d/617b117c097cfe00b5a64d41/barcode-photo/aphtjoKl1iXe4sXGPWQVkw.jpg</t>
  </si>
  <si>
    <t>https://cdn.orca.storage/617815776fb62600b591578d/617b117c097cfe00b5a64d43/barcode-photo/QsL4luHGNtnx9hs59K4+DQ.jpg</t>
  </si>
  <si>
    <t>https://cdn.orca.storage/617815776fb62600b591578d/617b117c097cfe00b5a64d44/barcode-photo/n7zItijQR53BY+o9B76JQ.jpg</t>
  </si>
  <si>
    <t>https://cdn.orca.storage/617815776fb62600b591578d/617b117c097cfe00b5a64d47/barcode-photo/pMEJyyynZxffmiVn7zoxhg.jpg</t>
  </si>
  <si>
    <t>https://cdn.orca.storage/617815776fb62600b591578d/617b117c097cfe00b5a64d4e/barcode-photo/56QAsPBgmgBLbcjM+itFOg.jpg</t>
  </si>
  <si>
    <t>https://cdn.orca.storage/617815776fb62600b591578d/617b117c097cfe00b5a64d54/barcode-photo/DyFlBQ0w5dFQdDCqSquh9A.jpg</t>
  </si>
  <si>
    <t>https://cdn.orca.storage/617815776fb62600b591578d/617b117c097cfe00b5a64d55/barcode-photo/fZib8lQRJATdq97z1Hjsww.jpg</t>
  </si>
  <si>
    <t>https://cdn.orca.storage/617815776fb62600b591578d/617b117c097cfe00b5a64d56/barcode-photo/DXFn763QCniTsgDmiGu4Ag.jpg</t>
  </si>
  <si>
    <t>https://cdn.orca.storage/617815776fb62600b591578d/617b117c097cfe00b5a64d57/barcode-photo/Yc+0fbMIrR9qlnuFgtHDgg.jpg</t>
  </si>
  <si>
    <t>https://cdn.orca.storage/617815776fb62600b591578d/617b117c097cfe00b5a64d59/barcode-photo/uVpfR9Rq5fp9XZPSAA5HA.jpg</t>
  </si>
  <si>
    <t>https://cdn.orca.storage/617815776fb62600b591578d/617b117c097cfe00b5a64d5a/barcode-photo/n2fTqbnojs98McRcNcHOg.jpg</t>
  </si>
  <si>
    <t>https://cdn.orca.storage/617815776fb62600b591578d/617b117c097cfe00b5a64d5b/barcode-photo/w4ZN5BK+r9M83xwRQ6mnFA.jpg</t>
  </si>
  <si>
    <t>https://cdn.orca.storage/617815776fb62600b591578d/617b117c097cfe00b5a64d5d/barcode-photo/EAUTDg9mNfiDQWO71w9heg.jpg</t>
  </si>
  <si>
    <t>https://cdn.orca.storage/617815776fb62600b591578d/617b117c097cfe00b5a64d5e/barcode-photo/MN82lMwot2NzC0y7lKRojA.jpg</t>
  </si>
  <si>
    <t>https://cdn.orca.storage/617815776fb62600b591578d/617b117c097cfe00b5a64d5f/barcode-photo/fuV1wzWXLcF5KhIUwDbUdQ.jpg</t>
  </si>
  <si>
    <t>https://cdn.orca.storage/617815776fb62600b591578d/617b117c097cfe00b5a64d66/barcode-photo/JNAhl+RfiXUFFsHdKUW+0A.jpg</t>
  </si>
  <si>
    <t>https://cdn.orca.storage/617815776fb62600b591578d/617b117c097cfe00b5a64d69/barcode-photo/h71M1VxBRgn8pJK4MbsoZA.jpg</t>
  </si>
  <si>
    <t>https://cdn.orca.storage/617815776fb62600b591578d/617b117c097cfe00b5a64d6a/barcode-photo/PZlTY011mStKLowNRNxrtw.jpg</t>
  </si>
  <si>
    <t>https://cdn.orca.storage/617815776fb62600b591578d/617b117c097cfe00b5a64d6b/barcode-photo/OTX7VAp5bIbxw7c9iF3Gg.jpg</t>
  </si>
  <si>
    <t>https://cdn.orca.storage/617815776fb62600b591578d/617b117c097cfe00b5a64d6c/barcode-photo/pgbaWtOu36Nk1eEEtgSlkQ.jpg</t>
  </si>
  <si>
    <t>https://cdn.orca.storage/617815776fb62600b591578d/617b117c097cfe00b5a64d6d/barcode-photo/fTInM76alkaMyhtUZ3hX1w.jpg</t>
  </si>
  <si>
    <t>https://cdn.orca.storage/617815776fb62600b591578d/617b117c097cfe00b5a64d73/barcode-photo/axIA5AfB3dhTwOrPecqJCQ.jpg</t>
  </si>
  <si>
    <t>https://cdn.orca.storage/617815776fb62600b591578d/617b117c097cfe00b5a64d75/barcode-photo/LwTnXGTxDlGFlpLoGYZ1Fg.jpg</t>
  </si>
  <si>
    <t>https://cdn.orca.storage/617815776fb62600b591578d/617b117c097cfe00b5a64d7b/barcode-photo/YHc2JgJUptFjmNgmQX3e0A.jpg</t>
  </si>
  <si>
    <t>https://cdn.orca.storage/617815776fb62600b591578d/617b117c097cfe00b5a64d7c/barcode-photo/w1KgPdB5Tj1fAMUuExyA.jpg</t>
  </si>
  <si>
    <t>https://cdn.orca.storage/617815776fb62600b591578d/617b117c097cfe00b5a64d7d/barcode-photo/N6empMhmt1k0+ITOdUqhmw.jpg</t>
  </si>
  <si>
    <t>https://cdn.orca.storage/617815776fb62600b591578d/617b117c097cfe00b5a64d7e/barcode-photo/WRUlUe7IUSmHwzJ80lfKQ.jpg</t>
  </si>
  <si>
    <t>https://cdn.orca.storage/617815776fb62600b591578d/617b117c097cfe00b5a64d80/barcode-photo/HdAFMH82IygM6YRGKbryGQ.jpg</t>
  </si>
  <si>
    <t>https://cdn.orca.storage/617815776fb62600b591578d/617b117c097cfe00b5a64d81/barcode-photo/3UN4cRRAWnUF0NFrtJ2QeA.jpg</t>
  </si>
  <si>
    <t>https://cdn.orca.storage/617815776fb62600b591578d/617b117c097cfe00b5a64d82/barcode-photo/is7BKhcsBJNcow9uP5TiRw.jpg</t>
  </si>
  <si>
    <t>https://cdn.orca.storage/617815776fb62600b591578d/617b117c097cfe00b5a64d83/barcode-photo/664ojxFRWyG8VdYzqi3ZQ.jpg</t>
  </si>
  <si>
    <t>https://cdn.orca.storage/617815776fb62600b591578d/617b117c097cfe00b5a64d84/barcode-photo/KFMXm1u4Ni5aWNAbtmdaGA.jpg</t>
  </si>
  <si>
    <t>https://cdn.orca.storage/617815776fb62600b591578d/617b117c097cfe00b5a64d87/barcode-photo/JQ1puvW+UrtG2gnRhXRtCQ.jpg</t>
  </si>
  <si>
    <t>https://cdn.orca.storage/617815776fb62600b591578d/617b117c097cfe00b5a64d88/barcode-photo/ZjiRpHO4Yd+5wZdwRPPT9w.jpg</t>
  </si>
  <si>
    <t>https://cdn.orca.storage/617815776fb62600b591578d/617b117c097cfe00b5a64d89/barcode-photo/9eiQBc84SkC4o0W2HBY2Xg.jpg</t>
  </si>
  <si>
    <t>https://cdn.orca.storage/617815776fb62600b591578d/617b117c097cfe00b5a64d8a/barcode-photo/R+bnnHLYjbH+wqEFsL6juw.jpg</t>
  </si>
  <si>
    <t>https://cdn.orca.storage/617815776fb62600b591578d/617b117c097cfe00b5a64d8b/barcode-photo/TdmAMEFi9KN49dbnTfo6Kw.jpg</t>
  </si>
  <si>
    <t>https://cdn.orca.storage/617815776fb62600b591578d/617b117c097cfe00b5a64d8d/barcode-photo/pSVLMrY8WtYnWpnZP0h8XA.jpg</t>
  </si>
  <si>
    <t>https://cdn.orca.storage/617815776fb62600b591578d/617b117c097cfe00b5a64d8e/barcode-photo/xJkXJOk3lyYf2CXMlkwGA.jpg</t>
  </si>
  <si>
    <t>https://cdn.orca.storage/617815776fb62600b591578d/617bf6e05c514200b5469807/barcode-photo/9nnGcC6sA0Sg8Zy1+X9+oQ.jpg</t>
  </si>
  <si>
    <t>https://cdn.orca.storage/617815776fb62600b591578d/617bf87b6ef76800b54f3661/barcode-photo/i3MS7c5p4eh2VXj3oDCrDg.jpg</t>
  </si>
  <si>
    <t>https://cdn.orca.storage/617815776fb62600b591578d/617bf98a2e8faa00b5a0eefb/barcode-photo/n7NV9IjQsOTn+sWiHJ4xeQ.jpg</t>
  </si>
  <si>
    <t>https://cdn.orca.storage/617815776fb62600b591578d/617bfc68097cfe00b5a6f6a1/barcode-photo/ve2rOi2qdYh7Dz9xQCSqmQ.jpg</t>
  </si>
  <si>
    <t>https://cdn.orca.storage/617815776fb62600b591578d/617bfe862e8faa00b5a0f0e9/barcode-photo/stlCoiA+ATfHgbGgTQSkQ.jpg</t>
  </si>
  <si>
    <t>https://cdn.orca.storage/617815776fb62600b591578d/617bff5d2e8faa00b5a0f13c/barcode-photo/bSVZ+7XEULNCIdeA+fumA.jpg</t>
  </si>
  <si>
    <t>https://cdn.orca.storage/617815776fb62600b591578d/617c00e42a52c200b5e38e19/barcode-photo/YiXoSScaeRKE3N5D2awjLQ.jpg</t>
  </si>
  <si>
    <t>https://cdn.orca.storage/617815776fb62600b591578d/617c01262a52c200b5e38e31/barcode-photo/TtFohXG3v6NaZXbLUutMdA.jpg</t>
  </si>
  <si>
    <t>https://cdn.orca.storage/617815776fb62600b591578d/617c016c2a52c200b5e38e3e/barcode-photo/Ww41i9GMpajIP6iLXRL4g.jpg</t>
  </si>
  <si>
    <t>https://cdn.orca.storage/617815776fb62600b591578d/617c019b2e8faa00b5a0f209/barcode-photo/MM912fKde1VKnxHSoYY7sw.jpg</t>
  </si>
  <si>
    <t>https://cdn.orca.storage/617815776fb62600b591578d/617c01fb2e8faa00b5a0f22e/barcode-photo/yqX0ZYYLN53xdQka37Qdww.jpg</t>
  </si>
  <si>
    <t>https://cdn.orca.storage/617815776fb62600b591578d/617c022c2bf52000b5984408/barcode-photo/nP9pEATQfhc+wimEWiTPBw.jpg</t>
  </si>
  <si>
    <t>https://cdn.orca.storage/617815776fb62600b591578d/617c02667d917700b5923770/barcode-photo/8z4dSCLKNkjPIqSVT13Dw.jpg</t>
  </si>
  <si>
    <t>https://cdn.orca.storage/617815776fb62600b591578d/617c038e5c514200b5469dfc/barcode-photo/vsKW2Y2AmN91chLVu7s8cw.jpg</t>
  </si>
  <si>
    <t>https://cdn.orca.storage/617815776fb62600b591578d/617c04ac5c514200b5469e53/barcode-photo/mThPq64nuQMgSoCe1OE3RA.jpg</t>
  </si>
  <si>
    <t>https://cdn.orca.storage/617815776fb62600b591578d/617c06e57d917700b59239a7/barcode-photo/xLJj6l0irBa6IRqXo59pg.jpg</t>
  </si>
  <si>
    <t>https://cdn.orca.storage/617815776fb62600b591578d/617c083f0679ae00b5e3d772/barcode-photo/gzRmxiBxNqSRwxYWf6pC4w.jpg</t>
  </si>
  <si>
    <t>https://cdn.orca.storage/617815776fb62600b591578d/617c08802e8faa00b5a0f5be/barcode-photo/wuwC45npwlhNQObQu8zbWA.jpg</t>
  </si>
  <si>
    <t>https://cdn.orca.storage/617815776fb62600b591578d/617c08b3616e63109d00000c/barcode-photo/+lc2i5mTJ3EDfcufLK58Ag.jpg</t>
  </si>
  <si>
    <t>https://cdn.orca.storage/617815776fb62600b591578d/617c09092a52c200b5e391bb/barcode-photo/JerQraZLDuAtKBmFOeenKw.jpg</t>
  </si>
  <si>
    <t>https://cdn.orca.storage/617815776fb62600b591578d/617c0ab07d917700b592899b/barcode-photo/D+GkKKMDWmo06Wy7SDlkw.jpg</t>
  </si>
  <si>
    <t>https://cdn.orca.storage/617815776fb62600b591578d/617c0b1a097cfe00b5a756aa/barcode-photo/cMEiglNLjHYA5m3YR5y5A.jpg</t>
  </si>
  <si>
    <t>https://cdn.orca.storage/617815776fb62600b591578d/617c0cda2a52c200b5e393e9/barcode-photo/xmBw0xrnTzS2Wy2xqhd8vA.jpg</t>
  </si>
  <si>
    <t>https://cdn.orca.storage/617815776fb62600b591578d/617c0d1d6ef76800b54f3fb8/barcode-photo/4GdcmAuFpKPz6NcV3PhaPQ.jpg</t>
  </si>
  <si>
    <t>https://cdn.orca.storage/617815776fb62600b591578d/617c0d7d2bf52000b5987a95/barcode-photo/1KKkaEOgMxNONCuPqyNYFw.jpg</t>
  </si>
  <si>
    <t>https://cdn.orca.storage/617815776fb62600b591578d/617c0df35c514200b546babf/barcode-photo/Q3vlVpbYz+PvbWuchDelHw.jpg</t>
  </si>
  <si>
    <t>https://cdn.orca.storage/617815776fb62600b591578d/617c12de097cfe00b5a823d2/barcode-photo/af9lXtwr5mrN3sjnSiXgg.jpg</t>
  </si>
  <si>
    <t>https://cdn.orca.storage/617815776fb62600b591578d/617c15842a52c200b5e398b3/barcode-photo/GAGMYxitT1k0QbWO9ZY1g.jpg</t>
  </si>
  <si>
    <t>https://cdn.orca.storage/617815776fb62600b591578d/617c15bd2e8faa00b5a0fcef/barcode-photo/0rTEpfIzNKr1gkDyZMW3Xg.jpg</t>
  </si>
  <si>
    <t>https://cdn.orca.storage/617815776fb62600b591578d/617c15ec6ef76800b54f441d/barcode-photo/f2gvlvjphVTdG9QRdsW3A.jpg</t>
  </si>
  <si>
    <t>https://cdn.orca.storage/617815776fb62600b591578d/617c162a7d917700b5928fa3/barcode-photo/chexDcxqZ5AIzXS5PiakA.jpg</t>
  </si>
  <si>
    <t>https://cdn.orca.storage/617815776fb62600b591578d/617c1a2b6ef76800b54f4660/barcode-photo/6NNY7IQBVlT+v2NsGoreQQ.jpg</t>
  </si>
  <si>
    <t>https://cdn.orca.storage/617815776fb62600b591578d/617c1a9a0679ae00b5e45b20/barcode-photo/5MfCLZLY6yQn70CPKjanA.jpg</t>
  </si>
  <si>
    <t>https://cdn.orca.storage/617815776fb62600b591578d/617c1f676ef76800b54f68aa/barcode-photo/t8by7bnffxq8S5rA9EyVw.jpg</t>
  </si>
  <si>
    <t>https://cdn.orca.storage/617815776fb62600b591578d/617c1f682a52c200b5e53930/barcode-photo/7UbLNH118pUOWc+a7uVSdA.jpg</t>
  </si>
  <si>
    <t>https://cdn.orca.storage/617815776fb62600b591578d/617c1f962e8faa00b5a10198/barcode-photo/N9lDlqiZ8gMr3cxUAin4tA.jpg</t>
  </si>
  <si>
    <t>https://cdn.orca.storage/617815776fb62600b591578d/617c21ec2a52c200b5e5aed6/barcode-photo/GWZLNJvlpS+nJjUdTUVBVw.jpg</t>
  </si>
  <si>
    <t>https://cdn.orca.storage/6176f4e9837c6600b5a93b75/61780ab164b29000b5ee647b/barcode-photo/5PIS3e7Z5Y8AA9MGzrVlUg.jpg</t>
  </si>
  <si>
    <t>https://cdn.orca.storage/6176f4e9837c6600b5a93b75/617b11267d917700b58fe88c/barcode-photo/h715U0k6wKCd4BDR80wReg.jpg</t>
  </si>
  <si>
    <t>https://cdn.orca.storage/6176f4e9837c6600b5a93b75/617b11267d917700b58fe88d/barcode-photo/sJ4KCIeR5ZRRJsKd3Ks5mA.jpg</t>
  </si>
  <si>
    <t>https://cdn.orca.storage/6176f4e9837c6600b5a93b75/617b11267d917700b58fe88e/barcode-photo/+AuIswfR6icjZbIDmfB2Aw.jpg</t>
  </si>
  <si>
    <t>https://cdn.orca.storage/6176f4e9837c6600b5a93b75/617b11267d917700b58fe88f/barcode-photo/QsvN9pPkk+zU9aOAURHlGg.jpg</t>
  </si>
  <si>
    <t>https://cdn.orca.storage/6176f4e9837c6600b5a93b75/617b11267d917700b58fe895/barcode-photo/XOZdyAPwjx2vLPI1dd55zA.jpg</t>
  </si>
  <si>
    <t>https://cdn.orca.storage/6176f4e9837c6600b5a93b75/617b11267d917700b58fe896/barcode-photo/hYOr16DuwTf6WsVtjDR4yw.jpg</t>
  </si>
  <si>
    <t>https://cdn.orca.storage/6176f4e9837c6600b5a93b75/617b11267d917700b58fe897/barcode-photo/qnIzxsa2nhBtdRdq2+5aRA.jpg</t>
  </si>
  <si>
    <t>https://cdn.orca.storage/6176f4e9837c6600b5a93b75/617b11267d917700b58fe898/barcode-photo/yziVi2WshCA453yfxzjZDA.jpg</t>
  </si>
  <si>
    <t>https://cdn.orca.storage/6176f4e9837c6600b5a93b75/617b11267d917700b58fe899/barcode-photo/IRIL5z9B46Ba+aiPEwMhfQ.jpg</t>
  </si>
  <si>
    <t>https://cdn.orca.storage/6176f4e9837c6600b5a93b75/617b11267d917700b58fe89a/barcode-photo/Fh40DbAkuwLx0WaueJqQ.jpg</t>
  </si>
  <si>
    <t>https://cdn.orca.storage/6176f4e9837c6600b5a93b75/617b11267d917700b58fe89b/barcode-photo/OfLC7iesXWsxIFB2w+Hfg.jpg</t>
  </si>
  <si>
    <t>https://cdn.orca.storage/6176f4e9837c6600b5a93b75/617b11267d917700b58fe89c/barcode-photo/n0UxNLwvXiEa+ZpWUOVw4A.jpg</t>
  </si>
  <si>
    <t>https://cdn.orca.storage/6176f4e9837c6600b5a93b75/617b11267d917700b58fe89d/barcode-photo/TKfthRZzAHFNnUpUTx506w.jpg</t>
  </si>
  <si>
    <t>https://cdn.orca.storage/6176f4e9837c6600b5a93b75/617b11267d917700b58fe89e/barcode-photo/cxBxeo+JNZZHsZMi6n2E1A.jpg</t>
  </si>
  <si>
    <t>https://cdn.orca.storage/6176f4e9837c6600b5a93b75/617b11267d917700b58fe89f/barcode-photo/wcA2XxOksxSm+jRs9Wffbg.jpg</t>
  </si>
  <si>
    <t>https://cdn.orca.storage/6176f4e9837c6600b5a93b75/617b11267d917700b58fe8a0/barcode-photo/0fHxzdN7MNHQAKt8ox6xTg.jpg</t>
  </si>
  <si>
    <t>https://cdn.orca.storage/6176f4e9837c6600b5a93b75/617b11267d917700b58fe8a1/barcode-photo/I9ne4BOCyhwjaJyE9e0RaA.jpg</t>
  </si>
  <si>
    <t>https://cdn.orca.storage/6176f4e9837c6600b5a93b75/617b11267d917700b58fe8a2/barcode-photo/lFn7P9fuTsRsJgSHHdlIw.jpg</t>
  </si>
  <si>
    <t>https://cdn.orca.storage/6176f4e9837c6600b5a93b75/617b11267d917700b58fe8a3/barcode-photo/lU71GxBzUHFgde5mTLxTEQ.jpg</t>
  </si>
  <si>
    <t>https://cdn.orca.storage/6176f4e9837c6600b5a93b75/617b11267d917700b58fe8a4/barcode-photo/znuwVYCjwI4nCiQiz42M9A.jpg</t>
  </si>
  <si>
    <t>https://cdn.orca.storage/6176f4e9837c6600b5a93b75/617b11267d917700b58fe8a5/barcode-photo/2cfMGnaTO81PXkoSulcSw.jpg</t>
  </si>
  <si>
    <t>https://cdn.orca.storage/6176f4e9837c6600b5a93b75/617b11267d917700b58fe8a6/barcode-photo/Qz4LhnAr52fmdyg3xApIQ.jpg</t>
  </si>
  <si>
    <t>https://cdn.orca.storage/6176f4e9837c6600b5a93b75/617b11267d917700b58fe8a7/barcode-photo/NeNHzLDKjLGlRnlYi6TFLw.jpg</t>
  </si>
  <si>
    <t>https://cdn.orca.storage/6176f4e9837c6600b5a93b75/617b11267d917700b58fe8a8/barcode-photo/dWAdJwXJr1nUZqMTEaARg.jpg</t>
  </si>
  <si>
    <t>https://cdn.orca.storage/6176f4e9837c6600b5a93b75/617b11267d917700b58fe8a9/barcode-photo/FXhKZMNGiQ37MbseKcmjQ.jpg</t>
  </si>
  <si>
    <t>https://cdn.orca.storage/6176f4e9837c6600b5a93b75/617b11267d917700b58fe8aa/barcode-photo/A0OiTOg6MguEvNs9D0xXPw.jpg</t>
  </si>
  <si>
    <t>https://cdn.orca.storage/6176f4e9837c6600b5a93b75/617b11267d917700b58fe8ab/barcode-photo/2m6jtQag3sGXCfxKMU1Nlw.jpg</t>
  </si>
  <si>
    <t>https://cdn.orca.storage/6176f4e9837c6600b5a93b75/617b11267d917700b58fe8ac/barcode-photo/b3c4eyafCvL+FTkoYcoO+A.jpg</t>
  </si>
  <si>
    <t>https://cdn.orca.storage/6176f4e9837c6600b5a93b75/617b11267d917700b58fe8ad/barcode-photo/Uw+gItpueMP07Nb7hW51jQ.jpg</t>
  </si>
  <si>
    <t>https://cdn.orca.storage/6176f4e9837c6600b5a93b75/617b11267d917700b58fe8ae/barcode-photo/KvWp73YxSWNmOgwZJVu1aQ.jpg</t>
  </si>
  <si>
    <t>https://cdn.orca.storage/6176f4e9837c6600b5a93b75/617b11267d917700b58fe8af/barcode-photo/B63QWgJq+qAdJeSq9jTCXA.jpg</t>
  </si>
  <si>
    <t>https://cdn.orca.storage/6176f4e9837c6600b5a93b75/617b11267d917700b58fe8b0/barcode-photo/l6sHINa1+gWaHQaXHkpAA.jpg</t>
  </si>
  <si>
    <t>https://cdn.orca.storage/6176f4e9837c6600b5a93b75/617b11267d917700b58fe8b1/barcode-photo/J6EHYS5TZWPBqaAA615oOQ.jpg</t>
  </si>
  <si>
    <t>https://cdn.orca.storage/6176f4e9837c6600b5a93b75/617b11267d917700b58fe8b2/barcode-photo/TdHpRnBs44tqHEWLsDallA.jpg</t>
  </si>
  <si>
    <t>https://cdn.orca.storage/6176f4e9837c6600b5a93b75/617b11267d917700b58fe8b3/barcode-photo/OSeWJkn5n6G3mjGFAGc5jg.jpg</t>
  </si>
  <si>
    <t>https://cdn.orca.storage/6176f4e9837c6600b5a93b75/617b11267d917700b58fe8b4/barcode-photo/lf+iSqvYA5WIMI5Iqf8ccA.jpg</t>
  </si>
  <si>
    <t>https://cdn.orca.storage/6176f4e9837c6600b5a93b75/617b11267d917700b58fe8b5/barcode-photo/y9TrYXLLIDv+I8FDbixLDQ.jpg</t>
  </si>
  <si>
    <t>https://cdn.orca.storage/6176f4e9837c6600b5a93b75/617b11267d917700b58fe8b6/barcode-photo/7b2ZGqJtmM6feyrIoPeDeQ.jpg</t>
  </si>
  <si>
    <t>https://cdn.orca.storage/6176f4e9837c6600b5a93b75/617b11267d917700b58fe8b7/barcode-photo/6MBlrhTIXKJfYhHh8Hz0NQ.jpg</t>
  </si>
  <si>
    <t>https://cdn.orca.storage/6176f4e9837c6600b5a93b75/617b11267d917700b58fe8ba/barcode-photo/UznemGqsaeYEJeCZ1+TxDw.jpg</t>
  </si>
  <si>
    <t>https://cdn.orca.storage/6176f4e9837c6600b5a93b75/617b11267d917700b58fe8bb/barcode-photo/wePWAe3i0D85xxhrdT+tQ.jpg</t>
  </si>
  <si>
    <t>https://cdn.orca.storage/6176f4e9837c6600b5a93b75/617b11267d917700b58fe8bc/barcode-photo/YOKTho5s6a15C1Iai1Qc+g.jpg</t>
  </si>
  <si>
    <t>https://cdn.orca.storage/6176f4e9837c6600b5a93b75/617b11267d917700b58fe8bd/barcode-photo/IWTKRW0x8aYTg54KCwQDmg.jpg</t>
  </si>
  <si>
    <t>https://cdn.orca.storage/6176f4e9837c6600b5a93b75/617b11267d917700b58fe8be/barcode-photo/myjVFmEtP7DAp4oCu2wQ.jpg</t>
  </si>
  <si>
    <t>https://cdn.orca.storage/6176f4e9837c6600b5a93b75/617b11267d917700b58fe8bf/barcode-photo/fDi+jlzR5eCcaCuLnFpIgQ.jpg</t>
  </si>
  <si>
    <t>https://cdn.orca.storage/6176f4e9837c6600b5a93b75/617b11267d917700b58fe8c0/barcode-photo/69IhG2kK4N5DQEGBRhUCQA.jpg</t>
  </si>
  <si>
    <t>https://cdn.orca.storage/6176f4e9837c6600b5a93b75/617b11267d917700b58fe8c1/barcode-photo/q3dontJe1sHp52uGMT3Q.jpg</t>
  </si>
  <si>
    <t>https://cdn.orca.storage/6176f4e9837c6600b5a93b75/617b11267d917700b58fe8c2/barcode-photo/9Rcj9FelIY9RPczBVoIKXA.jpg</t>
  </si>
  <si>
    <t>https://cdn.orca.storage/6176f4e9837c6600b5a93b75/617b11267d917700b58fe8c4/barcode-photo/5sHVagRSJbK+uQjqXK21ug.jpg</t>
  </si>
  <si>
    <t>https://cdn.orca.storage/6176f4e9837c6600b5a93b75/617b11267d917700b58fe8cc/barcode-photo/sp2QMncmKrP19lPtIlTuw.jpg</t>
  </si>
  <si>
    <t>https://cdn.orca.storage/6176f4e9837c6600b5a93b75/617b11267d917700b58fe8cd/barcode-photo/4kaYZFChsoxcPDBkrywzrA.jpg</t>
  </si>
  <si>
    <t>https://cdn.orca.storage/6176f4e9837c6600b5a93b75/617b11267d917700b58fe8ce/barcode-photo/5uBleOYr5KV+VFVc2iGlqQ.jpg</t>
  </si>
  <si>
    <t>https://cdn.orca.storage/6176f4e9837c6600b5a93b75/617b11267d917700b58fe8cf/barcode-photo/IbpZEe4sGYbByelST6unCQ.jpg</t>
  </si>
  <si>
    <t>https://cdn.orca.storage/6176f4e9837c6600b5a93b75/617b11267d917700b58fe8d0/barcode-photo/H5PTjlcGWojxm22fMwtlZA.jpg</t>
  </si>
  <si>
    <t>https://cdn.orca.storage/6176f4e9837c6600b5a93b75/617b11267d917700b58fe8d2/barcode-photo/eGzDOzV9nwOkTMmLjHMUSw.jpg</t>
  </si>
  <si>
    <t>https://cdn.orca.storage/6176f4e9837c6600b5a93b75/617b11267d917700b58fe8d3/barcode-photo/SqSsr9qHGd6g871crktxg.jpg</t>
  </si>
  <si>
    <t>https://cdn.orca.storage/6176f4e9837c6600b5a93b75/617b11267d917700b58fe8d4/barcode-photo/t6uhAweQs72CxP4+79pwtA.jpg</t>
  </si>
  <si>
    <t>https://cdn.orca.storage/6176f4e9837c6600b5a93b75/617b11267d917700b58fe8d5/barcode-photo/4VDQk3JWsc55WJudRcQJWw.jpg</t>
  </si>
  <si>
    <t>https://cdn.orca.storage/6176f4e9837c6600b5a93b75/617b11267d917700b58fe8d6/barcode-photo/nPCltGzqQt4c9dXuZte+w.jpg</t>
  </si>
  <si>
    <t>https://cdn.orca.storage/6176f4e9837c6600b5a93b75/617b11267d917700b58fe8d7/barcode-photo/uGxyxbGu76LfheDyRtruFQ.jpg</t>
  </si>
  <si>
    <t>https://cdn.orca.storage/6176f4e9837c6600b5a93b75/617b11267d917700b58fe8d8/barcode-photo/HiecnEiRltc0EyBMApL4Ew.jpg</t>
  </si>
  <si>
    <t>https://cdn.orca.storage/6176f4e9837c6600b5a93b75/617b11267d917700b58fe8d9/barcode-photo/ytOy37uSavka+gW8Q4o2Ww.jpg</t>
  </si>
  <si>
    <t>https://cdn.orca.storage/6176f4e9837c6600b5a93b75/617b11267d917700b58fe8da/barcode-photo/WSp2VAiQsj+XcbHiOwWw.jpg</t>
  </si>
  <si>
    <t>https://cdn.orca.storage/6176f4e9837c6600b5a93b75/617b11267d917700b58fe8db/barcode-photo/htCqad3PgXvCQu2SjREoA.jpg</t>
  </si>
  <si>
    <t>https://cdn.orca.storage/6176f4e9837c6600b5a93b75/617b11267d917700b58fe8dc/barcode-photo/A7L4MBHVz7XMwWWlSdij7w.jpg</t>
  </si>
  <si>
    <t>https://cdn.orca.storage/6176f4e9837c6600b5a93b75/617b11267d917700b58fe8dd/barcode-photo/uY6nhT8ZyowfkD6o6wccxA.jpg</t>
  </si>
  <si>
    <t>https://cdn.orca.storage/6176f4e9837c6600b5a93b75/617b11267d917700b58fe8e3/barcode-photo/544eaHlfV4zQ7vg+Lc6pg.jpg</t>
  </si>
  <si>
    <t>https://cdn.orca.storage/6176f4e9837c6600b5a93b75/617b11267d917700b58fe8e4/barcode-photo/zWE9WEkLaEtLld0pbv3Juw.jpg</t>
  </si>
  <si>
    <t>https://cdn.orca.storage/6176f4e9837c6600b5a93b75/617b11267d917700b58fe8e6/barcode-photo/uMF3NgWCfCvXfLn19YNh9A.jpg</t>
  </si>
  <si>
    <t>https://cdn.orca.storage/6176f4e9837c6600b5a93b75/617b11267d917700b58fe8e7/barcode-photo/Cev0dS9vA83MGj+NminIDA.jpg</t>
  </si>
  <si>
    <t>https://cdn.orca.storage/6176f4e9837c6600b5a93b75/617b11267d917700b58fe8e8/barcode-photo/Va96vUzANtCYEQmGHIUmQ.jpg</t>
  </si>
  <si>
    <t>https://cdn.orca.storage/6176f4e9837c6600b5a93b75/617b11267d917700b58fe8e9/barcode-photo/LI1YT9C2LZT2teIMSkGHw.jpg</t>
  </si>
  <si>
    <t>https://cdn.orca.storage/6176f4e9837c6600b5a93b75/617b11267d917700b58fe8ea/barcode-photo/hQRkq5liBT1Up39tnIWjFw.jpg</t>
  </si>
  <si>
    <t>https://cdn.orca.storage/6176f4e9837c6600b5a93b75/617b11267d917700b58fe8eb/barcode-photo/Q9yXFv8Ymp7Lnj+aZ+WT9g.jpg</t>
  </si>
  <si>
    <t>https://cdn.orca.storage/6176f4e9837c6600b5a93b75/617b11267d917700b58fe8ec/barcode-photo/vwV9xClJJlDIo1eChMOWnA.jpg</t>
  </si>
  <si>
    <t>https://cdn.orca.storage/6176f4e9837c6600b5a93b75/617b11267d917700b58fe8ed/barcode-photo/p82SIc5HVM1627JDAJMjBw.jpg</t>
  </si>
  <si>
    <t>https://cdn.orca.storage/6176f4e9837c6600b5a93b75/617b11267d917700b58fe8ee/barcode-photo/uTBjT2+nLgfmTb4Po4LB2g.jpg</t>
  </si>
  <si>
    <t>https://cdn.orca.storage/6176f4e9837c6600b5a93b75/617b11267d917700b58fe8f4/barcode-photo/SaGt2K90rBAHy9y8bkUt7g.jpg</t>
  </si>
  <si>
    <t>https://cdn.orca.storage/6176f4e9837c6600b5a93b75/617b11267d917700b58fe8f7/barcode-photo/oMVtsYtJ+UeU79tcT7+nw.jpg</t>
  </si>
  <si>
    <t>https://cdn.orca.storage/6176f4e9837c6600b5a93b75/617b11267d917700b58fe8f8/barcode-photo/oMKpYtpDEZrQRRzbw2J+0g.jpg</t>
  </si>
  <si>
    <t>https://cdn.orca.storage/6176f4e9837c6600b5a93b75/617b11267d917700b58fe8f9/barcode-photo/8uX7B4X1eiWnQeNRWFrCBA.jpg</t>
  </si>
  <si>
    <t>https://cdn.orca.storage/6176f4e9837c6600b5a93b75/617b11267d917700b58fe8ff/barcode-photo/crcpJcuBI03PK8RlOlNkzw.jpg</t>
  </si>
  <si>
    <t>https://cdn.orca.storage/6176f4e9837c6600b5a93b75/617b11267d917700b58fe900/barcode-photo/MFuc99tWlMzgNxYnNKoGg.jpg</t>
  </si>
  <si>
    <t>https://cdn.orca.storage/6176f4e9837c6600b5a93b75/617b11267d917700b58fe902/barcode-photo/oxeRJ1xdoB3fIMfpFYAH6w.jpg</t>
  </si>
  <si>
    <t>https://cdn.orca.storage/6176f4e9837c6600b5a93b75/617b11267d917700b58fe904/barcode-photo/SD3GBIRPuuFCRDJvzLPMHQ.jpg</t>
  </si>
  <si>
    <t>https://cdn.orca.storage/6176f4e9837c6600b5a93b75/617b11267d917700b58fe906/barcode-photo/Wd95lT1cwxcQzS+RNbIx3w.jpg</t>
  </si>
  <si>
    <t>https://cdn.orca.storage/6176f4e9837c6600b5a93b75/617b11267d917700b58fe90a/barcode-photo/XyIV2jXSv1YP15261qsnTA.jpg</t>
  </si>
  <si>
    <t>https://cdn.orca.storage/6176f4e9837c6600b5a93b75/617b11267d917700b58fe90b/barcode-photo/pYcz9VlerlzNaKOi07C8vg.jpg</t>
  </si>
  <si>
    <t>https://cdn.orca.storage/6176f4e9837c6600b5a93b75/617b11267d917700b58fe90c/barcode-photo/e9KiE9769WfVWpWYAavoA.jpg</t>
  </si>
  <si>
    <t>https://cdn.orca.storage/6176f4e9837c6600b5a93b75/617b11267d917700b58fe90d/barcode-photo/9sIhm6b6HkQ774+5SX5mWQ.jpg</t>
  </si>
  <si>
    <t>https://cdn.orca.storage/6176f4e9837c6600b5a93b75/617b11267d917700b58fe90e/barcode-photo/FarTAvdmbFLRCT7Bquu3WQ.jpg</t>
  </si>
  <si>
    <t>https://cdn.orca.storage/6176f4e9837c6600b5a93b75/617b11267d917700b58fe90f/barcode-photo/8SOqsEdYLUOv1+z+CgORHQ.jpg</t>
  </si>
  <si>
    <t>https://cdn.orca.storage/6176f4e9837c6600b5a93b75/617b11267d917700b58fe910/barcode-photo/WSQfgXHYZXb4YhHMBKNZQ.jpg</t>
  </si>
  <si>
    <t>https://cdn.orca.storage/6176f4e9837c6600b5a93b75/617b11267d917700b58fe911/barcode-photo/4515LvEDgG8x9X9OH3E2AA.jpg</t>
  </si>
  <si>
    <t>https://cdn.orca.storage/6176f4e9837c6600b5a93b75/617b11267d917700b58fe918/barcode-photo/lHx97cDMWdsOlrXASDepsA.jpg</t>
  </si>
  <si>
    <t>https://cdn.orca.storage/6176f4e9837c6600b5a93b75/617b11267d917700b58fe919/barcode-photo/J4RcrzBi+uoiTQd3YIPC5Q.jpg</t>
  </si>
  <si>
    <t>https://cdn.orca.storage/6176f4e9837c6600b5a93b75/617b11267d917700b58fe91a/barcode-photo/1BUVzTR2P3HI9f3eroiRw.jpg</t>
  </si>
  <si>
    <t>https://cdn.orca.storage/6176f4e9837c6600b5a93b75/617b11267d917700b58fe91b/barcode-photo/v71qbRGN5ybKWFF6evVMDQ.jpg</t>
  </si>
  <si>
    <t>https://cdn.orca.storage/6176f4e9837c6600b5a93b75/617b11267d917700b58fe91c/barcode-photo/VwBqkplTQ7T+1luLZctTrw.jpg</t>
  </si>
  <si>
    <t>https://cdn.orca.storage/6176f4e9837c6600b5a93b75/617b11267d917700b58fe91d/barcode-photo/d5acaetcw0oyb3jR2EsiA.jpg</t>
  </si>
  <si>
    <t>https://cdn.orca.storage/6176f4e9837c6600b5a93b75/617b11267d917700b58fe91e/barcode-photo/AIAqE+FijB4sV9TuD3cZgw.jpg</t>
  </si>
  <si>
    <t>https://cdn.orca.storage/6176f4e9837c6600b5a93b75/617b11267d917700b58fe926/barcode-photo/+r5g6NRmyxF3cRfKwCAGaw.jpg</t>
  </si>
  <si>
    <t>https://cdn.orca.storage/6176f4e9837c6600b5a93b75/617b11267d917700b58fe927/barcode-photo/53s5h+66W55TARje6TjgcA.jpg</t>
  </si>
  <si>
    <t>https://cdn.orca.storage/6176f4e9837c6600b5a93b75/617b11267d917700b58fe928/barcode-photo/p2ZzwVKGw0qJH3mOfe7bNg.jpg</t>
  </si>
  <si>
    <t>https://cdn.orca.storage/6176f4e9837c6600b5a93b75/617b11267d917700b58fe929/barcode-photo/9h6Wfiop2BHIP6+JGL5loA.jpg</t>
  </si>
  <si>
    <t>https://cdn.orca.storage/6176f4e9837c6600b5a93b75/617b11267d917700b58fe92b/barcode-photo/jbf9wjMnopxQXOXtjjL5gQ.jpg</t>
  </si>
  <si>
    <t>https://cdn.orca.storage/6176f4e9837c6600b5a93b75/617b11267d917700b58fe92c/barcode-photo/pMF2et6Xyej1KNDa1GIsxQ.jpg</t>
  </si>
  <si>
    <t>https://cdn.orca.storage/6176f4e9837c6600b5a93b75/617b11267d917700b58fe92d/barcode-photo/YyBz5X0MgM69HhIzVP+Q.jpg</t>
  </si>
  <si>
    <t>https://cdn.orca.storage/6176f4e9837c6600b5a93b75/617b11267d917700b58fe92e/barcode-photo/WjO6z5B1H6kIOeHldj1x+Q.jpg</t>
  </si>
  <si>
    <t>https://cdn.orca.storage/6176f4e9837c6600b5a93b75/617b11267d917700b58fe92f/barcode-photo/B5TOYVg6vH7R1zNszcgvAw.jpg</t>
  </si>
  <si>
    <t>https://cdn.orca.storage/6176f4e9837c6600b5a93b75/617b11267d917700b58fe930/barcode-photo/A2I91LzRlO+BrVyzWGhW4g.jpg</t>
  </si>
  <si>
    <t>https://cdn.orca.storage/6176f4e9837c6600b5a93b75/617b11267d917700b58fe931/barcode-photo/NOdwfeFpMHHlMaVEKrzMQ.jpg</t>
  </si>
  <si>
    <t>https://cdn.orca.storage/6176f4e9837c6600b5a93b75/617b11267d917700b58fe93a/barcode-photo/XzjG0CvCfnm4t1KyY0mP6w.jpg</t>
  </si>
  <si>
    <t>https://cdn.orca.storage/6176f4e9837c6600b5a93b75/617b11267d917700b58fe93b/barcode-photo/+d3GD2V8zVTJMCMkq5Dzsg.jpg</t>
  </si>
  <si>
    <t>https://cdn.orca.storage/6176f4e9837c6600b5a93b75/617b11267d917700b58fe93c/barcode-photo/iDpUyy1cD5JyudEN00mSA.jpg</t>
  </si>
  <si>
    <t>https://cdn.orca.storage/6176f4e9837c6600b5a93b75/617b11267d917700b58fe93d/barcode-photo/TLuEXatW9Z0lJZJu0bJKQ.jpg</t>
  </si>
  <si>
    <t>https://cdn.orca.storage/6176f4e9837c6600b5a93b75/617b11267d917700b58fe93e/barcode-photo/Zz0UwRxwdOgyF2BD+HbccQ.jpg</t>
  </si>
  <si>
    <t>https://cdn.orca.storage/6176f4e9837c6600b5a93b75/617b11267d917700b58fe93f/barcode-photo/p3D2mhEIpdkxAu9MX8mlLA.jpg</t>
  </si>
  <si>
    <t>https://cdn.orca.storage/6176f4e9837c6600b5a93b75/617b11267d917700b58fe940/barcode-photo/32njipEdQcYL8yP53cKog.jpg</t>
  </si>
  <si>
    <t>https://cdn.orca.storage/6176f4e9837c6600b5a93b75/617b11267d917700b58fe941/barcode-photo/OWYHfllRW49mdiPpx3anQ.jpg</t>
  </si>
  <si>
    <t>https://cdn.orca.storage/6176f4e9837c6600b5a93b75/617b11267d917700b58fe942/barcode-photo/4B145WLaSWpgy9fCdLyZ+A.jpg</t>
  </si>
  <si>
    <t>https://cdn.orca.storage/6176f4e9837c6600b5a93b75/617b11267d917700b58fe943/barcode-photo/T314hS9KEJa+fl+LOnXw.jpg</t>
  </si>
  <si>
    <t>https://cdn.orca.storage/6176f4e9837c6600b5a93b75/617b11267d917700b58fe947/barcode-photo/M0cyExnOGDiGiMbM5RqzyA.jpg</t>
  </si>
  <si>
    <t>https://cdn.orca.storage/6176f4e9837c6600b5a93b75/617b11267d917700b58fe948/barcode-photo/zULVlN4lRSATyTrY0wuNvA.jpg</t>
  </si>
  <si>
    <t>https://cdn.orca.storage/6176f4e9837c6600b5a93b75/617b11267d917700b58fe949/barcode-photo/7TkmeduE6KsVkYS3H1rjXg.jpg</t>
  </si>
  <si>
    <t>https://cdn.orca.storage/6176f4e9837c6600b5a93b75/617b11267d917700b58fe94a/barcode-photo/MzEUkyzFC2KcSjXCtO9A.jpg</t>
  </si>
  <si>
    <t>https://cdn.orca.storage/6176f4e9837c6600b5a93b75/617b11267d917700b58fe94b/barcode-photo/Lx0IMOdWnV8chGPZqg53oQ.jpg</t>
  </si>
  <si>
    <t>https://cdn.orca.storage/6176f4e9837c6600b5a93b75/617b11267d917700b58fe94c/barcode-photo/X6tac+yhQhi5ulJDdzF43Q.jpg</t>
  </si>
  <si>
    <t>https://cdn.orca.storage/6176f4e9837c6600b5a93b75/617b11267d917700b58fe94d/barcode-photo/pCIlo3QXKBBO4yVzJoNIPA.jpg</t>
  </si>
  <si>
    <t>https://cdn.orca.storage/6176f4e9837c6600b5a93b75/617b11267d917700b58fe94e/barcode-photo/6fHVmBYnQ8RFMMy37JSYdg.jpg</t>
  </si>
  <si>
    <t>https://cdn.orca.storage/6176f4e9837c6600b5a93b75/617b11267d917700b58fe94f/barcode-photo/TQ6jvcBZbylVCyrp3tTKIw.jpg</t>
  </si>
  <si>
    <t>https://cdn.orca.storage/6176f4e9837c6600b5a93b75/617b11267d917700b58fe950/barcode-photo/6aZt9C7MiysZP9JjkabqWw.jpg</t>
  </si>
  <si>
    <t>https://cdn.orca.storage/6176f4e9837c6600b5a93b75/617b11267d917700b58fe951/barcode-photo/UOQNYp+uPuxRB+Wq7GQVrQ.jpg</t>
  </si>
  <si>
    <t>https://cdn.orca.storage/6176f4e9837c6600b5a93b75/617b11267d917700b58fe952/barcode-photo/9bygTzeGGuCsZ7y71cIPQ.jpg</t>
  </si>
  <si>
    <t>https://cdn.orca.storage/6176f4e9837c6600b5a93b75/617b11267d917700b58fe953/barcode-photo/UhqbjGxeqzjsRvcGpdIYxQ.jpg</t>
  </si>
  <si>
    <t>https://cdn.orca.storage/6176f4e9837c6600b5a93b75/617b11267d917700b58fe954/barcode-photo/yfTMkLnSDsoH1FXSJp1WmA.jpg</t>
  </si>
  <si>
    <t>https://cdn.orca.storage/6176f4e9837c6600b5a93b75/617b11267d917700b58fe955/barcode-photo/UFXQbBHNJYfyGSCrhT4BxQ.jpg</t>
  </si>
  <si>
    <t>https://cdn.orca.storage/6176f4e9837c6600b5a93b75/617b11267d917700b58fe956/barcode-photo/626ZF4XEJh+SL74klZzI9w.jpg</t>
  </si>
  <si>
    <t>https://cdn.orca.storage/6176f4e9837c6600b5a93b75/617b11267d917700b58fe957/barcode-photo/Q59OFmKEu++Ymz4bcEB8tw.jpg</t>
  </si>
  <si>
    <t>https://cdn.orca.storage/6176f4e9837c6600b5a93b75/617b11267d917700b58fe958/barcode-photo/SkhyeeaQ+2Ffl0lwM+SbQ.jpg</t>
  </si>
  <si>
    <t>https://cdn.orca.storage/6176f4e9837c6600b5a93b75/617b11267d917700b58fe959/barcode-photo/QZMbNKMA+DV2dCfkv31aRQ.jpg</t>
  </si>
  <si>
    <t>https://cdn.orca.storage/6176f4e9837c6600b5a93b75/617b11267d917700b58fe95a/barcode-photo/H43OS9cGdEI83zET3Yv1Hw.jpg</t>
  </si>
  <si>
    <t>https://cdn.orca.storage/6176f4e9837c6600b5a93b75/617b11267d917700b58fe95b/barcode-photo/WhgdYbk1NyO9H6HzYvTfA.jpg</t>
  </si>
  <si>
    <t>https://cdn.orca.storage/6176f4e9837c6600b5a93b75/617b11267d917700b58fe95c/barcode-photo/y74iDMdXw7g1YLJyDwXQ.jpg</t>
  </si>
  <si>
    <t>https://cdn.orca.storage/6176f4e9837c6600b5a93b75/617b11267d917700b58fe95d/barcode-photo/XewSy2bbSyX3LjGGpvhCTw.jpg</t>
  </si>
  <si>
    <t>https://cdn.orca.storage/6176f4e9837c6600b5a93b75/617b11267d917700b58fe95e/barcode-photo/m5ls61d5e9XQ6mrHCxziGg.jpg</t>
  </si>
  <si>
    <t>https://cdn.orca.storage/6176f4e9837c6600b5a93b75/617b11267d917700b58fe95f/barcode-photo/xMSJqNw8h+dOvksJyRu7A.jpg</t>
  </si>
  <si>
    <t>https://cdn.orca.storage/6176f4e9837c6600b5a93b75/617b11267d917700b58fe960/barcode-photo/yIp3P6OLp668Ak4LiaHRiQ.jpg</t>
  </si>
  <si>
    <t>https://cdn.orca.storage/6176f4e9837c6600b5a93b75/617b11267d917700b58fe961/barcode-photo/qQNAhFdfhtOow38oqXl65g.jpg</t>
  </si>
  <si>
    <t>https://cdn.orca.storage/6176f4e9837c6600b5a93b75/617b11267d917700b58fe962/barcode-photo/4jgu2d7eiqhfRmNRvlnElQ.jpg</t>
  </si>
  <si>
    <t>https://cdn.orca.storage/6176f4e9837c6600b5a93b75/617b11267d917700b58fe963/barcode-photo/URc7vVy1a+SIFeSOqT7k+A.jpg</t>
  </si>
  <si>
    <t>https://cdn.orca.storage/6176f4e9837c6600b5a93b75/617b11267d917700b58fe964/barcode-photo/W5MYWRdfkBnppbWL3+ZQ.jpg</t>
  </si>
  <si>
    <t>https://cdn.orca.storage/6176f4e9837c6600b5a93b75/617b11267d917700b58fe965/barcode-photo/PIfzC8IRpjwlfVhy9+9uKg.jpg</t>
  </si>
  <si>
    <t>https://cdn.orca.storage/6176f4e9837c6600b5a93b75/617b11267d917700b58fe966/barcode-photo/+TKFENrPwjjEymJfPrbUw.jpg</t>
  </si>
  <si>
    <t>https://cdn.orca.storage/6176f4e9837c6600b5a93b75/617b11267d917700b58fe967/barcode-photo/YaYsCxxWByiA0rsF+Zw.jpg</t>
  </si>
  <si>
    <t>https://cdn.orca.storage/6176f4e9837c6600b5a93b75/617b11267d917700b58fe968/barcode-photo/yjKfrTWYzlSMRIrhk7NAIQ.jpg</t>
  </si>
  <si>
    <t>https://cdn.orca.storage/6176f4e9837c6600b5a93b75/617b11267d917700b58fe969/barcode-photo/osZo4x1RV1xPlgYgoZb13A.jpg</t>
  </si>
  <si>
    <t>https://cdn.orca.storage/6176f4e9837c6600b5a93b75/617b11267d917700b58fe96a/barcode-photo/QoE71jiXsRLegE8Bcwk+2w.jpg</t>
  </si>
  <si>
    <t>https://cdn.orca.storage/6176f4e9837c6600b5a93b75/617b11267d917700b58fe96b/barcode-photo/zdKBKZUeqCyaqy4Z7v1A.jpg</t>
  </si>
  <si>
    <t>https://cdn.orca.storage/6176f4e9837c6600b5a93b75/617b11267d917700b58fe96c/barcode-photo/M02eF92iL4cTMGDnZ7KgoA.jpg</t>
  </si>
  <si>
    <t>https://cdn.orca.storage/6176f4e9837c6600b5a93b75/617b11267d917700b58fe96d/barcode-photo/OgJaDwudFFk9GXSNaRIJVQ.jpg</t>
  </si>
  <si>
    <t>https://cdn.orca.storage/6176f4e9837c6600b5a93b75/617b11267d917700b58fe96e/barcode-photo/GU4CzGIu9NE7xN35FLmbqg.jpg</t>
  </si>
  <si>
    <t>https://cdn.orca.storage/6176f4e9837c6600b5a93b75/617b11267d917700b58fe96f/barcode-photo/BMzvZsa0yqcb9ATnNQw+7w.jpg</t>
  </si>
  <si>
    <t>https://cdn.orca.storage/6176f4e9837c6600b5a93b75/617b11267d917700b58fe970/barcode-photo/WA7SgG0I6phhGLTWsKIqg.jpg</t>
  </si>
  <si>
    <t>https://cdn.orca.storage/6176f4e9837c6600b5a93b75/617b11267d917700b58fe971/barcode-photo/xL9xv5Whhu+YHaNdj6meSw.jpg</t>
  </si>
  <si>
    <t>https://cdn.orca.storage/6176f4e9837c6600b5a93b75/617b11267d917700b58fe972/barcode-photo/nVJ28Ep1cvUmYnlK7AFbsA.jpg</t>
  </si>
  <si>
    <t>https://cdn.orca.storage/6176f4e9837c6600b5a93b75/617b11267d917700b58fe974/barcode-photo/mPODzNlDvb3kETamx5q5sA.jpg</t>
  </si>
  <si>
    <t>https://cdn.orca.storage/6176f4e9837c6600b5a93b75/617b11267d917700b58fe975/barcode-photo/Z+tnlO8P45mcH9eCtM71w.jpg</t>
  </si>
  <si>
    <t>https://cdn.orca.storage/6176f4e9837c6600b5a93b75/617b11267d917700b58fe977/barcode-photo/gZ3fj9Bnp0TD3LFdxE77QA.jpg</t>
  </si>
  <si>
    <t>https://cdn.orca.storage/6176f4e9837c6600b5a93b75/617b11267d917700b58fe98d/barcode-photo/fIrbskPXUq9sbcqu2KoG5g.jpg</t>
  </si>
  <si>
    <t>https://cdn.orca.storage/6176f4e9837c6600b5a93b75/617b11267d917700b58fe98e/barcode-photo/sz9NatXvEsvZniq5kJt+3w.jpg</t>
  </si>
  <si>
    <t>https://cdn.orca.storage/6176f4e9837c6600b5a93b75/617b11267d917700b58fe98f/barcode-photo/qxB0TjLQPg+kaJuBP8PhVQ.jpg</t>
  </si>
  <si>
    <t>https://cdn.orca.storage/6176f4e9837c6600b5a93b75/617b11267d917700b58fe990/barcode-photo/wgxnhwiLnDDJC7RJKIFgxQ.jpg</t>
  </si>
  <si>
    <t>https://cdn.orca.storage/6176f4e9837c6600b5a93b75/617b11267d917700b58fe991/barcode-photo/8hXjG+LmiFLZHnF3fyTAbQ.jpg</t>
  </si>
  <si>
    <t>https://cdn.orca.storage/6176f4e9837c6600b5a93b75/617b11267d917700b58fe992/barcode-photo/yknP9QHCoL98YReTRlWZDA.jpg</t>
  </si>
  <si>
    <t>https://cdn.orca.storage/6176f4e9837c6600b5a93b75/617b11267d917700b58fe99b/barcode-photo/rylTLNHGgIwGvfpPpmFjA.jpg</t>
  </si>
  <si>
    <t>https://cdn.orca.storage/6176f4e9837c6600b5a93b75/617b11267d917700b58fe99c/barcode-photo/udVMjjIxeJHWp7wxK2b3w.jpg</t>
  </si>
  <si>
    <t>https://cdn.orca.storage/6176f4e9837c6600b5a93b75/617b11267d917700b58fe99d/barcode-photo/n7ecpoCdCtMjdZ9SWJhA.jpg</t>
  </si>
  <si>
    <t>https://cdn.orca.storage/6176f4e9837c6600b5a93b75/617b11267d917700b58fe99e/barcode-photo/2m8K7zysjruuXG1vXeXP3Q.jpg</t>
  </si>
  <si>
    <t>https://cdn.orca.storage/6176f4e9837c6600b5a93b75/617b11267d917700b58fe99f/barcode-photo/0UYitKsWNvOuuEPHnAkBTg.jpg</t>
  </si>
  <si>
    <t>https://cdn.orca.storage/6176f4e9837c6600b5a93b75/617b11267d917700b58fe9a0/barcode-photo/SG0ZhpgJpt0amwdcSdJmw.jpg</t>
  </si>
  <si>
    <t>https://cdn.orca.storage/6176f4e9837c6600b5a93b75/617b11267d917700b58fe9a1/barcode-photo/d02ogFsZQsslDCUQHchswQ.jpg</t>
  </si>
  <si>
    <t>https://cdn.orca.storage/6176f4e9837c6600b5a93b75/617b11267d917700b58fe9a2/barcode-photo/3coz5jWCstS4rqFITfa1fg.jpg</t>
  </si>
  <si>
    <t>https://cdn.orca.storage/6176f4e9837c6600b5a93b75/617b11267d917700b58fe9a3/barcode-photo/W0yMgMS1vlq+fQYIZkPFFw.jpg</t>
  </si>
  <si>
    <t>https://cdn.orca.storage/6176f4e9837c6600b5a93b75/617b11267d917700b58fe9a4/barcode-photo/ILq3L6QThOnbQohs4wIQpQ.jpg</t>
  </si>
  <si>
    <t>https://cdn.orca.storage/6176f4e9837c6600b5a93b75/617b11267d917700b58fe9a5/barcode-photo/us8+yJGtdUMK40LMtAgO7g.jpg</t>
  </si>
  <si>
    <t>https://cdn.orca.storage/6176f4e9837c6600b5a93b75/617b11267d917700b58fe9a6/barcode-photo/9TmFtN2dGzsup9pEIP2ckQ.jpg</t>
  </si>
  <si>
    <t>https://cdn.orca.storage/6176f4e9837c6600b5a93b75/617b11267d917700b58fe9a7/barcode-photo/1UhcHntNkPvcAr5Im7c1Wg.jpg</t>
  </si>
  <si>
    <t>https://cdn.orca.storage/6176f4e9837c6600b5a93b75/617b11267d917700b58fe9a8/barcode-photo/gWSbpHPgKXXJCVCAjjW4HQ.jpg</t>
  </si>
  <si>
    <t>https://cdn.orca.storage/6176f4e9837c6600b5a93b75/617b11267d917700b58fe9a9/barcode-photo/P+4PIoLkLqHpdnIMODRkUw.jpg</t>
  </si>
  <si>
    <t>https://cdn.orca.storage/6176f4e9837c6600b5a93b75/617b11267d917700b58fe9aa/barcode-photo/qe9lbrjfzLh4NT2GpPnMiw.jpg</t>
  </si>
  <si>
    <t>https://cdn.orca.storage/6176f4e9837c6600b5a93b75/617b11267d917700b58fe9ab/barcode-photo/DFX+dH4afQgdmYf0kAD0tA.jpg</t>
  </si>
  <si>
    <t>https://cdn.orca.storage/6176f4e9837c6600b5a93b75/617b11267d917700b58fe9ad/barcode-photo/Zxc7M91SQ4e6k7I+c7k62Q.jpg</t>
  </si>
  <si>
    <t>https://cdn.orca.storage/6176f4e9837c6600b5a93b75/617b11267d917700b58fe9b6/barcode-photo/IFNhRP98qv7ztkPyyM4hRA.jpg</t>
  </si>
  <si>
    <t>https://cdn.orca.storage/6176f4e9837c6600b5a93b75/617b11267d917700b58fe9b7/barcode-photo/7xUjrXMJmzj2p0fN8doWyQ.jpg</t>
  </si>
  <si>
    <t>https://cdn.orca.storage/6176f4e9837c6600b5a93b75/617b11267d917700b58fe9b8/barcode-photo/8YCwZOi43r0EEd2BPz00tg.jpg</t>
  </si>
  <si>
    <t>https://cdn.orca.storage/6176f4e9837c6600b5a93b75/617b11267d917700b58fe9c3/barcode-photo/T5PMiYiXvHzHTRKAEhJA.jpg</t>
  </si>
  <si>
    <t>https://cdn.orca.storage/6176f4e9837c6600b5a93b75/617b11267d917700b58fe9c4/barcode-photo/engwh8HEULOZfpYgxq8H9g.jpg</t>
  </si>
  <si>
    <t>https://cdn.orca.storage/6176f4e9837c6600b5a93b75/617b11267d917700b58fe9c5/barcode-photo/XnoSh0w2ksv3Wq3cl7ukg.jpg</t>
  </si>
  <si>
    <t>https://cdn.orca.storage/6176f4e9837c6600b5a93b75/617b11267d917700b58fe9c6/barcode-photo/h6JlkqVAARWYmDjqPeAAA.jpg</t>
  </si>
  <si>
    <t>https://cdn.orca.storage/6176f4e9837c6600b5a93b75/617b11267d917700b58fe9c7/barcode-photo/ZY2WOZubO9t9Whi3phUU0g.jpg</t>
  </si>
  <si>
    <t>https://cdn.orca.storage/6176f4e9837c6600b5a93b75/617b11267d917700b58fe9d2/barcode-photo/GRQUFA2Gbitia0p19oazvQ.jpg</t>
  </si>
  <si>
    <t>https://cdn.orca.storage/6176f4e9837c6600b5a93b75/617b11267d917700b58fe9d3/barcode-photo/iecpgkQudpEY3UuugFPh+A.jpg</t>
  </si>
  <si>
    <t>https://cdn.orca.storage/6176f4e9837c6600b5a93b75/617b11267d917700b58fe9d4/barcode-photo/+L1fV9DJfvYONVOb2upVhQ.jpg</t>
  </si>
  <si>
    <t>https://cdn.orca.storage/6176f4e9837c6600b5a93b75/617b11267d917700b58fe9d5/barcode-photo/iOOuIA2HcGS1JqXMAKbJJA.jpg</t>
  </si>
  <si>
    <t>https://cdn.orca.storage/6176f4e9837c6600b5a93b75/617b11267d917700b58fe9d6/barcode-photo/NK1tlk5sw2Mmu0TIaMhVg.jpg</t>
  </si>
  <si>
    <t>https://cdn.orca.storage/6176f4e9837c6600b5a93b75/617b11267d917700b58fe9d7/barcode-photo/+znct0bzaZ+kVgI59Jrw2Q.jpg</t>
  </si>
  <si>
    <t>https://cdn.orca.storage/6176f4e9837c6600b5a93b75/617b11267d917700b58fe9d8/barcode-photo/LzWXAgJK4aVBvUUKVpcg.jpg</t>
  </si>
  <si>
    <t>https://cdn.orca.storage/6176f4e9837c6600b5a93b75/617b11267d917700b58fe9d9/barcode-photo/OngJPJQX8bAfRnbI5x4vNA.jpg</t>
  </si>
  <si>
    <t>https://cdn.orca.storage/6176f4e9837c6600b5a93b75/617b11267d917700b58fe9db/barcode-photo/N3SpDs+oE2tLdb2KEjO5AQ.jpg</t>
  </si>
  <si>
    <t>https://cdn.orca.storage/6176f4e9837c6600b5a93b75/617b11267d917700b58fe9dc/barcode-photo/fLgN7nAgHQNNmxJH2hWLw.jpg</t>
  </si>
  <si>
    <t>https://cdn.orca.storage/6176f4e9837c6600b5a93b75/617b11267d917700b58fe9de/barcode-photo/hdJBHEkeSRpfpUyXr0Cx9Q.jpg</t>
  </si>
  <si>
    <t>https://cdn.orca.storage/6176f4e9837c6600b5a93b75/617b11267d917700b58fe9df/barcode-photo/R1jPDsEore7DMrXsnAzcXA.jpg</t>
  </si>
  <si>
    <t>https://cdn.orca.storage/6176f4e9837c6600b5a93b75/617b11267d917700b58fe9e0/barcode-photo/Mfh4I41F6lND9rba5Cfahg.jpg</t>
  </si>
  <si>
    <t>https://cdn.orca.storage/6176f4e9837c6600b5a93b75/617b11267d917700b58fe9e1/barcode-photo/ShSeVG5siSYh7pzpIxzjIg.jpg</t>
  </si>
  <si>
    <t>https://cdn.orca.storage/6176f4e9837c6600b5a93b75/617b11267d917700b58fe9e2/barcode-photo/S2ri7QClTUFDgTPlh29rrg.jpg</t>
  </si>
  <si>
    <t>https://cdn.orca.storage/6176f4e9837c6600b5a93b75/617b11267d917700b58fe9e3/barcode-photo/2EODBbspW1Iu+9oeXRyyw.jpg</t>
  </si>
  <si>
    <t>https://cdn.orca.storage/6176f4e9837c6600b5a93b75/617b11267d917700b58fe9e4/barcode-photo/H2q0cdzvqkQJA1BJ9dgs+w.jpg</t>
  </si>
  <si>
    <t>https://cdn.orca.storage/6176f4e9837c6600b5a93b75/617b11267d917700b58fe9e5/barcode-photo/RJDoFspBAqE+aY1g0ji9Pw.jpg</t>
  </si>
  <si>
    <t>https://cdn.orca.storage/6176f4e9837c6600b5a93b75/617b11267d917700b58fe9e6/barcode-photo/0woV7SgDVet9dDj8seqKAg.jpg</t>
  </si>
  <si>
    <t>https://cdn.orca.storage/6176f4e9837c6600b5a93b75/617b11267d917700b58fe9e7/barcode-photo/ywumFIX12X+Te7nrHzqSmQ.jpg</t>
  </si>
  <si>
    <t>https://cdn.orca.storage/6176f4e9837c6600b5a93b75/617b11267d917700b58fe9e8/barcode-photo/Jty8cs9FDbwGmO6uxNZ9A.jpg</t>
  </si>
  <si>
    <t>https://cdn.orca.storage/6176f4e9837c6600b5a93b75/617b11267d917700b58fe9e9/barcode-photo/GzdTTgiSgoTuF6kdTMCPXA.jpg</t>
  </si>
  <si>
    <t>https://cdn.orca.storage/6176f4e9837c6600b5a93b75/617b11267d917700b58fe9ea/barcode-photo/VMHBhne0iSdXwfHPiXp3UA.jpg</t>
  </si>
  <si>
    <t>https://cdn.orca.storage/6176f4e9837c6600b5a93b75/617b11267d917700b58fe9eb/barcode-photo/cHtxIsvU1oBDa0R+M1gSVA.jpg</t>
  </si>
  <si>
    <t>https://cdn.orca.storage/6176f4e9837c6600b5a93b75/617b11267d917700b58fe9ec/barcode-photo/Hrl3DW8GiY2MtzwcVdmTDA.jpg</t>
  </si>
  <si>
    <t>https://cdn.orca.storage/6176f4e9837c6600b5a93b75/617b11267d917700b58fe9ed/barcode-photo/emw7+qW3sisUEIRjBilNWg.jpg</t>
  </si>
  <si>
    <t>https://cdn.orca.storage/6176f4e9837c6600b5a93b75/617b11267d917700b58fe9ee/barcode-photo/g0Zuan21qdqC3kUs4F6EA.jpg</t>
  </si>
  <si>
    <t>https://cdn.orca.storage/6176f4e9837c6600b5a93b75/617b11267d917700b58fe9ef/barcode-photo/zzAp6PJxIhMauoP9oHWNoA.jpg</t>
  </si>
  <si>
    <t>https://cdn.orca.storage/6176f4e9837c6600b5a93b75/617b11267d917700b58fe9f0/barcode-photo/MfH7GfmltPx7kiXQaSUhtQ.jpg</t>
  </si>
  <si>
    <t>https://cdn.orca.storage/6176f4e9837c6600b5a93b75/617b11267d917700b58fe9f3/barcode-photo/7wK5A2Wc+KxQujQYKACY9Q.jpg</t>
  </si>
  <si>
    <t>https://cdn.orca.storage/6176f4e9837c6600b5a93b75/617b11267d917700b58fe9f4/barcode-photo/uVzlZ2vp64lOQ1X6a43SQ.jpg</t>
  </si>
  <si>
    <t>https://cdn.orca.storage/6176f4e9837c6600b5a93b75/617b11267d917700b58fe9f6/barcode-photo/GAUhBnoIjY69jirJXYIKrg.jpg</t>
  </si>
  <si>
    <t>https://cdn.orca.storage/6176f4e9837c6600b5a93b75/617b11267d917700b58fe9f7/barcode-photo/QE8UFiktclBchyrRxbEPiw.jpg</t>
  </si>
  <si>
    <t>https://cdn.orca.storage/6176f4e9837c6600b5a93b75/617bff6dcce5ee6031000006/barcode-photo/e18ELwN7IGU9I4Tlm2fjkg.jpg</t>
  </si>
  <si>
    <t>https://cdn.orca.storage/6176f4e9837c6600b5a93b75/617b11267d917700b58fe9f9/barcode-photo/Ofujd+QltLPC2DUzn4wnxw.jpg</t>
  </si>
  <si>
    <t>https://cdn.orca.storage/6176f4e9837c6600b5a93b75/617b11267d917700b58fe9fa/barcode-photo/eq3A8HfcAZPUDb7h5Cjnw.jpg</t>
  </si>
  <si>
    <t>https://cdn.orca.storage/6176f4e9837c6600b5a93b75/617b11267d917700b58fe9fb/barcode-photo/7jXIqiXTby5aQ+rISzF6Pw.jpg</t>
  </si>
  <si>
    <t>https://cdn.orca.storage/6176f4e9837c6600b5a93b75/617b11267d917700b58fe9fc/barcode-photo/hcljMLF4lylkCd3ZNeqkGQ.jpg</t>
  </si>
  <si>
    <t>https://cdn.orca.storage/6176f4e9837c6600b5a93b75/617b11267d917700b58fe9fd/barcode-photo/SRmeYbt89oM2UrGbXuNnxQ.jpg</t>
  </si>
  <si>
    <t>https://cdn.orca.storage/6176f4e9837c6600b5a93b75/617b11267d917700b58fe9fe/barcode-photo/6U9yWWAuYAA53M0aeUyZOA.jpg</t>
  </si>
  <si>
    <t>https://cdn.orca.storage/6176f4e9837c6600b5a93b75/617b11267d917700b58fe9ff/barcode-photo/t6xt4X0i2djNabGbTQTElw.jpg</t>
  </si>
  <si>
    <t>https://cdn.orca.storage/6176f4e9837c6600b5a93b75/617b11267d917700b58fea00/barcode-photo/dYQeRTtMGWOKNzKiSeKLQ.jpg</t>
  </si>
  <si>
    <t>https://cdn.orca.storage/6176f4e9837c6600b5a93b75/617b11267d917700b58fea01/barcode-photo/EzVYPImNzfzWJzoBM9d4w.jpg</t>
  </si>
  <si>
    <t>https://cdn.orca.storage/6176f4e9837c6600b5a93b75/617b11267d917700b58fea02/barcode-photo/4BStRf1W5474SapV6tElbg.jpg</t>
  </si>
  <si>
    <t>https://cdn.orca.storage/6176f4e9837c6600b5a93b75/617b11267d917700b58fea03/barcode-photo/QwuQrwt+v+VMQfpoHrBA.jpg</t>
  </si>
  <si>
    <t>https://cdn.orca.storage/6176f4e9837c6600b5a93b75/617b11267d917700b58fea04/barcode-photo/caVPEpltVObDo7aL6ofqA.jpg</t>
  </si>
  <si>
    <t>https://cdn.orca.storage/6176f4e9837c6600b5a93b75/617b11267d917700b58fea05/barcode-photo/SQ3By6lEJpVhGxLx5kClhQ.jpg</t>
  </si>
  <si>
    <t>https://cdn.orca.storage/6176f4e9837c6600b5a93b75/617b11267d917700b58fea06/barcode-photo/32TX6p2RYTpZtQYV8Cx65w.jpg</t>
  </si>
  <si>
    <t>https://cdn.orca.storage/6176f4e9837c6600b5a93b75/617b11267d917700b58fea07/barcode-photo/iAp5mgjdOfOp7Q5bHneaw.jpg</t>
  </si>
  <si>
    <t>https://cdn.orca.storage/6176f4e9837c6600b5a93b75/617b11267d917700b58fea08/barcode-photo/YLSyopQ3ptVyUyGFWYJw.jpg</t>
  </si>
  <si>
    <t>https://cdn.orca.storage/6176f4e9837c6600b5a93b75/617b11267d917700b58fea09/barcode-photo/6MuO1xpCfdoR96rPZa8sKw.jpg</t>
  </si>
  <si>
    <t>https://cdn.orca.storage/6176f4e9837c6600b5a93b75/617b11267d917700b58fea0a/barcode-photo/ocTvceqQChoa6DJK6nxeg.jpg</t>
  </si>
  <si>
    <t>https://cdn.orca.storage/6176f4e9837c6600b5a93b75/617b11267d917700b58fea0b/barcode-photo/6NAjynXx04l1Z7NAzq2A.jpg</t>
  </si>
  <si>
    <t>https://cdn.orca.storage/6176f4e9837c6600b5a93b75/617b11267d917700b58fea0c/barcode-photo/uCNFKvsk77Cw460Vkh5bQ.jpg</t>
  </si>
  <si>
    <t>https://cdn.orca.storage/6176f4e9837c6600b5a93b75/617b11267d917700b58fea0d/barcode-photo/etOX+h3uCddekNd2FrNUPQ.jpg</t>
  </si>
  <si>
    <t>https://cdn.orca.storage/6176f4e9837c6600b5a93b75/617b11267d917700b58fea0e/barcode-photo/bTMGeDrRP2M8vYy6O1jupQ.jpg</t>
  </si>
  <si>
    <t>https://cdn.orca.storage/6176f4e9837c6600b5a93b75/617b11267d917700b58fea0f/barcode-photo/le1UixAtuPeMjgKJ19og.jpg</t>
  </si>
  <si>
    <t>https://cdn.orca.storage/6176f4e9837c6600b5a93b75/617b11267d917700b58fea14/barcode-photo/ol2Wcy6ArFfdLX7Rip6wIg.jpg</t>
  </si>
  <si>
    <t>https://cdn.orca.storage/6176f4e9837c6600b5a93b75/617b11267d917700b58fea15/barcode-photo/bTP1uZf7YmCuNyn9H2U5Fg.jpg</t>
  </si>
  <si>
    <t>https://cdn.orca.storage/6176f4e9837c6600b5a93b75/617b11267d917700b58fea16/barcode-photo/nIRazLFDOUJjwj03zxpZkw.jpg</t>
  </si>
  <si>
    <t>https://cdn.orca.storage/6176f4e9837c6600b5a93b75/617b11267d917700b58fea17/barcode-photo/je9IRQY5e8qE0SnyK5lhyQ.jpg</t>
  </si>
  <si>
    <t>https://cdn.orca.storage/6176f4e9837c6600b5a93b75/617b11267d917700b58fea18/barcode-photo/tBiiaKq00MVa2cvVb6wCw.jpg</t>
  </si>
  <si>
    <t>https://cdn.orca.storage/6176f4e9837c6600b5a93b75/617b11267d917700b58fea19/barcode-photo/oSr6SB7wolMPpzyqVdZbdQ.jpg</t>
  </si>
  <si>
    <t>https://cdn.orca.storage/6176f4e9837c6600b5a93b75/617b11267d917700b58fea1a/barcode-photo/G3RTdwicsRfcrWzTIDTbTA.jpg</t>
  </si>
  <si>
    <t>https://cdn.orca.storage/6176f4e9837c6600b5a93b75/617b11267d917700b58fea1b/barcode-photo/6w3h5b+DY4fYGCp8j1uaHg.jpg</t>
  </si>
  <si>
    <t>https://cdn.orca.storage/6176f4e9837c6600b5a93b75/617b11267d917700b58fea1c/barcode-photo/B6bj80usNy2KTR3Y0zkhzQ.jpg</t>
  </si>
  <si>
    <t>https://cdn.orca.storage/6176f4e9837c6600b5a93b75/617b11267d917700b58fea1d/barcode-photo/WXk6ruqnT1q5EuSppzELg.jpg</t>
  </si>
  <si>
    <t>https://cdn.orca.storage/6176f4e9837c6600b5a93b75/617b11267d917700b58fea1e/barcode-photo/iVzhAtGQecvkUtSzrhMYw.jpg</t>
  </si>
  <si>
    <t>https://cdn.orca.storage/6176f4e9837c6600b5a93b75/617b11267d917700b58fea1f/barcode-photo/X22J0zoEay0cZINnc5rb+A.jpg</t>
  </si>
  <si>
    <t>https://cdn.orca.storage/6176f4e9837c6600b5a93b75/617b11267d917700b58fea20/barcode-photo/gSBChcZY3ThBp38dcPTH1g.jpg</t>
  </si>
  <si>
    <t>https://cdn.orca.storage/6176f4e9837c6600b5a93b75/617b11267d917700b58fea21/barcode-photo/w1pxypksM+PKkPFsGfDOVg.jpg</t>
  </si>
  <si>
    <t>https://cdn.orca.storage/6176f4e9837c6600b5a93b75/617b11267d917700b58fea22/barcode-photo/48r5J3tbUchM1UUf7lDOLQ.jpg</t>
  </si>
  <si>
    <t>https://cdn.orca.storage/6176f4e9837c6600b5a93b75/617b11267d917700b58fea23/barcode-photo/ToaTttU4DwBErCewFzXQyg.jpg</t>
  </si>
  <si>
    <t>https://cdn.orca.storage/6176f4e9837c6600b5a93b75/617b11267d917700b58fea24/barcode-photo/EUbRRFdUfQQXFINV+xmScw.jpg</t>
  </si>
  <si>
    <t>https://cdn.orca.storage/6176f4e9837c6600b5a93b75/617b11267d917700b58fea25/barcode-photo/Q1VbA0uxOFRFd8Yzen2Sw.jpg</t>
  </si>
  <si>
    <t>https://cdn.orca.storage/6176f4e9837c6600b5a93b75/617b11267d917700b58fea26/barcode-photo/2ffDX3DJw60VCj3b9RjcVg.jpg</t>
  </si>
  <si>
    <t>https://cdn.orca.storage/6176f4e9837c6600b5a93b75/617b11267d917700b58fea27/barcode-photo/Sz8VjpJsYHfX0UJKn4wo9w.jpg</t>
  </si>
  <si>
    <t>https://cdn.orca.storage/6176f4e9837c6600b5a93b75/617b11267d917700b58fea28/barcode-photo/ufWAP7zb92TPfz9lxTa2g.jpg</t>
  </si>
  <si>
    <t>https://cdn.orca.storage/6176f4e9837c6600b5a93b75/617b11267d917700b58fea29/barcode-photo/9T52PN2ro1FblDPojhfv6Q.jpg</t>
  </si>
  <si>
    <t>https://cdn.orca.storage/6176f4e9837c6600b5a93b75/617b11267d917700b58fea2a/barcode-photo/sVPniGFvHVyDwpQaLyQRHw.jpg</t>
  </si>
  <si>
    <t>https://cdn.orca.storage/6176f4e9837c6600b5a93b75/617b11267d917700b58fea2c/barcode-photo/jREr8WumbsjwQNnmTL6nMg.jpg</t>
  </si>
  <si>
    <t>https://cdn.orca.storage/6176f4e9837c6600b5a93b75/617b11267d917700b58fea2d/barcode-photo/0y8g93y8MkSCMjfEvU8wSg.jpg</t>
  </si>
  <si>
    <t>https://cdn.orca.storage/6176f4e9837c6600b5a93b75/617b11267d917700b58fea2f/barcode-photo/Li+gV22c8kPPGJiPPJRr3Q.jpg</t>
  </si>
  <si>
    <t>https://cdn.orca.storage/6176f4e9837c6600b5a93b75/617b11267d917700b58fea35/barcode-photo/BYMBMiZ9mrVolR+Iaxxyzg.jpg</t>
  </si>
  <si>
    <t>https://cdn.orca.storage/6176f4e9837c6600b5a93b75/617b11267d917700b58fea36/barcode-photo/OFOlRtY2Muh7irWA4NLpzA.jpg</t>
  </si>
  <si>
    <t>https://cdn.orca.storage/6176f4e9837c6600b5a93b75/617b11267d917700b58fea37/barcode-photo/9OVUsB0HN5k8e8E6beRQ0g.jpg</t>
  </si>
  <si>
    <t>https://cdn.orca.storage/6176f4e9837c6600b5a93b75/617bf9322a52c200b5e38a8c/barcode-photo/047VaFsbVPv+L0CFx+Y6A.jpg</t>
  </si>
  <si>
    <t>https://cdn.orca.storage/6176f4e9837c6600b5a93b75/617bfa630679ae00b5e3d19a/barcode-photo/AA29+1t8bCKiMQvFY86jQ.jpg</t>
  </si>
  <si>
    <t>https://cdn.orca.storage/6176f4e9837c6600b5a93b75/617c06912e8faa00b5a0f4f2/barcode-photo/1HW35bxO6LzKD8VqmhhqKg.jpg</t>
  </si>
  <si>
    <t>https://cdn.orca.storage/6176f4e9837c6600b5a93b75/617c07ca6ef76800b54f3cab/barcode-photo/GLceIKFp90bWsnxtuTwGcQ.jpg</t>
  </si>
  <si>
    <t>https://cdn.orca.storage/6176f4e9837c6600b5a93b75/617c082d5c514200b546b753/barcode-photo/rzehxQknBaXMx7Xa1Qcwjg.jpg</t>
  </si>
  <si>
    <t>https://cdn.orca.storage/6176f4e9837c6600b5a93b75/617c0e002e8faa00b5a0f920/barcode-photo/Hcxe92l1XifyaYPpTi2GhA.jpg</t>
  </si>
  <si>
    <t>https://cdn.orca.storage/6176f4e9837c6600b5a93b75/617c0e422bf52000b5987b2e/barcode-photo/VCbsTZCmA0ppmGKYwSvZg.jpg</t>
  </si>
  <si>
    <t>https://cdn.orca.storage/6176f4e9837c6600b5a93b75/617c0ef8097cfe00b5a7b111/barcode-photo/QlY1gnfCuzv6GXXSBPGPqw.jpg</t>
  </si>
  <si>
    <t>https://cdn.orca.storage/6176f4e9837c6600b5a93b75/617c0f44097cfe00b5a7b139/barcode-photo/v+Ye4vkwZfjeHxGIMcmqYg.jpg</t>
  </si>
  <si>
    <t>https://cdn.orca.storage/6176f4e9837c6600b5a93b75/617c0fd77d917700b5928cc5/barcode-photo/xLVFwP1Sll7LEpUGfTgeHg.jpg</t>
  </si>
  <si>
    <t>https://cdn.orca.storage/6176f4e9837c6600b5a93b75/617c112d6ef76800b54f41bd/barcode-photo/l5VMFwhv4edBVrkk3M8ggw.jpg</t>
  </si>
  <si>
    <t>https://cdn.orca.storage/6176f4e9837c6600b5a93b75/617c13032e8faa00b5a0fb82/barcode-photo/1uCcvZVAasQ3wtk4LVMQ.jpg</t>
  </si>
  <si>
    <t>https://cdn.orca.storage/6176f4e9837c6600b5a93b75/617c15255c514200b546d5fc/barcode-photo/c+BY3drSoBE+pD58dkG5A.jpg</t>
  </si>
  <si>
    <t>https://cdn.orca.storage/6176f4e9837c6600b5a93b75/617c15352bf52000b5987e78/barcode-photo/Lb2wvK7lLAWMUjrd72P0uA.jpg</t>
  </si>
  <si>
    <t>https://cdn.orca.storage/6176f4e9837c6600b5a93b75/617c155a7d917700b5928f4c/barcode-photo/dbKZGWvDzzuo3v+LffrnRQ.jpg</t>
  </si>
  <si>
    <t>https://cdn.orca.storage/6176f4e9837c6600b5a93b75/617c1581097cfe00b5a82550/barcode-photo/8OBDK6fCnc7aqJ02LN8qQ.jpg</t>
  </si>
  <si>
    <t>https://cdn.orca.storage/6176f4e9837c6600b5a93b75/617c15eb7d917700b5928f89/barcode-photo/9AHQWRDzNgV9aibWcjGgug.jpg</t>
  </si>
  <si>
    <t>https://cdn.orca.storage/6176f4e9837c6600b5a93b75/617c16112a52c200b5e39903/barcode-photo/nxR3IZWzAVz0pxNGzWGZ8w.jpg</t>
  </si>
  <si>
    <t>https://cdn.orca.storage/6176f4e9837c6600b5a93b75/617c164c2bf52000b5987f19/barcode-photo/d1GjOwEhfiO2dzHSiToZjQ.jpg</t>
  </si>
  <si>
    <t>https://cdn.orca.storage/6176f4e9837c6600b5a93b75/617c169e2bf52000b5987f47/barcode-photo/NfENGPpOnwnOuoIIy4Rvug.jpg</t>
  </si>
  <si>
    <t>https://cdn.orca.storage/6176f4e9837c6600b5a93b75/617c175f5c514200b546d72b/barcode-photo/L2bBEQUmotQkC8Dsvfww.jpg</t>
  </si>
  <si>
    <t>https://cdn.orca.storage/6176f4e9837c6600b5a93b75/617c18312bf52000b598801c/barcode-photo/28DCNZDf1alz5Ft5urhjQ.jpg</t>
  </si>
  <si>
    <t>https://cdn.orca.storage/6176f4e9837c6600b5a93b75/617c196e7d917700b5929179/barcode-photo/hpQT6LwyNXyfVfrfzBOMdQ.jpg</t>
  </si>
  <si>
    <t>https://cdn.orca.storage/6176f4e9837c6600b5a93b75/617c1ad72a52c200b5e4103e/barcode-photo/WnwfZnfDzYaOVUMBqICOvA.jpg</t>
  </si>
  <si>
    <t>https://cdn.orca.storage/6176f4e9837c6600b5a93b75/617c1b137d917700b5929227/barcode-photo/CPUyB9JAUcBpdskSD7vcbQ.jpg</t>
  </si>
  <si>
    <t>https://cdn.orca.storage/6176f4e9837c6600b5a93b75/617c1dbc2bf52000b598829e/barcode-photo/TtZbFhA8btDeTlWUwWbSFA.jpg</t>
  </si>
  <si>
    <t>https://cdn.orca.storage/6176f4e9837c6600b5a93b75/617c1e760679ae00b5e47c8d/barcode-photo/pvFoC5VELDE4UieHNhjqxA.jpg</t>
  </si>
  <si>
    <t>https://cdn.orca.storage/6176f4e9837c6600b5a93b75/617c208f097cfe00b5a82a57/barcode-photo/d2Oq4AE59TeKJZ62nNfjA.jpg</t>
  </si>
  <si>
    <t>https://cdn.orca.storage/6176f4e9837c6600b5a93b75/617c20952a52c200b5e53989/barcode-photo/yCM30uwGPqdJtjukOrslRQ.jpg</t>
  </si>
  <si>
    <t>https://cdn.orca.storage/6176f4e9837c6600b5a93b75/617c21226ef76800b54f694d/barcode-photo/J+U4wauL5zXywdvORekTg.jpg</t>
  </si>
  <si>
    <t>https://cdn.orca.storage/6176f4e9837c6600b5a93b75/617c213a7d917700b592d4c8/barcode-photo/9mCnEDxEgff7Zn319eXHeQ.jpg</t>
  </si>
  <si>
    <t>https://cdn.orca.storage/6176f4e9837c6600b5a93b75/617c21406ef76800b54f6962/barcode-photo/DIg4E4axHEwz0tmlq078kg.jpg</t>
  </si>
  <si>
    <t>https://cdn.orca.storage/6176f4e9837c6600b5a93b75/617c21af6ef76800b54f697c/barcode-photo/e8XTku+F+ABU3062ycv0nw.jpg</t>
  </si>
  <si>
    <t>https://cdn.orca.storage/6176f4e9837c6600b5a93b75/617c21ff2a52c200b5e5aee0/barcode-photo/rMmCVjiyf1WqaQou+xMcsA.jpg</t>
  </si>
  <si>
    <t>https://cdn.orca.storage/6176f4e9837c6600b5a93b75/617c238c7d917700b592d599/barcode-photo/O6NnlLQgLX0br654AFkP7Q.jpg</t>
  </si>
  <si>
    <t>https://cdn.orca.storage/6176f4e9837c6600b5a93b75/617c25222a52c200b5e5afeb/barcode-photo/cNlFJav83VAy48DWAy9l9g.jpg</t>
  </si>
  <si>
    <t>https://cdn.orca.storage/6176f4e9837c6600b5a93b75/617c26256ef76800b54f6af5/barcode-photo/rGijBrYQVR9vXPTuRWegdw.jpg</t>
  </si>
  <si>
    <t>https://cdn.orca.storage/6176f4e9837c6600b5a93b75/617c27826ef76800b54f6b7b/barcode-photo/Wd1TOd4PuBDSSL5vTywtnQ.jpg</t>
  </si>
  <si>
    <t>https://cdn.orca.storage/6176f4e9837c6600b5a93b75/617c27a72a52c200b5e5b0e4/barcode-photo/JKRoXnyHxdumVSiowfqWmw.jpg</t>
  </si>
  <si>
    <t>https://cdn.orca.storage/6176f4e9837c6600b5a93b75/617c28322a52c200b5e5b110/barcode-photo/LDcunUYfy9cpDE3jGgYMXg.jpg</t>
  </si>
  <si>
    <t>https://cdn.orca.storage/6176f4e9837c6600b5a93b75/617c298c2a52c200b5e5ff97/barcode-photo/vNk06AqcL8ZDQRah1LrHg.jpg</t>
  </si>
  <si>
    <t>https://cdn.orca.storage/6176f4e9837c6600b5a93b75/617c29bac3c7b95be7000002/barcode-photo/pApOFMFU2qp8oaCLMd4NYA.jpg</t>
  </si>
  <si>
    <t>https://cdn.orca.storage/6176f4e9837c6600b5a93b75/617c2a282a52c200b5e5ffc2/barcode-photo/qH+NGeG4ZEused5cfUfLg.jpg</t>
  </si>
  <si>
    <t>https://cdn.orca.storage/6176f4e9837c6600b5a93b75/617c2a9a2bf52000b598fe86/barcode-photo/ryKFkleJIxrtXvvRulaZgg.jpg</t>
  </si>
  <si>
    <t>https://cdn.orca.storage/6176f4e9837c6600b5a93b75/617c2ac62a52c200b5e5ffe5/barcode-photo/U+xhCVuhL1tBpqszdNpxbw.jpg</t>
  </si>
  <si>
    <t>https://cdn.orca.storage/6176f4e9837c6600b5a93b75/617c2b370679ae00b5e55d58/barcode-photo/stj0l7FNYrFOypXjmdG8GQ.jpg</t>
  </si>
  <si>
    <t>https://cdn.orca.storage/6176f4e9837c6600b5a93b75/617c2b3e0679ae00b5e55d5d/barcode-photo/+IvhAaPNzK2pyC8KfLOPcg.jpg</t>
  </si>
  <si>
    <t>https://cdn.orca.storage/6176f4e9837c6600b5a93b75/617c2bdd5c514200b546df96/barcode-photo/xPKX6QpNPrTqBdpUkO05RQ.jpg</t>
  </si>
  <si>
    <t>https://cdn.orca.storage/6176f4e9837c6600b5a93b75/617c2be07d917700b592d8a4/barcode-photo/m3q4iIgrXLdyDZkhH61Bzg.jpg</t>
  </si>
  <si>
    <t>https://cdn.orca.storage/6176f4e9837c6600b5a93b75/617c2c672bf52000b598ff11/barcode-photo/jGaOAG8n7p5bvSPPV1Oywg.jpg</t>
  </si>
  <si>
    <t>https://cdn.orca.storage/6176f4e9837c6600b5a93b75/617c2ccc2bf52000b598ff31/barcode-photo/q5pBkwm2Bp7PFZ746QxZgw.jpg</t>
  </si>
  <si>
    <t>https://cdn.orca.storage/6176f4e9837c6600b5a93b75/617c2d3a6ef76800b54f6df8/barcode-photo/EDepYB5u2trgA6aGqbD6hQ.jpg</t>
  </si>
  <si>
    <t>https://cdn.orca.storage/6176f4e9837c6600b5a93b75/617c2f656ef76800b5500967/barcode-photo/isSVsI0Y0JgaAvfyjnmw.jpg</t>
  </si>
  <si>
    <t>https://cdn.orca.storage/6176f4e9837c6600b5a93b75/617c31802a52c200b5e602b7/barcode-photo/x+KDV0RUnpQJkv7nlNps+A.jpg</t>
  </si>
  <si>
    <t>https://cdn.orca.storage/6176f4e9837c6600b5a93b75/617c33b02a52c200b5e60378/barcode-photo/nmD2yD3S6zn8kSubnQA2FA.jpg</t>
  </si>
  <si>
    <t>https://cdn.orca.storage/6176f4e9837c6600b5a93b75/617c35d85c514200b546e4c2/barcode-photo/MOG6Xlp64PgyalGBmwXew.jpg</t>
  </si>
  <si>
    <t>https://cdn.orca.storage/6176f4e9837c6600b5a93b75/617c36850679ae00b5e5611e/barcode-photo/lp0ZdPaAhkGrLBGKFAjZ4Q.jpg</t>
  </si>
  <si>
    <t>https://cdn.orca.storage/6176f4e9837c6600b5a93b75/617c36cf2e8faa00b5a109ff/barcode-photo/0Osj4A1p2KvUjYpfIJ51yA.jpg</t>
  </si>
  <si>
    <t>https://cdn.orca.storage/6176f4e9837c6600b5a93b75/617c38242a52c200b5e6052d/barcode-photo/Ur8iEUrVIijUYUY10uZJjA.jpg</t>
  </si>
  <si>
    <t>https://cdn.orca.storage/6176f4e9837c6600b5a93b75/617c38e15c514200b546e5bf/barcode-photo/UIumXg5kmDSAOobD8c1wOg.jpg</t>
  </si>
  <si>
    <t>https://cdn.orca.storage/6176f4e9837c6600b5a93b75/617c38eb2bf52000b59903fb/barcode-photo/OYqUOzSz9bO6gxOoTnIjg.jpg</t>
  </si>
  <si>
    <t>https://cdn.orca.storage/6176f4e9837c6600b5a93b75/617c39976ef76800b5500cef/barcode-photo/WKQnVOQUZZSHGFxOgeu7Mw.jpg</t>
  </si>
  <si>
    <t>https://cdn.orca.storage/6176f4e9837c6600b5a93b75/617c3a132e8faa00b5a10b15/barcode-photo/WECC31CA0bvZlNvvib+tRQ.jpg</t>
  </si>
  <si>
    <t>https://cdn.orca.storage/6176f4e9837c6600b5a93b75/617c3b375c514200b546e65d/barcode-photo/NwzohbqikwGeHcQCA2n0kA.jpg</t>
  </si>
  <si>
    <t>https://cdn.orca.storage/6176f4e9837c6600b5a93b75/617c3b935c514200b546e678/barcode-photo/2q9n5HjB5WLeZ1E9wkQ2kg.jpg</t>
  </si>
  <si>
    <t>https://cdn.orca.storage/6176f4e9837c6600b5a93b75/617c3bf32e8faa00b5a10ba5/barcode-photo/AAmk6LKNzuVCyj7wqvuUQ.jpg</t>
  </si>
  <si>
    <t>https://cdn.orca.storage/6176f4e9837c6600b5a93b75/617c3c422bf52000b5990606/barcode-photo/ZYYbQFWg0lMBnejWmcTYeA.jpg</t>
  </si>
  <si>
    <t>https://cdn.orca.storage/6176f4e9837c6600b5a93b75/617c3ca02bf52000b5992d36/barcode-photo/ev4VInpJ1HGUbSDe3mIknw.jpg</t>
  </si>
  <si>
    <t>https://cdn.orca.storage/6176f4e9837c6600b5a93b75/617c3ce30679ae00b5e5b180/barcode-photo/ON5a+nLbwK9pXkEEVFL0A.jpg</t>
  </si>
  <si>
    <t>https://cdn.orca.storage/6176f4e9837c6600b5a93b75/617c3d3b0679ae00b5e5b1ad/barcode-photo/VK67xNaol1uh2yHPRUGO5w.jpg</t>
  </si>
  <si>
    <t>https://cdn.orca.storage/6176f4e9837c6600b5a93b75/617c3d805c514200b546e73b/barcode-photo/aIiU70WVdQhdok+HQkm7vA.jpg</t>
  </si>
  <si>
    <t>https://cdn.orca.storage/6176f4e9837c6600b5a93b75/617c3e296ef76800b5505c77/barcode-photo/EGjQHbLeQNMA8z+q9bkowg.jpg</t>
  </si>
  <si>
    <t>https://cdn.orca.storage/6176f4e9837c6600b5a93b75/617c3ef72e8faa00b5a133b0/barcode-photo/bxZsusD6gyxQNz+DtpBSXw.jpg</t>
  </si>
  <si>
    <t>https://cdn.orca.storage/6176f4e9837c6600b5a93b75/617c3f392e8faa00b5a133ba/barcode-photo/giKbsAbZoXiXjHuC99sNrw.jpg</t>
  </si>
  <si>
    <t>https://cdn.orca.storage/6176f4e9837c6600b5a93b75/617c3f852bf52000b5992e1a/barcode-photo/GISpi6wyhXHsQ2TsJhGAdg.jpg</t>
  </si>
  <si>
    <t>https://cdn.orca.storage/6176f4e9837c6600b5a93b75/617c416b097cfe00b5a9952b/barcode-photo/1swQanpdk92JP63mca6THQ.jpg</t>
  </si>
  <si>
    <t>https://cdn.orca.storage/6176f4e9837c6600b5a93b75/617c41a77d917700b593a015/barcode-photo/Xo4V+q888M9qAXVMkhljMA.jpg</t>
  </si>
  <si>
    <t>https://cdn.orca.storage/6176f4e9837c6600b5a93b75/617c41c0097cfe00b5a9953c/barcode-photo/d4QTdOAt2y4E9TJ4EZe51w.jpg</t>
  </si>
  <si>
    <t>https://cdn.orca.storage/6176f4e9837c6600b5a93b75/617c41e15c514200b546e8bd/barcode-photo/pAePwlNpcTQBXvbTZri8iQ.jpg</t>
  </si>
  <si>
    <t>https://cdn.orca.storage/6176f4e9837c6600b5a93b75/617c42122e8faa00b5a182a0/barcode-photo/QFhJBmGTLvp5OV5ULYE97A.jpg</t>
  </si>
  <si>
    <t>https://cdn.orca.storage/6176f4e9837c6600b5a93b75/617c42a56ef76800b5505dc9/barcode-photo/iguM8xjjb9J56WmDxkTC0Q.jpg</t>
  </si>
  <si>
    <t>https://cdn.orca.storage/6176f4e9837c6600b5a93b75/617c42aa7d917700b593a078/barcode-photo/ZIkAkrxaAoHURPGsT0v6Hw.jpg</t>
  </si>
  <si>
    <t>https://cdn.orca.storage/6176f4e9837c6600b5a93b75/617c42d42a52c200b5e60879/barcode-photo/ew9lbnPHAUiqVZ4LaJRNug.jpg</t>
  </si>
  <si>
    <t>https://cdn.orca.storage/6176f4e9837c6600b5a93b75/617c4313097cfe00b5a9959d/barcode-photo/43avsQCDYBL4yub6f0TFA.jpg</t>
  </si>
  <si>
    <t>https://cdn.orca.storage/6176f4e9837c6600b5a93b75/617c434e0679ae00b5e5b3bb/barcode-photo/VJuF+BkFdFSTaUwMXwixjw.jpg</t>
  </si>
  <si>
    <t>https://cdn.orca.storage/6176f4e9837c6600b5a93b75/617c43792e8faa00b5a1831f/barcode-photo/U4fPJuHpBkiTk5DA7CmXSg.jpg</t>
  </si>
  <si>
    <t>https://cdn.orca.storage/6176f4e9837c6600b5a93b75/617c43f65c514200b546e96b/barcode-photo/Rwe3QKbcJ14UlmtWg60iA.jpg</t>
  </si>
  <si>
    <t>https://cdn.orca.storage/6176f4e9837c6600b5a93b75/617c43f96ef76800b5505e53/barcode-photo/Mf+XrxMEr0lJc7VEszxeA.jpg</t>
  </si>
  <si>
    <t>https://cdn.orca.storage/6178141a8b51f600b5891a30/617bfbbc1e7d393e03000001/barcode-photo/O54A5cako0Twfrb14DjfPQ.jpg</t>
  </si>
  <si>
    <t>https://cdn.orca.storage/6178141a8b51f600b5891a30/617c05271e7d393e03000009/barcode-photo/Um7UStXwFLXSNiLIlobX9w.jpg</t>
  </si>
  <si>
    <t>https://cdn.orca.storage/6178141a8b51f600b5891a30/617c06261e7d393e0300000a/barcode-photo/WL5H4rHXL6jTxK0LdA6VHQ.jpg</t>
  </si>
  <si>
    <t>https://cdn.orca.storage/6178141a8b51f600b5891a30/617c07a41e7d393e0300000b/barcode-photo/QtHvRg8Pw6eWsvOzeEH9gg.jpg</t>
  </si>
  <si>
    <t>https://cdn.orca.storage/6178141a8b51f600b5891a30/617c25301e7d393aeb000001/barcode-photo/zQ3PZxt8i+C0pP3SOlHQPg.jpg</t>
  </si>
  <si>
    <t>https://cdn.orca.storage/6178141a8b51f600b5891a30/617c2b661e7d393aeb000008/barcode-photo/grCKnXhbtu229BvlXX7aQ.jpg</t>
  </si>
  <si>
    <t>https://cdn.orca.storage/6178141a8b51f600b5891a30/617c32051e7d393aeb00000d/barcode-photo/mLeGQCqxVZ3YYtwjyrBtxg.jpg</t>
  </si>
  <si>
    <t>Primary Clarifier 2</t>
  </si>
  <si>
    <t>Secondary Clarifier 5</t>
  </si>
  <si>
    <t>UV Disinfection System</t>
  </si>
  <si>
    <t>Ops &amp; Maintenance Building</t>
  </si>
  <si>
    <t>Return Sludge Pumping Station</t>
  </si>
  <si>
    <t>Headworks Building</t>
  </si>
  <si>
    <t>Wastewater Pumping station</t>
  </si>
  <si>
    <t>Site</t>
  </si>
  <si>
    <t>Aeration Tank Cell 1</t>
  </si>
  <si>
    <t>Aeration Tank Cell 2</t>
  </si>
  <si>
    <t>Aeration Tank Cell 4</t>
  </si>
  <si>
    <t>Aeration Tank Cell 3</t>
  </si>
  <si>
    <t>Digester Control Building</t>
  </si>
  <si>
    <t>Return Sludge PS 1</t>
  </si>
  <si>
    <t>Return Sludge PS 2</t>
  </si>
  <si>
    <t>Primary Clarifier 1</t>
  </si>
  <si>
    <t>Secondary Clarifier 2</t>
  </si>
  <si>
    <t>Bio-Rem Building</t>
  </si>
  <si>
    <t>Raw Sludge Pumping Station 2</t>
  </si>
  <si>
    <t>Raw Sludge Pumping Station 1</t>
  </si>
  <si>
    <t>Secondary Clarifier 1</t>
  </si>
  <si>
    <t>Secondary Clarifier 3</t>
  </si>
  <si>
    <t>Primary Clarifier 4</t>
  </si>
  <si>
    <t>Storage Building</t>
  </si>
  <si>
    <t>Primary Clarifier Dist Chamber</t>
  </si>
  <si>
    <t>Secondary Clarifier 6</t>
  </si>
  <si>
    <t>Secondary Clarifier 4</t>
  </si>
  <si>
    <t>Primary Clarifier 3</t>
  </si>
  <si>
    <t>Secondary Digester</t>
  </si>
  <si>
    <t>Primary Digester</t>
  </si>
  <si>
    <t>PI</t>
  </si>
  <si>
    <t>BM</t>
  </si>
  <si>
    <t>PPE</t>
  </si>
  <si>
    <t>BA</t>
  </si>
  <si>
    <t>Fair</t>
  </si>
  <si>
    <t>Good</t>
  </si>
  <si>
    <t>Very Good</t>
  </si>
  <si>
    <t>Poor</t>
  </si>
  <si>
    <t>Very Poor</t>
  </si>
  <si>
    <t>PRE-000085</t>
  </si>
  <si>
    <t>PRE-000090</t>
  </si>
  <si>
    <t>PRE-000091</t>
  </si>
  <si>
    <t>PRE-000092</t>
  </si>
  <si>
    <t>PRE-000097</t>
  </si>
  <si>
    <t>PRE-000121</t>
  </si>
  <si>
    <t>PRE-000122</t>
  </si>
  <si>
    <t>PRE-000125</t>
  </si>
  <si>
    <t>PRE-000135</t>
  </si>
  <si>
    <t>PRE-000138</t>
  </si>
  <si>
    <t>PRE-000139</t>
  </si>
  <si>
    <t>PRE-000157</t>
  </si>
  <si>
    <t>PRE-000160</t>
  </si>
  <si>
    <t>PRE-000161</t>
  </si>
  <si>
    <t>PRE-000162</t>
  </si>
  <si>
    <t>PRE-000163</t>
  </si>
  <si>
    <t>PRE-000166</t>
  </si>
  <si>
    <t>PRE-000167</t>
  </si>
  <si>
    <t>PRE-000173</t>
  </si>
  <si>
    <t>PRE-000174</t>
  </si>
  <si>
    <t>PRE-000191</t>
  </si>
  <si>
    <t>PRE-000192</t>
  </si>
  <si>
    <t>PRE-000193</t>
  </si>
  <si>
    <t>PRE-000194</t>
  </si>
  <si>
    <t>PRE-000198</t>
  </si>
  <si>
    <t>PRE-000207</t>
  </si>
  <si>
    <t>PRE-000208</t>
  </si>
  <si>
    <t>PRE-000210</t>
  </si>
  <si>
    <t>PRE-000211</t>
  </si>
  <si>
    <t>PRE-000212</t>
  </si>
  <si>
    <t>PRE-000213</t>
  </si>
  <si>
    <t>PRE-000214</t>
  </si>
  <si>
    <t>PRE-000229</t>
  </si>
  <si>
    <t>PRE-000230</t>
  </si>
  <si>
    <t>PRE-000231</t>
  </si>
  <si>
    <t>PRE-000232</t>
  </si>
  <si>
    <t>PRE-000241</t>
  </si>
  <si>
    <t>PRE-000242</t>
  </si>
  <si>
    <t>PRE-000243</t>
  </si>
  <si>
    <t>PRE-000244</t>
  </si>
  <si>
    <t>PRE-000274</t>
  </si>
  <si>
    <t>PRE-000275</t>
  </si>
  <si>
    <t>PRE-000287</t>
  </si>
  <si>
    <t>PRE-000288</t>
  </si>
  <si>
    <t>PRE-000289</t>
  </si>
  <si>
    <t>PRE-000290</t>
  </si>
  <si>
    <t>PRE-000291</t>
  </si>
  <si>
    <t>PRE-000292</t>
  </si>
  <si>
    <t>PRE-000293</t>
  </si>
  <si>
    <t>PRE-000294</t>
  </si>
  <si>
    <t>PRE-000295</t>
  </si>
  <si>
    <t>PRE-000296</t>
  </si>
  <si>
    <t>PRE-000297</t>
  </si>
  <si>
    <t>PRE-000298</t>
  </si>
  <si>
    <t>PRE-000299</t>
  </si>
  <si>
    <t>PRE-000309</t>
  </si>
  <si>
    <t>PRE-000310</t>
  </si>
  <si>
    <t>PRE-000311</t>
  </si>
  <si>
    <t>PRE-000312</t>
  </si>
  <si>
    <t>PRE-000317</t>
  </si>
  <si>
    <t>PRE-000318</t>
  </si>
  <si>
    <t>PRE-000319</t>
  </si>
  <si>
    <t>PRE-000324</t>
  </si>
  <si>
    <t>PRE-000326</t>
  </si>
  <si>
    <t>PRE-000327</t>
  </si>
  <si>
    <t>PRE-000328</t>
  </si>
  <si>
    <t>PRE-000329</t>
  </si>
  <si>
    <t>PRE-000332</t>
  </si>
  <si>
    <t>PRE-000337</t>
  </si>
  <si>
    <t>PRE-000345</t>
  </si>
  <si>
    <t>PRE-000346</t>
  </si>
  <si>
    <t>PRE-000347</t>
  </si>
  <si>
    <t>PRE-000348</t>
  </si>
  <si>
    <t>PRE-000349</t>
  </si>
  <si>
    <t>PRE-000350</t>
  </si>
  <si>
    <t>PRE-000351</t>
  </si>
  <si>
    <t>PRE-000352</t>
  </si>
  <si>
    <t>PRE-000357</t>
  </si>
  <si>
    <t>PRE-000358</t>
  </si>
  <si>
    <t>PRE-000359</t>
  </si>
  <si>
    <t>PRE-000360</t>
  </si>
  <si>
    <t>PRE-000361</t>
  </si>
  <si>
    <t>PRE-000362</t>
  </si>
  <si>
    <t>PRE-000364</t>
  </si>
  <si>
    <t>PRE-000366</t>
  </si>
  <si>
    <t>PRE-000367</t>
  </si>
  <si>
    <t>PRE-000368</t>
  </si>
  <si>
    <t>PRE-000452</t>
  </si>
  <si>
    <t>PRE-000455</t>
  </si>
  <si>
    <t>PRE-000457</t>
  </si>
  <si>
    <t>PRE-000458</t>
  </si>
  <si>
    <t>PRE-000464</t>
  </si>
  <si>
    <t>PRE-000465</t>
  </si>
  <si>
    <t>PRE-000466</t>
  </si>
  <si>
    <t>PRE-000467</t>
  </si>
  <si>
    <t>PRE-000468</t>
  </si>
  <si>
    <t>PRE-000469</t>
  </si>
  <si>
    <t>PRE-000470</t>
  </si>
  <si>
    <t>PRE-000473</t>
  </si>
  <si>
    <t>PRE-000475</t>
  </si>
  <si>
    <t>PRE-000476</t>
  </si>
  <si>
    <t>PRE-000477</t>
  </si>
  <si>
    <t>PRE-000479</t>
  </si>
  <si>
    <t>PRE-000481</t>
  </si>
  <si>
    <t>PRE-000482</t>
  </si>
  <si>
    <t>PRE-000483</t>
  </si>
  <si>
    <t>PRE-000520</t>
  </si>
  <si>
    <t>PRE-000521</t>
  </si>
  <si>
    <t>PRE-000522</t>
  </si>
  <si>
    <t>PRE-000523</t>
  </si>
  <si>
    <t>PRE-000530</t>
  </si>
  <si>
    <t>PRE-000532</t>
  </si>
  <si>
    <t>PRE-000533</t>
  </si>
  <si>
    <t>PRE-000545</t>
  </si>
  <si>
    <t>PRE-000546</t>
  </si>
  <si>
    <t>PRE-000547</t>
  </si>
  <si>
    <t>PRE-000548</t>
  </si>
  <si>
    <t>PRE-000549</t>
  </si>
  <si>
    <t>PRE-000550</t>
  </si>
  <si>
    <t>PRE-000551</t>
  </si>
  <si>
    <t>PRE-000556</t>
  </si>
  <si>
    <t>PRE-000557</t>
  </si>
  <si>
    <t>PRE-000558</t>
  </si>
  <si>
    <t>PRE-000559</t>
  </si>
  <si>
    <t>PRE-000566</t>
  </si>
  <si>
    <t>PRE-000567</t>
  </si>
  <si>
    <t>PRE-000568</t>
  </si>
  <si>
    <t>PRE-000575</t>
  </si>
  <si>
    <t>PRE-000576</t>
  </si>
  <si>
    <t>PRE-000577</t>
  </si>
  <si>
    <t>PRE-000578</t>
  </si>
  <si>
    <t>PRE-000584</t>
  </si>
  <si>
    <t>PRE-000585</t>
  </si>
  <si>
    <t>PRE-000601</t>
  </si>
  <si>
    <t>PRE-000634</t>
  </si>
  <si>
    <t>PRE-000635</t>
  </si>
  <si>
    <t>PRE-000656</t>
  </si>
  <si>
    <t>PRE-000657</t>
  </si>
  <si>
    <t>PRE-000678</t>
  </si>
  <si>
    <t>PRE-000680</t>
  </si>
  <si>
    <t>PRE-000684</t>
  </si>
  <si>
    <t>PRE-000715</t>
  </si>
  <si>
    <t>PRE-000726</t>
  </si>
  <si>
    <t>PRE-000741</t>
  </si>
  <si>
    <t>PRE-000742</t>
  </si>
  <si>
    <t>PRE-000745</t>
  </si>
  <si>
    <t>PRE-000746</t>
  </si>
  <si>
    <t>PRE-000747</t>
  </si>
  <si>
    <t>PRE-000749</t>
  </si>
  <si>
    <t>PRE-000751</t>
  </si>
  <si>
    <t>PRE-000752</t>
  </si>
  <si>
    <t>PRE-000753</t>
  </si>
  <si>
    <t>PRE-000754</t>
  </si>
  <si>
    <t>PRE-000755</t>
  </si>
  <si>
    <t>PRE-000756</t>
  </si>
  <si>
    <t>PRE-000757</t>
  </si>
  <si>
    <t>PRE-000758</t>
  </si>
  <si>
    <t>PRE-000764</t>
  </si>
  <si>
    <t>PRE-000765</t>
  </si>
  <si>
    <t>PRE-000766</t>
  </si>
  <si>
    <t>PRE-000767</t>
  </si>
  <si>
    <t>PRE-000768</t>
  </si>
  <si>
    <t>PRE-000769</t>
  </si>
  <si>
    <t>PRE-000781</t>
  </si>
  <si>
    <t>PRE-000782</t>
  </si>
  <si>
    <t>PRE-000783</t>
  </si>
  <si>
    <t>PRE-000784</t>
  </si>
  <si>
    <t>PRE-000785</t>
  </si>
  <si>
    <t>PRE-000786</t>
  </si>
  <si>
    <t>PRE-000787</t>
  </si>
  <si>
    <t>PRE-000789</t>
  </si>
  <si>
    <t>PRE-000790</t>
  </si>
  <si>
    <t>PRE-000791</t>
  </si>
  <si>
    <t>PRE-000792</t>
  </si>
  <si>
    <t>PRE-000793</t>
  </si>
  <si>
    <t>PRE-000794</t>
  </si>
  <si>
    <t>PRE-000795</t>
  </si>
  <si>
    <t>PRE-000796</t>
  </si>
  <si>
    <t>PRE-000797</t>
  </si>
  <si>
    <t>PRE-000798</t>
  </si>
  <si>
    <t>PRE-000799</t>
  </si>
  <si>
    <t>PRE-000800</t>
  </si>
  <si>
    <t>PRE-000801</t>
  </si>
  <si>
    <t>PRE-000802</t>
  </si>
  <si>
    <t>PRE-000807</t>
  </si>
  <si>
    <t>PRE-000808</t>
  </si>
  <si>
    <t>PRE-000809</t>
  </si>
  <si>
    <t>PRE-000810</t>
  </si>
  <si>
    <t>PRE-000811</t>
  </si>
  <si>
    <t>PRE-000812</t>
  </si>
  <si>
    <t>PRE-000813</t>
  </si>
  <si>
    <t>PRE-000814</t>
  </si>
  <si>
    <t>PRE-000815</t>
  </si>
  <si>
    <t>PRE-000816</t>
  </si>
  <si>
    <t>PRE-000817</t>
  </si>
  <si>
    <t>PRE-000845</t>
  </si>
  <si>
    <t>PRE-000846</t>
  </si>
  <si>
    <t>PRE-000859</t>
  </si>
  <si>
    <t>PRE-000922</t>
  </si>
  <si>
    <t>PRE-000923</t>
  </si>
  <si>
    <t>PRE-000924</t>
  </si>
  <si>
    <t>PRE-000995</t>
  </si>
  <si>
    <t>PRE-001000</t>
  </si>
  <si>
    <t>PRE-001001</t>
  </si>
  <si>
    <t>PRE-001002</t>
  </si>
  <si>
    <t>PRE-001003</t>
  </si>
  <si>
    <t>WSP-000027</t>
  </si>
  <si>
    <t>WSP-000042</t>
  </si>
  <si>
    <t>WSP-000093</t>
  </si>
  <si>
    <t>PRE-000102</t>
  </si>
  <si>
    <t>PRE-000103</t>
  </si>
  <si>
    <t>PRE-000104</t>
  </si>
  <si>
    <t>PRE-000105</t>
  </si>
  <si>
    <t>PRE-000106</t>
  </si>
  <si>
    <t>PRE-000109</t>
  </si>
  <si>
    <t>PRE-000123</t>
  </si>
  <si>
    <t>PRE-000149</t>
  </si>
  <si>
    <t>PRE-000150</t>
  </si>
  <si>
    <t>PRE-000151</t>
  </si>
  <si>
    <t>PRE-000154</t>
  </si>
  <si>
    <t>PRE-000158</t>
  </si>
  <si>
    <t>PRE-000159</t>
  </si>
  <si>
    <t>PRE-000164</t>
  </si>
  <si>
    <t>PRE-000165</t>
  </si>
  <si>
    <t>PRE-000189</t>
  </si>
  <si>
    <t>PRE-000190</t>
  </si>
  <si>
    <t>PRE-000196</t>
  </si>
  <si>
    <t>PRE-000199</t>
  </si>
  <si>
    <t>PRE-000200</t>
  </si>
  <si>
    <t>PRE-000223</t>
  </si>
  <si>
    <t>PRE-000237</t>
  </si>
  <si>
    <t>PRE-000238</t>
  </si>
  <si>
    <t>PRE-000239</t>
  </si>
  <si>
    <t>PRE-000240</t>
  </si>
  <si>
    <t>PRE-000261</t>
  </si>
  <si>
    <t>PRE-000262</t>
  </si>
  <si>
    <t>PRE-000267</t>
  </si>
  <si>
    <t>PRE-000268</t>
  </si>
  <si>
    <t>PRE-000269</t>
  </si>
  <si>
    <t>PRE-000270</t>
  </si>
  <si>
    <t>PRE-000271</t>
  </si>
  <si>
    <t>PRE-000272</t>
  </si>
  <si>
    <t>PRE-000273</t>
  </si>
  <si>
    <t>PRE-000313</t>
  </si>
  <si>
    <t>PRE-000314</t>
  </si>
  <si>
    <t>PRE-000315</t>
  </si>
  <si>
    <t>PRE-000316</t>
  </si>
  <si>
    <t>PRE-000320</t>
  </si>
  <si>
    <t>PRE-000321</t>
  </si>
  <si>
    <t>PRE-000322</t>
  </si>
  <si>
    <t>PRE-000323</t>
  </si>
  <si>
    <t>PRE-000325</t>
  </si>
  <si>
    <t>PRE-000446</t>
  </si>
  <si>
    <t>PRE-000449</t>
  </si>
  <si>
    <t>PRE-000450</t>
  </si>
  <si>
    <t>PRE-000451</t>
  </si>
  <si>
    <t>PRE-000460</t>
  </si>
  <si>
    <t>PRE-000461</t>
  </si>
  <si>
    <t>PRE-000462</t>
  </si>
  <si>
    <t>PRE-000463</t>
  </si>
  <si>
    <t>PRE-000472</t>
  </si>
  <si>
    <t>PRE-000478</t>
  </si>
  <si>
    <t>PRE-000531</t>
  </si>
  <si>
    <t>PRE-000552</t>
  </si>
  <si>
    <t>PRE-000553</t>
  </si>
  <si>
    <t>PRE-000560</t>
  </si>
  <si>
    <t>PRE-000561</t>
  </si>
  <si>
    <t>PRE-000562</t>
  </si>
  <si>
    <t>PRE-000563</t>
  </si>
  <si>
    <t>PRE-000564</t>
  </si>
  <si>
    <t>PRE-000582</t>
  </si>
  <si>
    <t>PRE-000583</t>
  </si>
  <si>
    <t>PRE-000586</t>
  </si>
  <si>
    <t>PRE-000597</t>
  </si>
  <si>
    <t>PRE-000613</t>
  </si>
  <si>
    <t>PRE-000622</t>
  </si>
  <si>
    <t>PRE-000642</t>
  </si>
  <si>
    <t>PRE-000643</t>
  </si>
  <si>
    <t>PRE-000644</t>
  </si>
  <si>
    <t>PRE-000681</t>
  </si>
  <si>
    <t>PRE-000682</t>
  </si>
  <si>
    <t>PRE-000683</t>
  </si>
  <si>
    <t>PRE-000719</t>
  </si>
  <si>
    <t>PRE-000720</t>
  </si>
  <si>
    <t>PRE-000721</t>
  </si>
  <si>
    <t>PRE-000722</t>
  </si>
  <si>
    <t>PRE-000723</t>
  </si>
  <si>
    <t>PRE-000724</t>
  </si>
  <si>
    <t>PRE-000739</t>
  </si>
  <si>
    <t>PRE-000857</t>
  </si>
  <si>
    <t>PRE-000858</t>
  </si>
  <si>
    <t>PRE-000882</t>
  </si>
  <si>
    <t>PRE-000997</t>
  </si>
  <si>
    <t>WSP-000020</t>
  </si>
  <si>
    <t>WSP-000021</t>
  </si>
  <si>
    <t>WSP-000030</t>
  </si>
  <si>
    <t>WSP-000041</t>
  </si>
  <si>
    <t>WSP-000061</t>
  </si>
  <si>
    <t>WSP-000064</t>
  </si>
  <si>
    <t>WSP-000119</t>
  </si>
  <si>
    <t>WSP-000126</t>
  </si>
  <si>
    <t>WSP-000138</t>
  </si>
  <si>
    <t>WSP-000146</t>
  </si>
  <si>
    <t>WSP-000166</t>
  </si>
  <si>
    <t>WSP-000193</t>
  </si>
  <si>
    <t>PRE-000001</t>
  </si>
  <si>
    <t>PRE-000002</t>
  </si>
  <si>
    <t>PRE-000003</t>
  </si>
  <si>
    <t>PRE-000004</t>
  </si>
  <si>
    <t>PRE-000005</t>
  </si>
  <si>
    <t>PRE-000011</t>
  </si>
  <si>
    <t>PRE-000012</t>
  </si>
  <si>
    <t>PRE-000013</t>
  </si>
  <si>
    <t>PRE-000016</t>
  </si>
  <si>
    <t>PRE-000017</t>
  </si>
  <si>
    <t>PRE-000018</t>
  </si>
  <si>
    <t>PRE-000019</t>
  </si>
  <si>
    <t>PRE-000020</t>
  </si>
  <si>
    <t>PRE-000021</t>
  </si>
  <si>
    <t>PRE-000022</t>
  </si>
  <si>
    <t>PRE-000023</t>
  </si>
  <si>
    <t>PRE-000024</t>
  </si>
  <si>
    <t>PRE-000025</t>
  </si>
  <si>
    <t>PRE-000026</t>
  </si>
  <si>
    <t>PRE-000027</t>
  </si>
  <si>
    <t>PRE-000028</t>
  </si>
  <si>
    <t>PRE-000029</t>
  </si>
  <si>
    <t>PRE-000030</t>
  </si>
  <si>
    <t>PRE-000031</t>
  </si>
  <si>
    <t>PRE-000032</t>
  </si>
  <si>
    <t>PRE-000033</t>
  </si>
  <si>
    <t>PRE-000034</t>
  </si>
  <si>
    <t>PRE-000035</t>
  </si>
  <si>
    <t>PRE-000036</t>
  </si>
  <si>
    <t>PRE-000037</t>
  </si>
  <si>
    <t>PRE-000038</t>
  </si>
  <si>
    <t>PRE-000039</t>
  </si>
  <si>
    <t>PRE-000040</t>
  </si>
  <si>
    <t>PRE-000041</t>
  </si>
  <si>
    <t>PRE-000042</t>
  </si>
  <si>
    <t>PRE-000043</t>
  </si>
  <si>
    <t>PRE-000044</t>
  </si>
  <si>
    <t>PRE-000048</t>
  </si>
  <si>
    <t>PRE-000049</t>
  </si>
  <si>
    <t>PRE-000050</t>
  </si>
  <si>
    <t>PRE-000051</t>
  </si>
  <si>
    <t>PRE-000052</t>
  </si>
  <si>
    <t>PRE-000053</t>
  </si>
  <si>
    <t>PRE-000054</t>
  </si>
  <si>
    <t>PRE-000055</t>
  </si>
  <si>
    <t>PRE-000056</t>
  </si>
  <si>
    <t>PRE-000058</t>
  </si>
  <si>
    <t>PRE-000066</t>
  </si>
  <si>
    <t>PRE-000067</t>
  </si>
  <si>
    <t>PRE-000068</t>
  </si>
  <si>
    <t>PRE-000069</t>
  </si>
  <si>
    <t>PRE-000070</t>
  </si>
  <si>
    <t>PRE-000072</t>
  </si>
  <si>
    <t>PRE-000073</t>
  </si>
  <si>
    <t>PRE-000074</t>
  </si>
  <si>
    <t>PRE-000075</t>
  </si>
  <si>
    <t>PRE-000076</t>
  </si>
  <si>
    <t>PRE-000077</t>
  </si>
  <si>
    <t>PRE-000078</t>
  </si>
  <si>
    <t>PRE-000079</t>
  </si>
  <si>
    <t>PRE-000080</t>
  </si>
  <si>
    <t>PRE-000081</t>
  </si>
  <si>
    <t>PRE-000082</t>
  </si>
  <si>
    <t>PRE-000083</t>
  </si>
  <si>
    <t>PRE-000100</t>
  </si>
  <si>
    <t>PRE-000101</t>
  </si>
  <si>
    <t>PRE-000110</t>
  </si>
  <si>
    <t>PRE-000124</t>
  </si>
  <si>
    <t>PRE-000127</t>
  </si>
  <si>
    <t>PRE-000130</t>
  </si>
  <si>
    <t>PRE-000131</t>
  </si>
  <si>
    <t>PRE-000134</t>
  </si>
  <si>
    <t>PRE-000140</t>
  </si>
  <si>
    <t>PRE-000141</t>
  </si>
  <si>
    <t>PRE-000155</t>
  </si>
  <si>
    <t>PRE-000178</t>
  </si>
  <si>
    <t>PRE-000179</t>
  </si>
  <si>
    <t>PRE-000180</t>
  </si>
  <si>
    <t>PRE-000206</t>
  </si>
  <si>
    <t>PRE-000209</t>
  </si>
  <si>
    <t>PRE-000216</t>
  </si>
  <si>
    <t>PRE-000218</t>
  </si>
  <si>
    <t>PRE-000220</t>
  </si>
  <si>
    <t>PRE-000225</t>
  </si>
  <si>
    <t>PRE-000226</t>
  </si>
  <si>
    <t>PRE-000227</t>
  </si>
  <si>
    <t>PRE-000228</t>
  </si>
  <si>
    <t>PRE-000233</t>
  </si>
  <si>
    <t>PRE-000234</t>
  </si>
  <si>
    <t>PRE-000235</t>
  </si>
  <si>
    <t>PRE-000236</t>
  </si>
  <si>
    <t>PRE-000277</t>
  </si>
  <si>
    <t>PRE-000278</t>
  </si>
  <si>
    <t>PRE-000279</t>
  </si>
  <si>
    <t>PRE-000280</t>
  </si>
  <si>
    <t>PRE-000285</t>
  </si>
  <si>
    <t>PRE-000286</t>
  </si>
  <si>
    <t>PRE-000330</t>
  </si>
  <si>
    <t>PRE-000369</t>
  </si>
  <si>
    <t>PRE-000370</t>
  </si>
  <si>
    <t>PRE-000371</t>
  </si>
  <si>
    <t>PRE-000372</t>
  </si>
  <si>
    <t>PRE-000374</t>
  </si>
  <si>
    <t>PRE-000375</t>
  </si>
  <si>
    <t>PRE-000376</t>
  </si>
  <si>
    <t>PRE-000377</t>
  </si>
  <si>
    <t>PRE-000378</t>
  </si>
  <si>
    <t>PRE-000379</t>
  </si>
  <si>
    <t>PRE-000380</t>
  </si>
  <si>
    <t>PRE-000389</t>
  </si>
  <si>
    <t>PRE-000390</t>
  </si>
  <si>
    <t>PRE-000391</t>
  </si>
  <si>
    <t>PRE-000392</t>
  </si>
  <si>
    <t>PRE-000393</t>
  </si>
  <si>
    <t>PRE-000394</t>
  </si>
  <si>
    <t>PRE-000395</t>
  </si>
  <si>
    <t>PRE-000396</t>
  </si>
  <si>
    <t>PRE-000397</t>
  </si>
  <si>
    <t>PRE-000398</t>
  </si>
  <si>
    <t>PRE-000402</t>
  </si>
  <si>
    <t>PRE-000403</t>
  </si>
  <si>
    <t>PRE-000404</t>
  </si>
  <si>
    <t>PRE-000405</t>
  </si>
  <si>
    <t>PRE-000406</t>
  </si>
  <si>
    <t>PRE-000407</t>
  </si>
  <si>
    <t>PRE-000408</t>
  </si>
  <si>
    <t>PRE-000409</t>
  </si>
  <si>
    <t>PRE-000410</t>
  </si>
  <si>
    <t>PRE-000411</t>
  </si>
  <si>
    <t>PRE-000412</t>
  </si>
  <si>
    <t>PRE-000413</t>
  </si>
  <si>
    <t>PRE-000415</t>
  </si>
  <si>
    <t>PRE-000416</t>
  </si>
  <si>
    <t>PRE-000417</t>
  </si>
  <si>
    <t>PRE-000418</t>
  </si>
  <si>
    <t>PRE-000419</t>
  </si>
  <si>
    <t>PRE-000420</t>
  </si>
  <si>
    <t>PRE-000421</t>
  </si>
  <si>
    <t>PRE-000422</t>
  </si>
  <si>
    <t>PRE-000423</t>
  </si>
  <si>
    <t>PRE-000424</t>
  </si>
  <si>
    <t>PRE-000425</t>
  </si>
  <si>
    <t>PRE-000426</t>
  </si>
  <si>
    <t>PRE-000427</t>
  </si>
  <si>
    <t>PRE-000428</t>
  </si>
  <si>
    <t>PRE-000429</t>
  </si>
  <si>
    <t>PRE-000430</t>
  </si>
  <si>
    <t>PRE-000431</t>
  </si>
  <si>
    <t>PRE-000432</t>
  </si>
  <si>
    <t>PRE-000433</t>
  </si>
  <si>
    <t>PRE-000434</t>
  </si>
  <si>
    <t>PRE-000435</t>
  </si>
  <si>
    <t>PRE-000436</t>
  </si>
  <si>
    <t>PRE-000437</t>
  </si>
  <si>
    <t>PRE-000438</t>
  </si>
  <si>
    <t>PRE-000439</t>
  </si>
  <si>
    <t>PRE-000440</t>
  </si>
  <si>
    <t>PRE-000441</t>
  </si>
  <si>
    <t>PRE-000445</t>
  </si>
  <si>
    <t>PRE-000456</t>
  </si>
  <si>
    <t>PRE-000459</t>
  </si>
  <si>
    <t>PRE-000480</t>
  </si>
  <si>
    <t>PRE-000506</t>
  </si>
  <si>
    <t>PRE-000507</t>
  </si>
  <si>
    <t>PRE-000508</t>
  </si>
  <si>
    <t>PRE-000509</t>
  </si>
  <si>
    <t>PRE-000510</t>
  </si>
  <si>
    <t>PRE-000511</t>
  </si>
  <si>
    <t>PRE-000536</t>
  </si>
  <si>
    <t>PRE-000537</t>
  </si>
  <si>
    <t>PRE-000538</t>
  </si>
  <si>
    <t>PRE-000539</t>
  </si>
  <si>
    <t>PRE-000540</t>
  </si>
  <si>
    <t>PRE-000541</t>
  </si>
  <si>
    <t>PRE-000542</t>
  </si>
  <si>
    <t>PRE-000543</t>
  </si>
  <si>
    <t>PRE-000544</t>
  </si>
  <si>
    <t>PRE-000555</t>
  </si>
  <si>
    <t>PRE-000565</t>
  </si>
  <si>
    <t>PRE-000569</t>
  </si>
  <si>
    <t>PRE-000570</t>
  </si>
  <si>
    <t>PRE-000571</t>
  </si>
  <si>
    <t>PRE-000572</t>
  </si>
  <si>
    <t>PRE-000573</t>
  </si>
  <si>
    <t>PRE-000574</t>
  </si>
  <si>
    <t>PRE-000580</t>
  </si>
  <si>
    <t>PRE-000595</t>
  </si>
  <si>
    <t>PRE-000599</t>
  </si>
  <si>
    <t>PRE-000617</t>
  </si>
  <si>
    <t>PRE-000618</t>
  </si>
  <si>
    <t>PRE-000619</t>
  </si>
  <si>
    <t>PRE-000620</t>
  </si>
  <si>
    <t>PRE-000621</t>
  </si>
  <si>
    <t>PRE-000645</t>
  </si>
  <si>
    <t>PRE-000646</t>
  </si>
  <si>
    <t>PRE-000647</t>
  </si>
  <si>
    <t>PRE-000648</t>
  </si>
  <si>
    <t>PRE-000649</t>
  </si>
  <si>
    <t>PRE-000650</t>
  </si>
  <si>
    <t>PRE-000651</t>
  </si>
  <si>
    <t>PRE-000652</t>
  </si>
  <si>
    <t>PRE-000654</t>
  </si>
  <si>
    <t>PRE-000655</t>
  </si>
  <si>
    <t>PRE-000675</t>
  </si>
  <si>
    <t>PRE-000676</t>
  </si>
  <si>
    <t>PRE-000677</t>
  </si>
  <si>
    <t>PRE-000679</t>
  </si>
  <si>
    <t>PRE-000731</t>
  </si>
  <si>
    <t>PRE-000732</t>
  </si>
  <si>
    <t>PRE-000733</t>
  </si>
  <si>
    <t>PRE-000734</t>
  </si>
  <si>
    <t>PRE-000735</t>
  </si>
  <si>
    <t>PRE-000736</t>
  </si>
  <si>
    <t>PRE-000737</t>
  </si>
  <si>
    <t>PRE-000738</t>
  </si>
  <si>
    <t>PRE-000759</t>
  </si>
  <si>
    <t>PRE-000760</t>
  </si>
  <si>
    <t>PRE-000761</t>
  </si>
  <si>
    <t>PRE-000770</t>
  </si>
  <si>
    <t>PRE-000771</t>
  </si>
  <si>
    <t>PRE-000772</t>
  </si>
  <si>
    <t>PRE-000775</t>
  </si>
  <si>
    <t>PRE-000776</t>
  </si>
  <si>
    <t>PRE-000778</t>
  </si>
  <si>
    <t>PRE-000803</t>
  </si>
  <si>
    <t>PRE-000804</t>
  </si>
  <si>
    <t>PRE-000805</t>
  </si>
  <si>
    <t>PRE-000806</t>
  </si>
  <si>
    <t>PRE-000818</t>
  </si>
  <si>
    <t>PRE-000819</t>
  </si>
  <si>
    <t>PRE-000820</t>
  </si>
  <si>
    <t>PRE-000821</t>
  </si>
  <si>
    <t>PRE-000822</t>
  </si>
  <si>
    <t>PRE-000823</t>
  </si>
  <si>
    <t>PRE-000824</t>
  </si>
  <si>
    <t>PRE-000825</t>
  </si>
  <si>
    <t>PRE-000826</t>
  </si>
  <si>
    <t>PRE-000827</t>
  </si>
  <si>
    <t>PRE-000828</t>
  </si>
  <si>
    <t>PRE-000829</t>
  </si>
  <si>
    <t>PRE-000830</t>
  </si>
  <si>
    <t>PRE-000831</t>
  </si>
  <si>
    <t>PRE-000832</t>
  </si>
  <si>
    <t>PRE-000833</t>
  </si>
  <si>
    <t>PRE-000834</t>
  </si>
  <si>
    <t>PRE-000835</t>
  </si>
  <si>
    <t>PRE-000836</t>
  </si>
  <si>
    <t>PRE-000841</t>
  </si>
  <si>
    <t>PRE-000842</t>
  </si>
  <si>
    <t>PRE-000843</t>
  </si>
  <si>
    <t>PRE-000844</t>
  </si>
  <si>
    <t>PRE-000889</t>
  </si>
  <si>
    <t>PRE-000890</t>
  </si>
  <si>
    <t>PRE-000891</t>
  </si>
  <si>
    <t>PRE-000892</t>
  </si>
  <si>
    <t>PRE-000943</t>
  </si>
  <si>
    <t>PRE-000944</t>
  </si>
  <si>
    <t>PRE-000945</t>
  </si>
  <si>
    <t>PRE-000946</t>
  </si>
  <si>
    <t>PRE-000947</t>
  </si>
  <si>
    <t>PRE-000948</t>
  </si>
  <si>
    <t>PRE-000960</t>
  </si>
  <si>
    <t>PRE-000961</t>
  </si>
  <si>
    <t>PRE-000962</t>
  </si>
  <si>
    <t>PRE-000963</t>
  </si>
  <si>
    <t>PRE-000964</t>
  </si>
  <si>
    <t>PRE-000965</t>
  </si>
  <si>
    <t>PRE-000967</t>
  </si>
  <si>
    <t>PRE-000968</t>
  </si>
  <si>
    <t>PRE-001004</t>
  </si>
  <si>
    <t>PRE-001006</t>
  </si>
  <si>
    <t>PRE-001007</t>
  </si>
  <si>
    <t>PRE-001012</t>
  </si>
  <si>
    <t>PRE-001017</t>
  </si>
  <si>
    <t>PRE-001018</t>
  </si>
  <si>
    <t>PRE-001019</t>
  </si>
  <si>
    <t>PRE-001020</t>
  </si>
  <si>
    <t>PRE-000006</t>
  </si>
  <si>
    <t>PRE-000007</t>
  </si>
  <si>
    <t>PRE-000008</t>
  </si>
  <si>
    <t>PRE-000009</t>
  </si>
  <si>
    <t>PRE-000010</t>
  </si>
  <si>
    <t>PRE-000046</t>
  </si>
  <si>
    <t>PRE-000047</t>
  </si>
  <si>
    <t>PRE-000057</t>
  </si>
  <si>
    <t>PRE-000059</t>
  </si>
  <si>
    <t>PRE-000060</t>
  </si>
  <si>
    <t>PRE-000061</t>
  </si>
  <si>
    <t>PRE-000062</t>
  </si>
  <si>
    <t>PRE-000063</t>
  </si>
  <si>
    <t>PRE-000064</t>
  </si>
  <si>
    <t>PRE-000065</t>
  </si>
  <si>
    <t>PRE-000071</t>
  </si>
  <si>
    <t>PRE-000084</t>
  </si>
  <si>
    <t>PRE-000086</t>
  </si>
  <si>
    <t>PRE-000087</t>
  </si>
  <si>
    <t>PRE-000093</t>
  </si>
  <si>
    <t>PRE-000098</t>
  </si>
  <si>
    <t>PRE-000107</t>
  </si>
  <si>
    <t>PRE-000143</t>
  </si>
  <si>
    <t>PRE-000144</t>
  </si>
  <si>
    <t>PRE-000145</t>
  </si>
  <si>
    <t>PRE-000146</t>
  </si>
  <si>
    <t>PRE-000147</t>
  </si>
  <si>
    <t>PRE-000156</t>
  </si>
  <si>
    <t>PRE-000177</t>
  </si>
  <si>
    <t>PRE-000201</t>
  </si>
  <si>
    <t>PRE-000202</t>
  </si>
  <si>
    <t>PRE-000203</t>
  </si>
  <si>
    <t>PRE-000204</t>
  </si>
  <si>
    <t>PRE-000205</t>
  </si>
  <si>
    <t>PRE-000215</t>
  </si>
  <si>
    <t>PRE-000217</t>
  </si>
  <si>
    <t>PRE-000219</t>
  </si>
  <si>
    <t>PRE-000221</t>
  </si>
  <si>
    <t>PRE-000222</t>
  </si>
  <si>
    <t>PRE-000224</t>
  </si>
  <si>
    <t>PRE-000245</t>
  </si>
  <si>
    <t>PRE-000246</t>
  </si>
  <si>
    <t>PRE-000247</t>
  </si>
  <si>
    <t>PRE-000248</t>
  </si>
  <si>
    <t>PRE-000249</t>
  </si>
  <si>
    <t>PRE-000250</t>
  </si>
  <si>
    <t>PRE-000331</t>
  </si>
  <si>
    <t>PRE-000333</t>
  </si>
  <si>
    <t>PRE-000335</t>
  </si>
  <si>
    <t>PRE-000336</t>
  </si>
  <si>
    <t>PRE-000338</t>
  </si>
  <si>
    <t>PRE-000356</t>
  </si>
  <si>
    <t>PRE-000363</t>
  </si>
  <si>
    <t>PRE-000373</t>
  </si>
  <si>
    <t>PRE-000381</t>
  </si>
  <si>
    <t>PRE-000382</t>
  </si>
  <si>
    <t>PRE-000383</t>
  </si>
  <si>
    <t>PRE-000384</t>
  </si>
  <si>
    <t>PRE-000385</t>
  </si>
  <si>
    <t>PRE-000386</t>
  </si>
  <si>
    <t>PRE-000387</t>
  </si>
  <si>
    <t>PRE-000388</t>
  </si>
  <si>
    <t>PRE-000399</t>
  </si>
  <si>
    <t>PRE-000400</t>
  </si>
  <si>
    <t>PRE-000401</t>
  </si>
  <si>
    <t>PRE-000447</t>
  </si>
  <si>
    <t>PRE-000471</t>
  </si>
  <si>
    <t>PRE-000484</t>
  </si>
  <si>
    <t>PRE-000485</t>
  </si>
  <si>
    <t>PRE-000487</t>
  </si>
  <si>
    <t>PRE-000488</t>
  </si>
  <si>
    <t>PRE-000489</t>
  </si>
  <si>
    <t>PRE-000490</t>
  </si>
  <si>
    <t>PRE-000491</t>
  </si>
  <si>
    <t>PRE-000492</t>
  </si>
  <si>
    <t>PRE-000493</t>
  </si>
  <si>
    <t>PRE-000494</t>
  </si>
  <si>
    <t>PRE-000495</t>
  </si>
  <si>
    <t>PRE-000496</t>
  </si>
  <si>
    <t>PRE-000497</t>
  </si>
  <si>
    <t>PRE-000498</t>
  </si>
  <si>
    <t>PRE-000499</t>
  </si>
  <si>
    <t>PRE-000500</t>
  </si>
  <si>
    <t>PRE-000501</t>
  </si>
  <si>
    <t>PRE-000502</t>
  </si>
  <si>
    <t>PRE-000503</t>
  </si>
  <si>
    <t>PRE-000504</t>
  </si>
  <si>
    <t>PRE-000505</t>
  </si>
  <si>
    <t>PRE-000512</t>
  </si>
  <si>
    <t>PRE-000513</t>
  </si>
  <si>
    <t>PRE-000514</t>
  </si>
  <si>
    <t>PRE-000515</t>
  </si>
  <si>
    <t>PRE-000516</t>
  </si>
  <si>
    <t>PRE-000517</t>
  </si>
  <si>
    <t>PRE-000518</t>
  </si>
  <si>
    <t>PRE-000519</t>
  </si>
  <si>
    <t>PRE-000579</t>
  </si>
  <si>
    <t>PRE-000587</t>
  </si>
  <si>
    <t>PRE-000588</t>
  </si>
  <si>
    <t>PRE-000589</t>
  </si>
  <si>
    <t>PRE-000590</t>
  </si>
  <si>
    <t>PRE-000591</t>
  </si>
  <si>
    <t>PRE-000592</t>
  </si>
  <si>
    <t>PRE-000593</t>
  </si>
  <si>
    <t>PRE-000594</t>
  </si>
  <si>
    <t>PRE-000600</t>
  </si>
  <si>
    <t>PRE-000605</t>
  </si>
  <si>
    <t>PRE-000606</t>
  </si>
  <si>
    <t>PRE-000607</t>
  </si>
  <si>
    <t>PRE-000608</t>
  </si>
  <si>
    <t>PRE-000609</t>
  </si>
  <si>
    <t>PRE-000610</t>
  </si>
  <si>
    <t>PRE-000611</t>
  </si>
  <si>
    <t>PRE-000612</t>
  </si>
  <si>
    <t>PRE-000616</t>
  </si>
  <si>
    <t>PRE-000626</t>
  </si>
  <si>
    <t>PRE-000627</t>
  </si>
  <si>
    <t>PRE-000628</t>
  </si>
  <si>
    <t>PRE-000629</t>
  </si>
  <si>
    <t>PRE-000630</t>
  </si>
  <si>
    <t>PRE-000631</t>
  </si>
  <si>
    <t>PRE-000632</t>
  </si>
  <si>
    <t>PRE-000633</t>
  </si>
  <si>
    <t>PRE-000636</t>
  </si>
  <si>
    <t>PRE-000637</t>
  </si>
  <si>
    <t>PRE-000653</t>
  </si>
  <si>
    <t>PRE-000658</t>
  </si>
  <si>
    <t>PRE-000773</t>
  </si>
  <si>
    <t>PRE-000774</t>
  </si>
  <si>
    <t>PRE-000777</t>
  </si>
  <si>
    <t>PRE-000837</t>
  </si>
  <si>
    <t>PRE-000838</t>
  </si>
  <si>
    <t>PRE-000839</t>
  </si>
  <si>
    <t>PRE-000840</t>
  </si>
  <si>
    <t>PRE-001005</t>
  </si>
  <si>
    <t>PRE-001011</t>
  </si>
  <si>
    <t>PRE-001013</t>
  </si>
  <si>
    <t>PRE-001014</t>
  </si>
  <si>
    <t>PRE-001015</t>
  </si>
  <si>
    <t>PRE-001016</t>
  </si>
  <si>
    <t>PRE-001021</t>
  </si>
  <si>
    <t>PRE-001022</t>
  </si>
  <si>
    <t>PRE-001023</t>
  </si>
  <si>
    <t>PRE-001024</t>
  </si>
  <si>
    <t>PRE-001025</t>
  </si>
  <si>
    <t>PRE-001026</t>
  </si>
  <si>
    <t>PRE-001027</t>
  </si>
  <si>
    <t>PRE-001028</t>
  </si>
  <si>
    <t>PRE-001029</t>
  </si>
  <si>
    <t>PRE-001030</t>
  </si>
  <si>
    <t>PRE-001031</t>
  </si>
  <si>
    <t>PRE-001032</t>
  </si>
  <si>
    <t>PRE-001033</t>
  </si>
  <si>
    <t>PRE-001034</t>
  </si>
  <si>
    <t>PRE-001035</t>
  </si>
  <si>
    <t>PRE-001036</t>
  </si>
  <si>
    <t>PRE-001037</t>
  </si>
  <si>
    <t>PRE-001038</t>
  </si>
  <si>
    <t>PRE-001039</t>
  </si>
  <si>
    <t>PRE-001040</t>
  </si>
  <si>
    <t>PRE-001041</t>
  </si>
  <si>
    <t>PRE-001042</t>
  </si>
  <si>
    <t>PRE-001043</t>
  </si>
  <si>
    <t>PRE-001044</t>
  </si>
  <si>
    <t>PRE-001045</t>
  </si>
  <si>
    <t>PRE-001046</t>
  </si>
  <si>
    <t>PRE-001047</t>
  </si>
  <si>
    <t>PRE-001048</t>
  </si>
  <si>
    <t>PRE-001049</t>
  </si>
  <si>
    <t>PRE-001050</t>
  </si>
  <si>
    <t>PRE-001051</t>
  </si>
  <si>
    <t>PRE-001052</t>
  </si>
  <si>
    <t>PRE-001053</t>
  </si>
  <si>
    <t>PRE-001054</t>
  </si>
  <si>
    <t>PRE-001055</t>
  </si>
  <si>
    <t>PRE-001056</t>
  </si>
  <si>
    <t>PRE-000136</t>
  </si>
  <si>
    <t>PRE-000353</t>
  </si>
  <si>
    <t>PRE-000354</t>
  </si>
  <si>
    <t>PRE-000355</t>
  </si>
  <si>
    <t>PRE-000603</t>
  </si>
  <si>
    <t>PRE-000604</t>
  </si>
  <si>
    <t>PRE-000614</t>
  </si>
  <si>
    <t>PRE-000615</t>
  </si>
  <si>
    <t>PRE-000893</t>
  </si>
  <si>
    <t>PRE-000894</t>
  </si>
  <si>
    <t>PRE-000895</t>
  </si>
  <si>
    <t>PRE-000896</t>
  </si>
  <si>
    <t>PRE-000919</t>
  </si>
  <si>
    <t>PRE-000931</t>
  </si>
  <si>
    <t>WSP-000022</t>
  </si>
  <si>
    <t>WSP-000028</t>
  </si>
  <si>
    <t>WSP-000034</t>
  </si>
  <si>
    <t>WSP-000040</t>
  </si>
  <si>
    <t>WSP-000043</t>
  </si>
  <si>
    <t>WSP-000044</t>
  </si>
  <si>
    <t>WSP-000045</t>
  </si>
  <si>
    <t>WSP-000046</t>
  </si>
  <si>
    <t>WSP-000047</t>
  </si>
  <si>
    <t>WSP-000048</t>
  </si>
  <si>
    <t>WSP-000049</t>
  </si>
  <si>
    <t>WSP-000050</t>
  </si>
  <si>
    <t>WSP-000051</t>
  </si>
  <si>
    <t>WSP-000053</t>
  </si>
  <si>
    <t>WSP-000056</t>
  </si>
  <si>
    <t>WSP-000059</t>
  </si>
  <si>
    <t>WSP-000062</t>
  </si>
  <si>
    <t>WSP-000063</t>
  </si>
  <si>
    <t>WSP-000065</t>
  </si>
  <si>
    <t>WSP-000066</t>
  </si>
  <si>
    <t>WSP-000067</t>
  </si>
  <si>
    <t>WSP-000068</t>
  </si>
  <si>
    <t>WSP-000069</t>
  </si>
  <si>
    <t>WSP-000070</t>
  </si>
  <si>
    <t>WSP-000075</t>
  </si>
  <si>
    <t>WSP-000076</t>
  </si>
  <si>
    <t>WSP-000077</t>
  </si>
  <si>
    <t>WSP-000078</t>
  </si>
  <si>
    <t>WSP-000079</t>
  </si>
  <si>
    <t>WSP-000081</t>
  </si>
  <si>
    <t>WSP-000083</t>
  </si>
  <si>
    <t>WSP-000084</t>
  </si>
  <si>
    <t>WSP-000085</t>
  </si>
  <si>
    <t>WSP-000086</t>
  </si>
  <si>
    <t>WSP-000087</t>
  </si>
  <si>
    <t>WSP-000088</t>
  </si>
  <si>
    <t>WSP-000089</t>
  </si>
  <si>
    <t>WSP-000090</t>
  </si>
  <si>
    <t>WSP-000091</t>
  </si>
  <si>
    <t>WSP-000094</t>
  </si>
  <si>
    <t>WSP-000095</t>
  </si>
  <si>
    <t>WSP-000096</t>
  </si>
  <si>
    <t>WSP-000097</t>
  </si>
  <si>
    <t>WSP-000098</t>
  </si>
  <si>
    <t>WSP-000099</t>
  </si>
  <si>
    <t>WSP-000101</t>
  </si>
  <si>
    <t>WSP-000102</t>
  </si>
  <si>
    <t>WSP-000103</t>
  </si>
  <si>
    <t>WSP-000104</t>
  </si>
  <si>
    <t>WSP-000105</t>
  </si>
  <si>
    <t>WSP-000106</t>
  </si>
  <si>
    <t>WSP-000107</t>
  </si>
  <si>
    <t>WSP-000109</t>
  </si>
  <si>
    <t>WSP-000110</t>
  </si>
  <si>
    <t>WSP-000111</t>
  </si>
  <si>
    <t>WSP-000112</t>
  </si>
  <si>
    <t>WSP-000113</t>
  </si>
  <si>
    <t>WSP-000114</t>
  </si>
  <si>
    <t>WSP-000115</t>
  </si>
  <si>
    <t>WSP-000117</t>
  </si>
  <si>
    <t>WSP-000118</t>
  </si>
  <si>
    <t>WSP-000120</t>
  </si>
  <si>
    <t>WSP-000121</t>
  </si>
  <si>
    <t>WSP-000122</t>
  </si>
  <si>
    <t>WSP-000124</t>
  </si>
  <si>
    <t>WSP-000125</t>
  </si>
  <si>
    <t>WSP-000127</t>
  </si>
  <si>
    <t>WSP-000128</t>
  </si>
  <si>
    <t>WSP-000129</t>
  </si>
  <si>
    <t>WSP-000130</t>
  </si>
  <si>
    <t>WSP-000132</t>
  </si>
  <si>
    <t>WSP-000133</t>
  </si>
  <si>
    <t>WSP-000134</t>
  </si>
  <si>
    <t>WSP-000135</t>
  </si>
  <si>
    <t>WSP-000136</t>
  </si>
  <si>
    <t>WSP-000137</t>
  </si>
  <si>
    <t>WSP-000139</t>
  </si>
  <si>
    <t>WSP-000140</t>
  </si>
  <si>
    <t>WSP-000142</t>
  </si>
  <si>
    <t>WSP-000143</t>
  </si>
  <si>
    <t>WSP-000144</t>
  </si>
  <si>
    <t>WSP-000148</t>
  </si>
  <si>
    <t>WSP-000149</t>
  </si>
  <si>
    <t>WSP-000150</t>
  </si>
  <si>
    <t>WSP-000151</t>
  </si>
  <si>
    <t>WSP-000152</t>
  </si>
  <si>
    <t>WSP-000153</t>
  </si>
  <si>
    <t>WSP-000154</t>
  </si>
  <si>
    <t>WSP-000155</t>
  </si>
  <si>
    <t>WSP-000156</t>
  </si>
  <si>
    <t>WSP-000157</t>
  </si>
  <si>
    <t>WSP-000158</t>
  </si>
  <si>
    <t>WSP-000159</t>
  </si>
  <si>
    <t>WSP-000160</t>
  </si>
  <si>
    <t>WSP-000161</t>
  </si>
  <si>
    <t>WSP-000162</t>
  </si>
  <si>
    <t>WSP-000163</t>
  </si>
  <si>
    <t>WSP-000164</t>
  </si>
  <si>
    <t>WSP-000165</t>
  </si>
  <si>
    <t>WSP-000167</t>
  </si>
  <si>
    <t>WSP-000168</t>
  </si>
  <si>
    <t>WSP-000169</t>
  </si>
  <si>
    <t>WSP-000170</t>
  </si>
  <si>
    <t>WSP-000171</t>
  </si>
  <si>
    <t>WSP-000172</t>
  </si>
  <si>
    <t>WSP-000173</t>
  </si>
  <si>
    <t>WSP-000174</t>
  </si>
  <si>
    <t>WSP-000175</t>
  </si>
  <si>
    <t>WSP-000176</t>
  </si>
  <si>
    <t>WSP-000177</t>
  </si>
  <si>
    <t>WSP-000178</t>
  </si>
  <si>
    <t>WSP-000179</t>
  </si>
  <si>
    <t>WSP-000180</t>
  </si>
  <si>
    <t>WSP-000181</t>
  </si>
  <si>
    <t>WSP-000182</t>
  </si>
  <si>
    <t>WSP-000183</t>
  </si>
  <si>
    <t>WSP-000184</t>
  </si>
  <si>
    <t>WSP-000185</t>
  </si>
  <si>
    <t>WSP-000186</t>
  </si>
  <si>
    <t>WSP-000187</t>
  </si>
  <si>
    <t>WSP-000189</t>
  </si>
  <si>
    <t>WSP-000190</t>
  </si>
  <si>
    <t>WSP-000191</t>
  </si>
  <si>
    <t>WSP-000192</t>
  </si>
  <si>
    <t>WSP-000194</t>
  </si>
  <si>
    <t>WSP-000195</t>
  </si>
  <si>
    <t>WSP-000196</t>
  </si>
  <si>
    <t>WSP-000197</t>
  </si>
  <si>
    <t>WSP-000198</t>
  </si>
  <si>
    <t>WSP-000199</t>
  </si>
  <si>
    <t>WSP-000236</t>
  </si>
  <si>
    <t>WSP-000237</t>
  </si>
  <si>
    <t>WSP-000238</t>
  </si>
  <si>
    <t>WSP-000239</t>
  </si>
  <si>
    <t>WSP-000240</t>
  </si>
  <si>
    <t>WSP-000241</t>
  </si>
  <si>
    <t>WSP-000242</t>
  </si>
  <si>
    <t>WSP-000243</t>
  </si>
  <si>
    <t>WSP-000244</t>
  </si>
  <si>
    <t>WSP-000245</t>
  </si>
  <si>
    <t>WSP-000246</t>
  </si>
  <si>
    <t>Corrosion</t>
  </si>
  <si>
    <t>Minor deterioration</t>
  </si>
  <si>
    <t>Corrossion</t>
  </si>
  <si>
    <t>Corrosion on side</t>
  </si>
  <si>
    <t>Minor rust corrosion</t>
  </si>
  <si>
    <t>Minor corrosion</t>
  </si>
  <si>
    <t>Minor rusting</t>
  </si>
  <si>
    <t>minor corrossion</t>
  </si>
  <si>
    <t>Minor corrossion</t>
  </si>
  <si>
    <t>minor rusty，looks good overall</t>
  </si>
  <si>
    <t>Rusty and dusty</t>
  </si>
  <si>
    <t>Dusty and aging</t>
  </si>
  <si>
    <t>Very Rusty and Dusty</t>
  </si>
  <si>
    <t>Not in operation because of flow rate</t>
  </si>
  <si>
    <t>Not in operation due to insufficient flow</t>
  </si>
  <si>
    <t>Air blower 1 removed from site. Not visible. Assume it will be installed.</t>
  </si>
  <si>
    <t>Dusty</t>
  </si>
  <si>
    <t>Minor corrosion ouside</t>
  </si>
  <si>
    <t>Minor corrosion outside</t>
  </si>
  <si>
    <t>Severe corrosion</t>
  </si>
  <si>
    <t>Due to age</t>
  </si>
  <si>
    <t>Handle very rusty</t>
  </si>
  <si>
    <t>Very rusty</t>
  </si>
  <si>
    <t>Aging but working</t>
  </si>
  <si>
    <t>Travelling slide broken Replace</t>
  </si>
  <si>
    <t>CORROSION</t>
  </si>
  <si>
    <t>Minor corrosion on connection</t>
  </si>
  <si>
    <t>Minor corrosion on bolts</t>
  </si>
  <si>
    <t>Very minor corrosion</t>
  </si>
  <si>
    <t>Installed in 2021</t>
  </si>
  <si>
    <t>Not visible. Installed in 2021. Assumed in very good condition</t>
  </si>
  <si>
    <t>Installed in 2021. Not visible. Assume in very good condition</t>
  </si>
  <si>
    <t>Not visible</t>
  </si>
  <si>
    <t>New</t>
  </si>
  <si>
    <t>Installed 2021</t>
  </si>
  <si>
    <t>Rusty wear and tear aging</t>
  </si>
  <si>
    <t>No bar code</t>
  </si>
  <si>
    <t>Very rusty and dusty</t>
  </si>
  <si>
    <t>Dusty and aging Name plate missing</t>
  </si>
  <si>
    <t>Rusty and aging</t>
  </si>
  <si>
    <t>Not visible. Installed in 2021</t>
  </si>
  <si>
    <t>Not in operation</t>
  </si>
  <si>
    <t>Out of order. Will be replaced soon</t>
  </si>
  <si>
    <t>Rusty dusty aging</t>
  </si>
  <si>
    <t>Dusty and rusty</t>
  </si>
  <si>
    <t>Aging; Wear and tear</t>
  </si>
  <si>
    <t>good</t>
  </si>
  <si>
    <t>Aging; Corrosion</t>
  </si>
  <si>
    <t>Aging</t>
  </si>
  <si>
    <t>Aging: Wear and tear</t>
  </si>
  <si>
    <t>Aging; Wear and tear: Heavy dust</t>
  </si>
  <si>
    <t>Aging; Wear and tear; Corrosion</t>
  </si>
  <si>
    <t>Aging; Obsolete</t>
  </si>
  <si>
    <t>Aging; Wear and tear;</t>
  </si>
  <si>
    <t>Aging. Wear and tear</t>
  </si>
  <si>
    <t>Aging: Corrosion</t>
  </si>
  <si>
    <t>Old</t>
  </si>
  <si>
    <t>Fair Minor corrosion</t>
  </si>
  <si>
    <t>Opd</t>
  </si>
  <si>
    <t>GoodNo drain line on mufflee</t>
  </si>
  <si>
    <t>Food</t>
  </si>
  <si>
    <t>Goid</t>
  </si>
  <si>
    <t>Good No barcode</t>
  </si>
  <si>
    <t>GoodNo barcode</t>
  </si>
  <si>
    <t>Good 6" size</t>
  </si>
  <si>
    <t>Minor pealing paint on evestrough.Minir warpijg if fascia boards.Localized Loose alum, soffit</t>
  </si>
  <si>
    <t>Deformed glazing gasket Cracked perimeter caulking</t>
  </si>
  <si>
    <t>Rust at base of door.Chalking paint</t>
  </si>
  <si>
    <t>General wear and tareChaulking paint</t>
  </si>
  <si>
    <t>Hollow metal door</t>
  </si>
  <si>
    <t>Closure strip missing (multiple locations)</t>
  </si>
  <si>
    <t>Minor mortar joint deficiency</t>
  </si>
  <si>
    <t>Evidence of leak at evestrough seam</t>
  </si>
  <si>
    <t>Single and double door into headworks room extensive rust on frame. Need replacement. Other doors of headworks building, good condition</t>
  </si>
  <si>
    <t>Motor operated,  sectional doors. Door 1 (West): interiorExtensive locallized rust. Cracked window pane. Motor operated ( cant  confirm if it's running)exterior side: paint flaking and corrosion Door 2 (South): fair with minor corrosion</t>
  </si>
  <si>
    <t>General wear &amp;tare</t>
  </si>
  <si>
    <t>Localized coating flaking</t>
  </si>
  <si>
    <t>C: safety chains are not code complaint and require a swing gate</t>
  </si>
  <si>
    <t>Chalking paint, deteriorating caulking</t>
  </si>
  <si>
    <t>Not visible, comdition unknown</t>
  </si>
  <si>
    <t>Rust in several locations, paint flaking</t>
  </si>
  <si>
    <t>Ponding, roof not draining</t>
  </si>
  <si>
    <t>N</t>
  </si>
  <si>
    <t>D</t>
  </si>
  <si>
    <t>Localized moderate corrosion,  flak8ng paint. Damaged weatherstripping.</t>
  </si>
  <si>
    <t>C: one railing missing bottom extension</t>
  </si>
  <si>
    <t>Minor pitting</t>
  </si>
  <si>
    <t>Physical damage to multiple locations</t>
  </si>
  <si>
    <t>Deteriorating wood and flaking paint</t>
  </si>
  <si>
    <t>C: Height of door opening is 1970mm.</t>
  </si>
  <si>
    <t>Minor staining</t>
  </si>
  <si>
    <t>Middle window pane , temprred glass brokenGlazing gasket has failed on inside and outside</t>
  </si>
  <si>
    <t>General Ware &amp;Tare</t>
  </si>
  <si>
    <t>Excessive roof pooling</t>
  </si>
  <si>
    <t>Chipped coating. New coating on 1/2of floor onlyWare and tear on the stairs</t>
  </si>
  <si>
    <t>Evidence of leaks at pedestrians and other locations.</t>
  </si>
  <si>
    <t>Evidence of leaks</t>
  </si>
  <si>
    <t>Ware and tearC: no stair extension</t>
  </si>
  <si>
    <t>Rusted hinges, chipping paint</t>
  </si>
  <si>
    <t>Missing scu00er downspoutPaint chipping and wood decomposing</t>
  </si>
  <si>
    <t>Excessive pooling</t>
  </si>
  <si>
    <t>Extensivw evidence of leaks, stains</t>
  </si>
  <si>
    <t>Evidence ofmleakain multiple locations.</t>
  </si>
  <si>
    <t>C: height of guardrail is less than 920mmNo extension of railing at landing</t>
  </si>
  <si>
    <t>General ware and tearoò22</t>
  </si>
  <si>
    <t>Ponding , cracks, and minor flaking</t>
  </si>
  <si>
    <t>General ware and tear and staining</t>
  </si>
  <si>
    <t>Debris on roof</t>
  </si>
  <si>
    <t>Staining on wall from duct penetrarion on s wall</t>
  </si>
  <si>
    <t>Minor rust, weathered paint</t>
  </si>
  <si>
    <t>Damaged stucco at base, corners and other locations</t>
  </si>
  <si>
    <t>43.3878574, -80.3520281</t>
  </si>
  <si>
    <t>43.3878318, -80.3515879</t>
  </si>
  <si>
    <t>43.3878339, -80.3515249</t>
  </si>
  <si>
    <t>43.3876067, -80.3512026</t>
  </si>
  <si>
    <t>43.3881410, -80.3515685</t>
  </si>
  <si>
    <t>43.3881313, -80.3513360</t>
  </si>
  <si>
    <t>43.3881435, -80.3515216</t>
  </si>
  <si>
    <t>43.3880320, -80.3515177</t>
  </si>
  <si>
    <t>43.3876855, -80.3514424</t>
  </si>
  <si>
    <t>43.3879011, -80.3522843</t>
  </si>
  <si>
    <t>43.3878559, -80.3522640</t>
  </si>
  <si>
    <t>43.3878149, -80.3522687</t>
  </si>
  <si>
    <t>43.3878611, -80.3522908</t>
  </si>
  <si>
    <t>43.3878106, -80.3522847</t>
  </si>
  <si>
    <t>43.3879397, -80.3521658</t>
  </si>
  <si>
    <t>43.3879861, -80.3521422</t>
  </si>
  <si>
    <t>43.3879076, -80.3521768</t>
  </si>
  <si>
    <t>43.3877066, -80.3522005</t>
  </si>
  <si>
    <t>43.3880715, -80.3518019</t>
  </si>
  <si>
    <t>43.3880203, -80.3518624</t>
  </si>
  <si>
    <t>43.3879068, -80.3519887</t>
  </si>
  <si>
    <t>43.3877920, -80.3517899</t>
  </si>
  <si>
    <t>43.3877999, -80.3517801</t>
  </si>
  <si>
    <t>43.3879116, -80.3516568</t>
  </si>
  <si>
    <t>43.3880375, -80.3516030</t>
  </si>
  <si>
    <t>43.3880348, -80.3515397</t>
  </si>
  <si>
    <t>43.3881124, -80.3517131</t>
  </si>
  <si>
    <t>43.3879047, -80.3508000</t>
  </si>
  <si>
    <t>43.3878679, -80.3507584</t>
  </si>
  <si>
    <t>43.3879128, -80.3507836</t>
  </si>
  <si>
    <t>43.3877365, -80.3521986</t>
  </si>
  <si>
    <t>43.3880533, -80.3514726</t>
  </si>
  <si>
    <t>43.3881516, -80.3516701</t>
  </si>
  <si>
    <t>43.3880365, -80.3514762</t>
  </si>
  <si>
    <t>43.3879710, -80.3506343</t>
  </si>
  <si>
    <t>43.3880021, -80.3510739</t>
  </si>
  <si>
    <t>43.3880415, -80.3508312</t>
  </si>
  <si>
    <t>43.3879967, -80.3510971</t>
  </si>
  <si>
    <t>43.3879525, -80.3511267</t>
  </si>
  <si>
    <t>43.3879567, -80.3510834</t>
  </si>
  <si>
    <t>43.3879752, -80.3508686</t>
  </si>
  <si>
    <t>43.3879420, -80.3508982</t>
  </si>
  <si>
    <t>43.3879141, -80.3509316</t>
  </si>
  <si>
    <t>43.3879439, -80.3507247</t>
  </si>
  <si>
    <t>43.3879200, -80.3506814</t>
  </si>
  <si>
    <t>43.3881722, -80.3521538</t>
  </si>
  <si>
    <t>43.3882599, -80.3521105</t>
  </si>
  <si>
    <t>43.3883551, -80.3521324</t>
  </si>
  <si>
    <t>43.3879432, -80.3521326</t>
  </si>
  <si>
    <t>43.3879771, -80.3521520</t>
  </si>
  <si>
    <t>43.3880248, -80.3521474</t>
  </si>
  <si>
    <t>43.3879597, -80.3521537</t>
  </si>
  <si>
    <t>43.3882829, -80.3516140</t>
  </si>
  <si>
    <t>43.3882770, -80.3516072</t>
  </si>
  <si>
    <t>43.3881345, -80.3514784</t>
  </si>
  <si>
    <t>43.3881499, -80.3515595</t>
  </si>
  <si>
    <t>43.3880773, -80.3515769</t>
  </si>
  <si>
    <t>43.3880099, -80.3509012</t>
  </si>
  <si>
    <t>43.3880492, -80.3507670</t>
  </si>
  <si>
    <t>43.3880484, -80.3508473</t>
  </si>
  <si>
    <t>43.3880465, -80.3507567</t>
  </si>
  <si>
    <t>43.3879587, -80.3507084</t>
  </si>
  <si>
    <t>43.3879974, -80.3508171</t>
  </si>
  <si>
    <t>43.3880174, -80.3507507</t>
  </si>
  <si>
    <t>43.3879668, -80.3507758</t>
  </si>
  <si>
    <t>43.3879786, -80.3508455</t>
  </si>
  <si>
    <t>43.3880435, -80.3507237</t>
  </si>
  <si>
    <t>43.3879938, -80.3507148</t>
  </si>
  <si>
    <t>43.3879810, -80.3508129</t>
  </si>
  <si>
    <t>43.3880494, -80.3507245</t>
  </si>
  <si>
    <t>43.3879412, -80.3508557</t>
  </si>
  <si>
    <t>43.3879268, -80.3507367</t>
  </si>
  <si>
    <t>43.3879294, -80.3507494</t>
  </si>
  <si>
    <t>43.3879288, -80.3507695</t>
  </si>
  <si>
    <t>43.3878870, -80.3507804</t>
  </si>
  <si>
    <t>43.3880662, -80.3521640</t>
  </si>
  <si>
    <t>43.3881402, -80.3522216</t>
  </si>
  <si>
    <t>43.3880217, -80.3523934</t>
  </si>
  <si>
    <t>43.3881466, -80.3515410</t>
  </si>
  <si>
    <t>43.3879419, -80.3507543</t>
  </si>
  <si>
    <t>43.3878456, -80.3515373</t>
  </si>
  <si>
    <t>43.3886264, -80.3518743</t>
  </si>
  <si>
    <t>43.3883137, -80.3520965</t>
  </si>
  <si>
    <t>43.3881715, -80.3518942</t>
  </si>
  <si>
    <t>43.3883520, -80.3514412</t>
  </si>
  <si>
    <t>43.3878205, -80.3506556</t>
  </si>
  <si>
    <t>43.3880006, -80.3511296</t>
  </si>
  <si>
    <t>43.3879609, -80.3507730</t>
  </si>
  <si>
    <t>43.3880031, -80.3506402</t>
  </si>
  <si>
    <t>43.3879969, -80.3510989</t>
  </si>
  <si>
    <t>43.3879100, -80.3507897</t>
  </si>
  <si>
    <t>43.3879740, -80.3524260</t>
  </si>
  <si>
    <t>43.3879239, -80.3521190</t>
  </si>
  <si>
    <t>Unknown</t>
  </si>
  <si>
    <t>43.3881567, -80.3520952</t>
  </si>
  <si>
    <t>43.3881893, -80.3519279</t>
  </si>
  <si>
    <t>43.3887413, -80.3522177</t>
  </si>
  <si>
    <t>43.3879960, -80.3511460</t>
  </si>
  <si>
    <t>43.3884622, -80.3520262</t>
  </si>
  <si>
    <t>43.3884628, -80.3521448</t>
  </si>
  <si>
    <t>43.3883972, -80.3519012</t>
  </si>
  <si>
    <t>43.3883869, -80.3518271</t>
  </si>
  <si>
    <t>43.3882943, -80.3523263</t>
  </si>
  <si>
    <t>43.3882212, -80.3522635</t>
  </si>
  <si>
    <t>43.3882228, -80.3521217</t>
  </si>
  <si>
    <t>43.3881321, -80.3520547</t>
  </si>
  <si>
    <t>43.3882666, -80.3520804</t>
  </si>
  <si>
    <t>43.3880358, -80.3524369</t>
  </si>
  <si>
    <t>43.3881557, -80.3526072</t>
  </si>
  <si>
    <t>43.3878889, -80.3522355</t>
  </si>
  <si>
    <t>43.3878984, -80.3522311</t>
  </si>
  <si>
    <t>43.3879022, -80.3522646</t>
  </si>
  <si>
    <t>43.3879055, -80.3520391</t>
  </si>
  <si>
    <t>43.3878772, -80.3523451</t>
  </si>
  <si>
    <t>43.3881818, -80.3521593</t>
  </si>
  <si>
    <t>43.3879409, -80.3521237</t>
  </si>
  <si>
    <t>43.3879394, -80.3521658</t>
  </si>
  <si>
    <t>43.3879324, -80.3521579</t>
  </si>
  <si>
    <t>43.3879833, -80.3510531</t>
  </si>
  <si>
    <t>43.3877442, -80.3516309</t>
  </si>
  <si>
    <t>43.3878215, -80.3510771</t>
  </si>
  <si>
    <t>43.3878117, -80.3511112</t>
  </si>
  <si>
    <t>43.3877586, -80.3521548</t>
  </si>
  <si>
    <t>43.3880802, -80.3518045</t>
  </si>
  <si>
    <t>43.3880084, -80.3518592</t>
  </si>
  <si>
    <t>43.3879272, -80.3519300</t>
  </si>
  <si>
    <t>43.3878866, -80.3519803</t>
  </si>
  <si>
    <t>43.3877946, -80.3520830</t>
  </si>
  <si>
    <t>43.3880363, -80.3518296</t>
  </si>
  <si>
    <t>43.3880650, -80.3518010</t>
  </si>
  <si>
    <t>43.3880104, -80.3518622</t>
  </si>
  <si>
    <t>43.3878732, -80.3518977</t>
  </si>
  <si>
    <t>43.3878207, -80.3519906</t>
  </si>
  <si>
    <t>43.3877978, -80.3520545</t>
  </si>
  <si>
    <t>43.3880371, -80.3518238</t>
  </si>
  <si>
    <t>43.3879662, -80.3515910</t>
  </si>
  <si>
    <t>43.3879376, -80.3516401</t>
  </si>
  <si>
    <t>43.3878327, -80.3518149</t>
  </si>
  <si>
    <t>43.3878072, -80.3517569</t>
  </si>
  <si>
    <t>43.3877368, -80.3518287</t>
  </si>
  <si>
    <t>43.3879121, -80.3517989</t>
  </si>
  <si>
    <t>43.3878410, -80.3517261</t>
  </si>
  <si>
    <t>43.3877782, -80.3518074</t>
  </si>
  <si>
    <t>43.3877126, -80.3518919</t>
  </si>
  <si>
    <t>43.3881168, -80.3517770</t>
  </si>
  <si>
    <t>43.3881003, -80.3517549</t>
  </si>
  <si>
    <t>43.3880126, -80.3515861</t>
  </si>
  <si>
    <t>43.3879327, -80.3508458</t>
  </si>
  <si>
    <t>43.3879279, -80.3508113</t>
  </si>
  <si>
    <t>43.3879398, -80.3508538</t>
  </si>
  <si>
    <t>43.3879202, -80.3507773</t>
  </si>
  <si>
    <t>43.3879201, -80.3507792</t>
  </si>
  <si>
    <t>43.3879357, -80.3507721</t>
  </si>
  <si>
    <t>43.3879374, -80.3507747</t>
  </si>
  <si>
    <t>43.3826666, -80.3538585</t>
  </si>
  <si>
    <t>43.3882075, -80.3520936</t>
  </si>
  <si>
    <t>43.3884640, -80.3521224</t>
  </si>
  <si>
    <t>43.3882338, -80.3518775</t>
  </si>
  <si>
    <t>43.3878379, -80.3514057</t>
  </si>
  <si>
    <t>43.3877708, -80.3511320</t>
  </si>
  <si>
    <t>43.3878593, -80.3510621</t>
  </si>
  <si>
    <t>43.3879984, -80.3513758</t>
  </si>
  <si>
    <t>43.3875787, -80.3511729</t>
  </si>
  <si>
    <t>43.3881407, -80.3509473</t>
  </si>
  <si>
    <t>43.3876967, -80.3525500</t>
  </si>
  <si>
    <t>43.3877908, -80.3524529</t>
  </si>
  <si>
    <t>43.3878940, -80.3522438</t>
  </si>
  <si>
    <t>43.3879152, -80.3523214</t>
  </si>
  <si>
    <t>43.3878598, -80.3522242</t>
  </si>
  <si>
    <t>43.3879347, -80.3523387</t>
  </si>
  <si>
    <t>43.3880564, -80.3523527</t>
  </si>
  <si>
    <t>43.3879393, -80.3521876</t>
  </si>
  <si>
    <t>43.3880951, -80.3517875</t>
  </si>
  <si>
    <t>43.3879342, -80.3508500</t>
  </si>
  <si>
    <t>43.3879453, -80.3507712</t>
  </si>
  <si>
    <t>43.3879982, -80.3520464</t>
  </si>
  <si>
    <t>43.3879478, -80.3508222</t>
  </si>
  <si>
    <t>43.3878963, -80.3508219</t>
  </si>
  <si>
    <t>43.3879525, -80.3507926</t>
  </si>
  <si>
    <t>43.3880426, -80.3507603</t>
  </si>
  <si>
    <t>43.3880396, -80.3507600</t>
  </si>
  <si>
    <t>43.3880294, -80.3507554</t>
  </si>
  <si>
    <t>43.3880317, -80.3507453</t>
  </si>
  <si>
    <t>43.3879161, -80.3507513</t>
  </si>
  <si>
    <t>43.3878806, -80.3507061</t>
  </si>
  <si>
    <t>43.3879400, -80.3507711</t>
  </si>
  <si>
    <t>43.3879507, -80.3507660</t>
  </si>
  <si>
    <t>43.3879492, -80.3507715</t>
  </si>
  <si>
    <t>43.3879242, -80.3508051</t>
  </si>
  <si>
    <t>43.3879299, -80.3508134</t>
  </si>
  <si>
    <t>43.3879311, -80.3508110</t>
  </si>
  <si>
    <t>43.3879323, -80.3507873</t>
  </si>
  <si>
    <t>43.3879297, -80.3507832</t>
  </si>
  <si>
    <t>43.3879094, -80.3507529</t>
  </si>
  <si>
    <t>43.3879463, -80.3507725</t>
  </si>
  <si>
    <t>43.3880154, -80.3505817</t>
  </si>
  <si>
    <t>43.3879515, -80.3510046</t>
  </si>
  <si>
    <t>43.3879376, -80.3510079</t>
  </si>
  <si>
    <t>43.3880203, -80.3505943</t>
  </si>
  <si>
    <t>43.3880295, -80.3507592</t>
  </si>
  <si>
    <t>43.3880346, -80.3507526</t>
  </si>
  <si>
    <t>43.3880329, -80.3507580</t>
  </si>
  <si>
    <t>43.3880286, -80.3507639</t>
  </si>
  <si>
    <t>43.3880321, -80.3507692</t>
  </si>
  <si>
    <t>43.3880134, -80.3507866</t>
  </si>
  <si>
    <t>43.3880082, -80.3508099</t>
  </si>
  <si>
    <t>43.3880114, -80.3508137</t>
  </si>
  <si>
    <t>43.3880276, -80.3507775</t>
  </si>
  <si>
    <t>43.3880295, -80.3507764</t>
  </si>
  <si>
    <t>43.3880287, -80.3507775</t>
  </si>
  <si>
    <t>43.3880198, -80.3507812</t>
  </si>
  <si>
    <t>43.3880234, -80.3507777</t>
  </si>
  <si>
    <t>43.3880233, -80.3507767</t>
  </si>
  <si>
    <t>43.3880238, -80.3507780</t>
  </si>
  <si>
    <t>43.3880205, -80.3507799</t>
  </si>
  <si>
    <t>43.3880233, -80.3507778</t>
  </si>
  <si>
    <t>43.3880193, -80.3507828</t>
  </si>
  <si>
    <t>43.3880204, -80.3507828</t>
  </si>
  <si>
    <t>43.3879210, -80.3507797</t>
  </si>
  <si>
    <t>43.3880295, -80.3507773</t>
  </si>
  <si>
    <t>43.3874037, -80.3521413</t>
  </si>
  <si>
    <t>43.3875287, -80.3520580</t>
  </si>
  <si>
    <t>43.3880401, -80.3521349</t>
  </si>
  <si>
    <t>43.3879228, -80.3520668</t>
  </si>
  <si>
    <t>43.3878887, -80.3520954</t>
  </si>
  <si>
    <t>43.3880646, -80.3521647</t>
  </si>
  <si>
    <t>43.3880807, -80.3522534</t>
  </si>
  <si>
    <t>43.3880801, -80.3522596</t>
  </si>
  <si>
    <t>43.3881021, -80.3522267</t>
  </si>
  <si>
    <t>43.3881006, -80.3522291</t>
  </si>
  <si>
    <t>43.3880756, -80.3522383</t>
  </si>
  <si>
    <t>43.3879772, -80.3520115</t>
  </si>
  <si>
    <t>43.3880571, -80.3522802</t>
  </si>
  <si>
    <t>43.3880627, -80.3522806</t>
  </si>
  <si>
    <t>43.3879175, -80.3521440</t>
  </si>
  <si>
    <t>43.3876177, -80.3507695</t>
  </si>
  <si>
    <t>43.3882762, -80.3520770</t>
  </si>
  <si>
    <t>43.3882800, -80.3520862</t>
  </si>
  <si>
    <t>43.3883054, -80.3520771</t>
  </si>
  <si>
    <t>43.3882577, -80.3520083</t>
  </si>
  <si>
    <t>43.3882918, -80.3520565</t>
  </si>
  <si>
    <t>43.3882038, -80.3519967</t>
  </si>
  <si>
    <t>43.3881709, -80.3517727</t>
  </si>
  <si>
    <t>43.3880430, -80.3519624</t>
  </si>
  <si>
    <t>43.3881739, -80.3519256</t>
  </si>
  <si>
    <t>43.3882757, -80.3518063</t>
  </si>
  <si>
    <t>43.3883590, -80.3518716</t>
  </si>
  <si>
    <t>43.3883211, -80.3518626</t>
  </si>
  <si>
    <t>43.3869405, -80.3518748</t>
  </si>
  <si>
    <t>43.3882847, -80.3516071</t>
  </si>
  <si>
    <t>43.3882784, -80.3515989</t>
  </si>
  <si>
    <t>43.3882890, -80.3517031</t>
  </si>
  <si>
    <t>43.3882821, -80.3516084</t>
  </si>
  <si>
    <t>43.3836442, -80.3618630</t>
  </si>
  <si>
    <t>43.3880159, -80.3510245</t>
  </si>
  <si>
    <t>43.3879120, -80.3509631</t>
  </si>
  <si>
    <t>43.3879210, -80.3509267</t>
  </si>
  <si>
    <t>43.3879928, -80.3508790</t>
  </si>
  <si>
    <t>43.3880066, -80.3508664</t>
  </si>
  <si>
    <t>43.3879986, -80.3508313</t>
  </si>
  <si>
    <t>43.3880280, -80.3507686</t>
  </si>
  <si>
    <t>43.3880208, -80.3507910</t>
  </si>
  <si>
    <t>43.3880258, -80.3507762</t>
  </si>
  <si>
    <t>43.3880421, -80.3505248</t>
  </si>
  <si>
    <t>43.3879223, -80.3507585</t>
  </si>
  <si>
    <t>43.3879219, -80.3507791</t>
  </si>
  <si>
    <t>43.3879216, -80.3507814</t>
  </si>
  <si>
    <t>43.3879242, -80.3508208</t>
  </si>
  <si>
    <t>43.3879363, -80.3507900</t>
  </si>
  <si>
    <t>43.3879266, -80.3507815</t>
  </si>
  <si>
    <t>43.3879379, -80.3507979</t>
  </si>
  <si>
    <t>43.3879295, -80.3507922</t>
  </si>
  <si>
    <t>43.3879416, -80.3507667</t>
  </si>
  <si>
    <t>43.3879360, -80.3507718</t>
  </si>
  <si>
    <t>43.3879282, -80.3507799</t>
  </si>
  <si>
    <t>43.3879333, -80.3507945</t>
  </si>
  <si>
    <t>43.3879373, -80.3507942</t>
  </si>
  <si>
    <t>43.3879351, -80.3507939</t>
  </si>
  <si>
    <t>43.3879483, -80.3508812</t>
  </si>
  <si>
    <t>43.3879226, -80.3507785</t>
  </si>
  <si>
    <t>43.3879368, -80.3507752</t>
  </si>
  <si>
    <t>43.3879361, -80.3507983</t>
  </si>
  <si>
    <t>43.3879252, -80.3507821</t>
  </si>
  <si>
    <t>43.3879325, -80.3507744</t>
  </si>
  <si>
    <t>43.3879363, -80.3508049</t>
  </si>
  <si>
    <t>43.3879330, -80.3507820</t>
  </si>
  <si>
    <t>43.3879357, -80.3507741</t>
  </si>
  <si>
    <t>43.3879368, -80.3507851</t>
  </si>
  <si>
    <t>43.3879367, -80.3507762</t>
  </si>
  <si>
    <t>43.3879358, -80.3507756</t>
  </si>
  <si>
    <t>43.3879340, -80.3507926</t>
  </si>
  <si>
    <t>43.3879339, -80.3507925</t>
  </si>
  <si>
    <t>43.3879659, -80.3524022</t>
  </si>
  <si>
    <t>43.3879649, -80.3524022</t>
  </si>
  <si>
    <t>43.3879768, -80.3524226</t>
  </si>
  <si>
    <t>43.3880499, -80.3522993</t>
  </si>
  <si>
    <t>43.3880487, -80.3523015</t>
  </si>
  <si>
    <t>43.3879616, -80.3524909</t>
  </si>
  <si>
    <t>43.3879669, -80.3524144</t>
  </si>
  <si>
    <t>43.3879477, -80.3524673</t>
  </si>
  <si>
    <t>43.3879643, -80.3524007</t>
  </si>
  <si>
    <t>43.3879691, -80.3524035</t>
  </si>
  <si>
    <t>43.3881282, -80.3520361</t>
  </si>
  <si>
    <t>43.3878827, -80.3507243</t>
  </si>
  <si>
    <t>43.3879218, -80.3507583</t>
  </si>
  <si>
    <t>43.3879555, -80.3508170</t>
  </si>
  <si>
    <t>43.3880136, -80.3506195</t>
  </si>
  <si>
    <t>43.3879449, -80.3507702</t>
  </si>
  <si>
    <t>43.3879428, -80.3507671</t>
  </si>
  <si>
    <t>43.3879207, -80.3507787</t>
  </si>
  <si>
    <t>43.3878771, -80.3509402</t>
  </si>
  <si>
    <t>43.3879438, -80.3508430</t>
  </si>
  <si>
    <t>43.3880543, -80.3507706</t>
  </si>
  <si>
    <t>43.3880282, -80.3507496</t>
  </si>
  <si>
    <t>43.3880306, -80.3507751</t>
  </si>
  <si>
    <t>43.3880292, -80.3507765</t>
  </si>
  <si>
    <t>43.3880210, -80.3507898</t>
  </si>
  <si>
    <t>43.3882085, -80.3518887</t>
  </si>
  <si>
    <t>43.3882718, -80.3519169</t>
  </si>
  <si>
    <t>43.3879917, -80.3508156</t>
  </si>
  <si>
    <t>43.3883820, -80.3516036</t>
  </si>
  <si>
    <t>43.3882153, -80.3519729</t>
  </si>
  <si>
    <t>43.3881948, -80.3519245</t>
  </si>
  <si>
    <t>43.3884179, -80.3520664</t>
  </si>
  <si>
    <t>43.3883758, -80.3521088</t>
  </si>
  <si>
    <t>43.3883840, -80.3521035</t>
  </si>
  <si>
    <t>43.3882512, -80.3520709</t>
  </si>
  <si>
    <t>43.3883735, -80.3517497</t>
  </si>
  <si>
    <t>43.3882678, -80.3520798</t>
  </si>
  <si>
    <t>43.3884094, -80.3519589</t>
  </si>
  <si>
    <t>43.3883139, -80.3521557</t>
  </si>
  <si>
    <t>43.3882356, -80.3520953</t>
  </si>
  <si>
    <t>43.3883081, -80.3520741</t>
  </si>
  <si>
    <t>43.3881953, -80.3520650</t>
  </si>
  <si>
    <t>43.3881989, -80.3520894</t>
  </si>
  <si>
    <t>43.3881841, -80.3520695</t>
  </si>
  <si>
    <t>43.3884619, -80.3521556</t>
  </si>
  <si>
    <t>43.3882723, -80.3522055</t>
  </si>
  <si>
    <t>43.3882588, -80.3520803</t>
  </si>
  <si>
    <t>43.3879561, -80.3524021</t>
  </si>
  <si>
    <t>43.3875782, -80.3510525</t>
  </si>
  <si>
    <t>43.3889784, -80.3507923</t>
  </si>
  <si>
    <t>43.3882952, -80.3520118</t>
  </si>
  <si>
    <t>43.3880634, -80.3520901</t>
  </si>
  <si>
    <t>43.3882681, -80.3515849</t>
  </si>
  <si>
    <t>43.3880303, -80.3511463</t>
  </si>
  <si>
    <t>43.3876843, -80.3524950</t>
  </si>
  <si>
    <t>43.3877512, -80.3520107</t>
  </si>
  <si>
    <t>43.3878044, -80.3521382</t>
  </si>
  <si>
    <t>43.3876994, -80.3519305</t>
  </si>
  <si>
    <t>43.3880388, -80.3520580</t>
  </si>
  <si>
    <t>43.3873203, -80.3519862</t>
  </si>
  <si>
    <t>43.3878185, -80.3519528</t>
  </si>
  <si>
    <t>43.3877249, -80.3522733</t>
  </si>
  <si>
    <t>43.3878862, -80.3522567</t>
  </si>
  <si>
    <t>43.3879699, -80.3521680</t>
  </si>
  <si>
    <t>43.3879122, -80.3522052</t>
  </si>
  <si>
    <t>43.3880122, -80.3518429</t>
  </si>
  <si>
    <t>43.3881030, -80.3518495</t>
  </si>
  <si>
    <t>43.3879893, -80.3515832</t>
  </si>
  <si>
    <t>43.3879134, -80.3522038</t>
  </si>
  <si>
    <t>43.3877630, -80.3520887</t>
  </si>
  <si>
    <t>43.3880142, -80.3521300</t>
  </si>
  <si>
    <t>43.3886145, -80.3519489</t>
  </si>
  <si>
    <t>43.3885544, -80.3520110</t>
  </si>
  <si>
    <t>43.3885576, -80.3518248</t>
  </si>
  <si>
    <t>43.3886498, -80.3519148</t>
  </si>
  <si>
    <t>43.3886116, -80.3519661</t>
  </si>
  <si>
    <t>43.3885825, -80.3518706</t>
  </si>
  <si>
    <t>43.3886509, -80.3518651</t>
  </si>
  <si>
    <t>43.3886529, -80.3518401</t>
  </si>
  <si>
    <t>43.3886788, -80.3518720</t>
  </si>
  <si>
    <t>43.3878508, -80.3523415</t>
  </si>
  <si>
    <t>43.3880657, -80.3524825</t>
  </si>
  <si>
    <t>43.3879980, -80.3521729</t>
  </si>
  <si>
    <t>43.3881126, -80.3522414</t>
  </si>
  <si>
    <t>43.3878951, -80.3524266</t>
  </si>
  <si>
    <t>43.3880041, -80.3524572</t>
  </si>
  <si>
    <t>43.3880337, -80.3524423</t>
  </si>
  <si>
    <t>43.3879703, -80.3521911</t>
  </si>
  <si>
    <t>43.3878703, -80.3521928</t>
  </si>
  <si>
    <t>43.3882036, -80.3521809</t>
  </si>
  <si>
    <t>43.3878174, -80.3521882</t>
  </si>
  <si>
    <t>43.3880492, -80.3520691</t>
  </si>
  <si>
    <t>43.3880238, -80.3520460</t>
  </si>
  <si>
    <t>43.3879808, -80.3520746</t>
  </si>
  <si>
    <t>43.3877215, -80.3522438</t>
  </si>
  <si>
    <t>43.3877992, -80.3521780</t>
  </si>
  <si>
    <t>43.3878224, -80.3522571</t>
  </si>
  <si>
    <t>43.3878438, -80.3522263</t>
  </si>
  <si>
    <t>43.3878153, -80.3521666</t>
  </si>
  <si>
    <t>43.3877395, -80.3521264</t>
  </si>
  <si>
    <t>43.3883566, -80.3520087</t>
  </si>
  <si>
    <t>43.3882637, -80.3520657</t>
  </si>
  <si>
    <t>43.3882604, -80.3520410</t>
  </si>
  <si>
    <t>43.3882648, -80.3520634</t>
  </si>
  <si>
    <t>43.3883103, -80.3520937</t>
  </si>
  <si>
    <t>43.3883260, -80.3521013</t>
  </si>
  <si>
    <t>43.3883029, -80.3521171</t>
  </si>
  <si>
    <t>43.3883794, -80.3520661</t>
  </si>
  <si>
    <t>43.3883255, -80.3520736</t>
  </si>
  <si>
    <t>43.3882436, -80.3520712</t>
  </si>
  <si>
    <t>43.3883610, -80.3521101</t>
  </si>
  <si>
    <t>43.3882502, -80.3519499</t>
  </si>
  <si>
    <t>43.3882300, -80.3519056</t>
  </si>
  <si>
    <t>43.3882330, -80.3519007</t>
  </si>
  <si>
    <t>43.3884046, -80.3518846</t>
  </si>
  <si>
    <t>43.3883646, -80.3518965</t>
  </si>
  <si>
    <t>43.3881246, -80.3519104</t>
  </si>
  <si>
    <t>43.3881167, -80.3519621</t>
  </si>
  <si>
    <t>43.3881566, -80.3519496</t>
  </si>
  <si>
    <t>43.3881850, -80.3518916</t>
  </si>
  <si>
    <t>43.3878340, -80.3509769</t>
  </si>
  <si>
    <t>43.3877957, -80.3510800</t>
  </si>
  <si>
    <t>43.3877978, -80.3510950</t>
  </si>
  <si>
    <t>43.3877696, -80.3510491</t>
  </si>
  <si>
    <t>43.3877640, -80.3510415</t>
  </si>
  <si>
    <t>43.3877819, -80.3510040</t>
  </si>
  <si>
    <t>43.3881516, -80.3519344</t>
  </si>
  <si>
    <t>43.3882012, -80.3519222</t>
  </si>
  <si>
    <t>43.3886293, -80.3520035</t>
  </si>
  <si>
    <t>43.3878203, -80.3521891</t>
  </si>
  <si>
    <t>43.3879354, -80.3521778</t>
  </si>
  <si>
    <t>43.3879299, -80.3521601</t>
  </si>
  <si>
    <t>43.3879030, -80.3521444</t>
  </si>
  <si>
    <t>43.3879040, -80.3520816</t>
  </si>
  <si>
    <t>43.3880043, -80.3521336</t>
  </si>
  <si>
    <t>43.3880804, -80.3519805</t>
  </si>
  <si>
    <t>43.3880126, -80.3520567</t>
  </si>
  <si>
    <t>43.3878233, -80.3522121</t>
  </si>
  <si>
    <t>https://cdn.orca.storage/617816648b51f600b5891b32/617b119b5c514200b54583fa/name-plate-photo/Lh1B4ycwjg1jh+PDcHg0A.jpg</t>
  </si>
  <si>
    <t>https://cdn.orca.storage/617816648b51f600b5891b32/617b119b5c514200b54583fb/name-plate-photo/JBns5jKBJGprug5HEOuT2w.jpg</t>
  </si>
  <si>
    <t>https://cdn.orca.storage/617816648b51f600b5891b32/617b119b5c514200b54583fe/name-plate-photo/ZIdnPlJRitEA+3v1RF1Iw.jpg</t>
  </si>
  <si>
    <t>https://cdn.orca.storage/617816648b51f600b5891b32/617b119b5c514200b54583ff/name-plate-photo/axfXgP9GDJpxDwEpDNVQsQ.jpg</t>
  </si>
  <si>
    <t>https://cdn.orca.storage/617816648b51f600b5891b32/617b119b5c514200b5458400/name-plate-photo/EZ0KrQbVAD5TsNUkbx8Ww.jpg</t>
  </si>
  <si>
    <t>https://cdn.orca.storage/617816648b51f600b5891b32/617b119b5c514200b5458401/name-plate-photo/laHTDPIuUPcMOh1H9b5zg.jpg</t>
  </si>
  <si>
    <t>https://cdn.orca.storage/617816648b51f600b5891b32/617b119b5c514200b5458403/name-plate-photo/im5m6yKCV4XJTJI56NE3sg.jpg</t>
  </si>
  <si>
    <t>https://cdn.orca.storage/617816648b51f600b5891b32/617b119b5c514200b5458404/name-plate-photo/oQoRfiERbrv43j+yeWqObg.jpg</t>
  </si>
  <si>
    <t>https://cdn.orca.storage/617816648b51f600b5891b32/617b119b5c514200b5458405/name-plate-photo/hJHi08usDtXMdxt52kWm+g.jpg</t>
  </si>
  <si>
    <t>https://cdn.orca.storage/617816648b51f600b5891b32/617b119b5c514200b5458406/name-plate-photo/hJHi08usDtXMdxt52kWm+g.jpg</t>
  </si>
  <si>
    <t>https://cdn.orca.storage/617816648b51f600b5891b32/617b119b5c514200b545840a/name-plate-photo/SURPRcn524homHpcbYeWiQ.jpg</t>
  </si>
  <si>
    <t>https://cdn.orca.storage/617816648b51f600b5891b32/617b119b5c514200b545840b/name-plate-photo/YMOMlOxQ3rAMrjbzUQwIKA.jpg</t>
  </si>
  <si>
    <t>https://cdn.orca.storage/617816648b51f600b5891b32/617b119b5c514200b545840c/name-plate-photo/+DYIEkI+mr8QDhEqXzZe1w.jpg</t>
  </si>
  <si>
    <t>https://cdn.orca.storage/617816648b51f600b5891b32/617b119b5c514200b545840e/name-plate-photo/jl6r62EIrvGibHZ62gzgfg.jpg</t>
  </si>
  <si>
    <t>https://cdn.orca.storage/617816648b51f600b5891b32/617b119b5c514200b545840f/name-plate-photo/ye0vt5InnRY1LoujhAN1g.jpg</t>
  </si>
  <si>
    <t>https://cdn.orca.storage/617816648b51f600b5891b32/617b119b5c514200b5458410/name-plate-photo/xU+iocJur8IbKsyT+gQmvw.jpg</t>
  </si>
  <si>
    <t>https://cdn.orca.storage/617816648b51f600b5891b32/617b119b5c514200b5458411/name-plate-photo/9udXiLIR7Tx2JHnYdo2NPw.jpg</t>
  </si>
  <si>
    <t>https://cdn.orca.storage/617816648b51f600b5891b32/617b119b5c514200b5458412/name-plate-photo/ytHsR9xWLt2mi6GZYBmyg.jpg</t>
  </si>
  <si>
    <t>https://cdn.orca.storage/617816648b51f600b5891b32/617b119b5c514200b5458413/name-plate-photo/TssO21DmULEku1b5pYGt0Q.jpg</t>
  </si>
  <si>
    <t>https://cdn.orca.storage/617816648b51f600b5891b32/617b119b5c514200b5458414/name-plate-photo/mVyjNHP7YgHpEcewAWDcAA.jpg</t>
  </si>
  <si>
    <t>https://cdn.orca.storage/617816648b51f600b5891b32/617b119b5c514200b5458415/name-plate-photo/mBRG3acW9Gz3z9SBABPHsQ.jpg</t>
  </si>
  <si>
    <t>https://cdn.orca.storage/617816648b51f600b5891b32/617b119b5c514200b5458416/name-plate-photo/kCDhtUYY62xsSOTJaPC1Q.jpg</t>
  </si>
  <si>
    <t>https://cdn.orca.storage/617816648b51f600b5891b32/617b119b5c514200b5458417/name-plate-photo/K5+pOakXG+oj4RrcG257Vw.jpg</t>
  </si>
  <si>
    <t>https://cdn.orca.storage/617816648b51f600b5891b32/617b119b5c514200b545841a/name-plate-photo/UEiYWW4wHVgKl3aU7AlgQg.jpg</t>
  </si>
  <si>
    <t>https://cdn.orca.storage/617816648b51f600b5891b32/617b119b5c514200b545841b/name-plate-photo/PrAYCWKjolfmy9bwm94TNg.jpg</t>
  </si>
  <si>
    <t>https://cdn.orca.storage/617816648b51f600b5891b32/617b119b5c514200b545841c/name-plate-photo/hOeLqiS4stFKMzeCwUs6Q.jpg</t>
  </si>
  <si>
    <t>https://cdn.orca.storage/617816648b51f600b5891b32/617b119b5c514200b545841d/name-plate-photo/ZORFnorsDaD3czn5zo73fw.jpg</t>
  </si>
  <si>
    <t>https://cdn.orca.storage/617816648b51f600b5891b32/617b119b5c514200b5458424/name-plate-photo/swRC03XIihwLLqIW9pPCOw.jpg</t>
  </si>
  <si>
    <t>https://cdn.orca.storage/617816648b51f600b5891b32/617b119b5c514200b5458425/name-plate-photo/lSjGDR44S7Jt6kt7SHZbow.jpg</t>
  </si>
  <si>
    <t>https://cdn.orca.storage/617816648b51f600b5891b32/617b119b5c514200b5458426/name-plate-photo/j29AwHV6FTuXyOmo2J1rHw.jpg</t>
  </si>
  <si>
    <t>https://cdn.orca.storage/617816648b51f600b5891b32/617b119b5c514200b5458427/name-plate-photo/Vf2+ludPsl3BLPg0JoMsnA.jpg</t>
  </si>
  <si>
    <t>https://cdn.orca.storage/617816648b51f600b5891b32/617b119b5c514200b5458428/name-plate-photo/i4mYRp9YR1pTdPLKlETjg.jpg</t>
  </si>
  <si>
    <t>https://cdn.orca.storage/617816648b51f600b5891b32/617b119b5c514200b545842a/name-plate-photo/YzvE9NyQ4IrDf4jJWFdIVw.jpg</t>
  </si>
  <si>
    <t>https://cdn.orca.storage/617816648b51f600b5891b32/617b119b5c514200b545842b/name-plate-photo/1kriNRj+vcr1VCs6UqETiw.jpg</t>
  </si>
  <si>
    <t>https://cdn.orca.storage/617816648b51f600b5891b32/617b119b5c514200b545842c/name-plate-photo/riF1oYyp5h2qLwnezIUQ.jpg</t>
  </si>
  <si>
    <t>https://cdn.orca.storage/617816648b51f600b5891b32/617b119b5c514200b545842d/name-plate-photo/TLNZ2wMLlJp6LAF3+jcpog.jpg</t>
  </si>
  <si>
    <t>https://cdn.orca.storage/617816648b51f600b5891b32/617b119b5c514200b545842e/name-plate-photo/76GwffrzJZ+iHwl0OKNrhQ.jpg</t>
  </si>
  <si>
    <t>https://cdn.orca.storage/617816648b51f600b5891b32/617b119b5c514200b545842f/name-plate-photo/FbnAyOO5lIyjtp5ywWqMVA.jpg</t>
  </si>
  <si>
    <t>https://cdn.orca.storage/617816648b51f600b5891b32/617b119b5c514200b5458430/name-plate-photo/208VuVzWseFrXLqzfC5+lQ.jpg</t>
  </si>
  <si>
    <t>https://cdn.orca.storage/617816648b51f600b5891b32/617b119b5c514200b5458431/name-plate-photo/hZkdcn6FrRaj+eGDQnAhw.jpg</t>
  </si>
  <si>
    <t>https://cdn.orca.storage/617816648b51f600b5891b32/617b119b5c514200b5458432/name-plate-photo/XkCP0oPkzWcjgww3p0w4CA.jpg</t>
  </si>
  <si>
    <t>https://cdn.orca.storage/617816648b51f600b5891b32/617b119b5c514200b5458433/name-plate-photo/NsYfR6gMC7Q0CxVJFlKROQ.jpg</t>
  </si>
  <si>
    <t>https://cdn.orca.storage/617816648b51f600b5891b32/617b119b5c514200b5458434/name-plate-photo/0ORdNyAhIUu+yqQpVuO1RA.jpg</t>
  </si>
  <si>
    <t>https://cdn.orca.storage/617816648b51f600b5891b32/617b119b5c514200b5458435/name-plate-photo/YjuPQjfpawBtwvY0JsCDA.jpg</t>
  </si>
  <si>
    <t>https://cdn.orca.storage/617816648b51f600b5891b32/617b119b5c514200b5458436/name-plate-photo/I8n3a94t9kvRCqT08AT+1A.jpg</t>
  </si>
  <si>
    <t>https://cdn.orca.storage/617816648b51f600b5891b32/617b119b5c514200b5458437/name-plate-photo/R42xbBOoCa4krMuucrbq6A.jpg</t>
  </si>
  <si>
    <t>https://cdn.orca.storage/617816648b51f600b5891b32/617b119b5c514200b5458438/name-plate-photo/FwCRyR5PiTpVShTdDygdtA.jpg</t>
  </si>
  <si>
    <t>https://cdn.orca.storage/617816648b51f600b5891b32/617b119b5c514200b545843f/name-plate-photo/laHTDPIuUPcMOh1H9b5zg.jpg</t>
  </si>
  <si>
    <t>https://cdn.orca.storage/617816648b51f600b5891b32/617b119b5c514200b5458440/name-plate-photo/im5m6yKCV4XJTJI56NE3sg.jpg</t>
  </si>
  <si>
    <t>https://cdn.orca.storage/617816648b51f600b5891b32/617b119b5c514200b5458441/name-plate-photo/QfU++VfEgwnV2ATMpNBCw.jpg</t>
  </si>
  <si>
    <t>https://cdn.orca.storage/617816648b51f600b5891b32/617b119b5c514200b5458443/name-plate-photo/y2TjXPt94GLfq1HfjX8+Q.jpg</t>
  </si>
  <si>
    <t>https://cdn.orca.storage/617816648b51f600b5891b32/617b119b5c514200b5458444/name-plate-photo/y2TjXPt94GLfq1HfjX8+Q.jpg</t>
  </si>
  <si>
    <t>https://cdn.orca.storage/617816648b51f600b5891b32/617b119b5c514200b5458445/name-plate-photo/3uUru81Vcv+7kPEe3pxZ4g.jpg</t>
  </si>
  <si>
    <t>https://cdn.orca.storage/617816648b51f600b5891b32/617b119b5c514200b5458446/name-plate-photo/3uUru81Vcv+7kPEe3pxZ4g.jpg</t>
  </si>
  <si>
    <t>https://cdn.orca.storage/617816648b51f600b5891b32/617b119b5c514200b5458447/name-plate-photo/wlr2+Md1P0xr8lZW4zCbBQ.jpg</t>
  </si>
  <si>
    <t>https://cdn.orca.storage/617816648b51f600b5891b32/617b119b5c514200b5458448/name-plate-photo/wlr2+Md1P0xr8lZW4zCbBQ.jpg</t>
  </si>
  <si>
    <t>https://cdn.orca.storage/617816648b51f600b5891b32/617b119b5c514200b5458449/name-plate-photo/wlr2+Md1P0xr8lZW4zCbBQ.jpg</t>
  </si>
  <si>
    <t>https://cdn.orca.storage/617816648b51f600b5891b32/617b119b5c514200b545844a/name-plate-photo/wlr2+Md1P0xr8lZW4zCbBQ.jpg</t>
  </si>
  <si>
    <t>https://cdn.orca.storage/617816648b51f600b5891b32/617b119b5c514200b545844c/name-plate-photo/Tg8VT+7TD2Ba3PnUXQM4Wg.jpg</t>
  </si>
  <si>
    <t>https://cdn.orca.storage/617816648b51f600b5891b32/617b119b5c514200b545844d/name-plate-photo/UGOQtFfBT1oK5EHiKjjOeA.jpg</t>
  </si>
  <si>
    <t>https://cdn.orca.storage/617816648b51f600b5891b32/617b119b5c514200b545844e/name-plate-photo/LuG0rEid807ip8s31P5CZw.jpg</t>
  </si>
  <si>
    <t>https://cdn.orca.storage/617816648b51f600b5891b32/617b119b5c514200b5458451/name-plate-photo/C8xvjtMcCTC6t0+Q26uw.jpg</t>
  </si>
  <si>
    <t>https://cdn.orca.storage/617816648b51f600b5891b32/617b119b5c514200b5458452/name-plate-photo/Kuftud4AQT0jLaCGbsdB9g.jpg</t>
  </si>
  <si>
    <t>https://cdn.orca.storage/617816648b51f600b5891b32/617b119b5c514200b5458453/name-plate-photo/QqvU+8z+yAGyd8XKB2wpsg.jpg</t>
  </si>
  <si>
    <t>https://cdn.orca.storage/617816648b51f600b5891b32/617b119b5c514200b5458454/name-plate-photo/1S2Q+ti5fYYPvLxfQ72QkA.jpg</t>
  </si>
  <si>
    <t>https://cdn.orca.storage/617816648b51f600b5891b32/617b119b5c514200b5458455/name-plate-photo/rPDldA+Sx7eemLuKJm7gJg.jpg</t>
  </si>
  <si>
    <t>https://cdn.orca.storage/617816648b51f600b5891b32/617b119b5c514200b5458456/name-plate-photo/8aZiEQW3+kIqMRhePNmg.jpg</t>
  </si>
  <si>
    <t>https://cdn.orca.storage/617816648b51f600b5891b32/617b119b5c514200b5458458/name-plate-photo/EfOqVqw5kgWihwVXXzzNg.jpg</t>
  </si>
  <si>
    <t>https://cdn.orca.storage/617816648b51f600b5891b32/617b119b5c514200b5458459/name-plate-photo/DY2Z0Ob01MSu4c83i3QJA.jpg</t>
  </si>
  <si>
    <t>https://cdn.orca.storage/617816648b51f600b5891b32/617b119b5c514200b545845a/name-plate-photo/qkRicCvbxc2e6XVzsmDnA.jpg</t>
  </si>
  <si>
    <t>https://cdn.orca.storage/617816648b51f600b5891b32/617b119b5c514200b545845b/name-plate-photo/ywMKgPPyMsbBmzADebQPxA.jpg</t>
  </si>
  <si>
    <t>https://cdn.orca.storage/617816648b51f600b5891b32/617b119b5c514200b545845c/name-plate-photo/rj2W4JGmYixHIW7Y3n4BQw.jpg</t>
  </si>
  <si>
    <t>https://cdn.orca.storage/617816648b51f600b5891b32/617b119b5c514200b545845d/name-plate-photo/ILz+Gx+pfT7BkyCHReP9nw.jpg</t>
  </si>
  <si>
    <t>https://cdn.orca.storage/617816648b51f600b5891b32/617b119b5c514200b545845e/name-plate-photo/jqeWeTfeEFj6TdvDOYieA.jpg</t>
  </si>
  <si>
    <t>https://cdn.orca.storage/617816648b51f600b5891b32/617b119b5c514200b5458460/name-plate-photo/w7TLLJ+qZbOIKPzU9mzQvg.jpg</t>
  </si>
  <si>
    <t>https://cdn.orca.storage/617816648b51f600b5891b32/617b119b5c514200b5458461/name-plate-photo/6z7ZZzcakQFC9byoeLyNg.jpg</t>
  </si>
  <si>
    <t>https://cdn.orca.storage/617816648b51f600b5891b32/617b119b5c514200b5458462/name-plate-photo/4qK6hAOLzeU30S+wuJREQA.jpg</t>
  </si>
  <si>
    <t>https://cdn.orca.storage/617816648b51f600b5891b32/617b119b5c514200b5458463/name-plate-photo/MExkeVk0SZqsP7qzF1qHJw.jpg</t>
  </si>
  <si>
    <t>https://cdn.orca.storage/617816648b51f600b5891b32/617b119b5c514200b5458464/name-plate-photo/qFWc52SoXQ80xldTZhYHOA.jpg</t>
  </si>
  <si>
    <t>https://cdn.orca.storage/617816648b51f600b5891b32/617b119b5c514200b5458465/name-plate-photo/MxGnRaGpLUj4JrDRdC52SA.jpg</t>
  </si>
  <si>
    <t>https://cdn.orca.storage/617816648b51f600b5891b32/617b119b5c514200b5458467/name-plate-photo/aO6wWCV3DwoYZnfR9JzO5Q.jpg</t>
  </si>
  <si>
    <t>https://cdn.orca.storage/617816648b51f600b5891b32/617b119b5c514200b5458468/name-plate-photo/qFWc52SoXQ80xldTZhYHOA.jpg</t>
  </si>
  <si>
    <t>https://cdn.orca.storage/617816648b51f600b5891b32/617b119b5c514200b5458469/name-plate-photo/XmvhmNtSzHYQ8SMOZthBkg.jpg</t>
  </si>
  <si>
    <t>https://cdn.orca.storage/617816648b51f600b5891b32/617b119b5c514200b545846a/name-plate-photo/L7z7YFAAwxKoA2kVaXhrA.jpg</t>
  </si>
  <si>
    <t>https://cdn.orca.storage/617816648b51f600b5891b32/617b119b5c514200b545846b/name-plate-photo/fdeMKZKTP+QjXH7Ra012iw.jpg</t>
  </si>
  <si>
    <t>https://cdn.orca.storage/617816648b51f600b5891b32/617b119b5c514200b545846c/name-plate-photo/fdeMKZKTP+QjXH7Ra012iw.jpg</t>
  </si>
  <si>
    <t>https://cdn.orca.storage/617816648b51f600b5891b32/617b119b5c514200b545846d/name-plate-photo/iYXINf4dQkoWtWomDqw.jpg</t>
  </si>
  <si>
    <t>https://cdn.orca.storage/617816648b51f600b5891b32/617b119b5c514200b545846f/name-plate-photo/lvolPdaxrXT+Hj4yKO0i9Q.jpg</t>
  </si>
  <si>
    <t>https://cdn.orca.storage/617816648b51f600b5891b32/617b119b5c514200b5458470/name-plate-photo/WkpYSPCvhtUCwRnFMNFAOA.jpg</t>
  </si>
  <si>
    <t>https://cdn.orca.storage/617816648b51f600b5891b32/617b119b5c514200b5458471/name-plate-photo/D01gB6TtN4ibF4Csai7Tlg.jpg</t>
  </si>
  <si>
    <t>https://cdn.orca.storage/617816648b51f600b5891b32/617b119b5c514200b5458472/name-plate-photo/9+1wE+7p6NHurWviTDsLxg.jpg</t>
  </si>
  <si>
    <t>https://cdn.orca.storage/617816648b51f600b5891b32/617b119b5c514200b5458474/name-plate-photo/ZcbNgIroXhPzoUgYmRYTzw.jpg</t>
  </si>
  <si>
    <t>https://cdn.orca.storage/617816648b51f600b5891b32/617b119b5c514200b5458475/name-plate-photo/95eocFJp1INl3scWzSaQ+w.jpg</t>
  </si>
  <si>
    <t>https://cdn.orca.storage/617816648b51f600b5891b32/617b119b5c514200b5458476/name-plate-photo/WC1ktK40UL1do5c+adW5Zw.jpg</t>
  </si>
  <si>
    <t>https://cdn.orca.storage/617816648b51f600b5891b32/617b119b5c514200b5458478/name-plate-photo/pFjzgr7YtchBs8eXWp+jaw.jpg</t>
  </si>
  <si>
    <t>https://cdn.orca.storage/617816648b51f600b5891b32/617b119b5c514200b5458479/name-plate-photo/+In+MsH5Gcqd5lWjJp4Wcg.jpg</t>
  </si>
  <si>
    <t>https://cdn.orca.storage/617816648b51f600b5891b32/617b119b5c514200b545847a/name-plate-photo/ao6Hex75W0Gm8vF2ycbRw.jpg</t>
  </si>
  <si>
    <t>https://cdn.orca.storage/617816648b51f600b5891b32/617b119b5c514200b545847b/name-plate-photo/ulcVAim3a6992WCln3o2w.jpg</t>
  </si>
  <si>
    <t>https://cdn.orca.storage/617816648b51f600b5891b32/617b119b5c514200b545847d/name-plate-photo/mIz7Ag0VJ6jYnWITUldxFQ.jpg</t>
  </si>
  <si>
    <t>https://cdn.orca.storage/617816648b51f600b5891b32/617b119b5c514200b545847e/name-plate-photo/w5G1TqalvuELVePg8DIyQ.jpg</t>
  </si>
  <si>
    <t>https://cdn.orca.storage/617816648b51f600b5891b32/617b119b5c514200b5458484/name-plate-photo/lQyW77uBjEMpltiVrR8qAw.jpg</t>
  </si>
  <si>
    <t>https://cdn.orca.storage/617816648b51f600b5891b32/617b119b5c514200b5458485/name-plate-photo/lSJYhSuuCsivqSg1iVnn8w.jpg</t>
  </si>
  <si>
    <t>https://cdn.orca.storage/617816648b51f600b5891b32/617b119b5c514200b5458486/name-plate-photo/nR8AuRwFId5cOCHfxhfbQ.jpg</t>
  </si>
  <si>
    <t>https://cdn.orca.storage/617816648b51f600b5891b32/617b119b5c514200b5458487/name-plate-photo/GAZtyM5quyX1H6P9I+IObQ.jpg</t>
  </si>
  <si>
    <t>https://cdn.orca.storage/617816648b51f600b5891b32/617b119b5c514200b5458488/name-plate-photo/rYg0FaKfaTRPJtv9yF2kXw.jpg</t>
  </si>
  <si>
    <t>https://cdn.orca.storage/617816648b51f600b5891b32/617b119b5c514200b5458489/name-plate-photo/XJpboUctTxwHHFnrrA+1Ag.jpg</t>
  </si>
  <si>
    <t>https://cdn.orca.storage/617816648b51f600b5891b32/617b119b5c514200b545848a/name-plate-photo/eA+fLeIJFvcHrtoxbPUpTg.jpg</t>
  </si>
  <si>
    <t>https://cdn.orca.storage/617816648b51f600b5891b32/617b119b5c514200b545848b/name-plate-photo/D2fOA2iVBe5xJbt0VbE7Q.jpg</t>
  </si>
  <si>
    <t>https://cdn.orca.storage/617816648b51f600b5891b32/617b119b5c514200b545848c/name-plate-photo/4XhCWmIUhheweak4JrX4gA.jpg</t>
  </si>
  <si>
    <t>https://cdn.orca.storage/617816648b51f600b5891b32/617b119b5c514200b545848d/name-plate-photo/Pk4EsIE2rtmZH0JAH6kkQ.jpg</t>
  </si>
  <si>
    <t>https://cdn.orca.storage/617816648b51f600b5891b32/617b119b5c514200b545848e/name-plate-photo/uzzfu75C3vSH2phHujko3g.jpg</t>
  </si>
  <si>
    <t>https://cdn.orca.storage/617816648b51f600b5891b32/617b119b5c514200b5458490/name-plate-photo/xj3xk1B0CQstWxxad9oj1A.jpg</t>
  </si>
  <si>
    <t>https://cdn.orca.storage/617816648b51f600b5891b32/617b119b5c514200b5458491/name-plate-photo/ExzxvRdcgUM0PTMkC4zDg.jpg</t>
  </si>
  <si>
    <t>https://cdn.orca.storage/617816648b51f600b5891b32/617b119b5c514200b5458492/name-plate-photo/HZjCcp+9RoGfMth3wacVmg.jpg</t>
  </si>
  <si>
    <t>https://cdn.orca.storage/617816648b51f600b5891b32/617b119b5c514200b5458493/name-plate-photo/ax0480MMFz3rMtMqgxCU5A.jpg</t>
  </si>
  <si>
    <t>https://cdn.orca.storage/617816648b51f600b5891b32/617b119b5c514200b5458494/name-plate-photo/Iyky8vJkNpSlm72sWCVkQ.jpg</t>
  </si>
  <si>
    <t>https://cdn.orca.storage/617816648b51f600b5891b32/617b119b5c514200b5458495/name-plate-photo/YAey9OTSoxfxcUj+Ig1V7Q.jpg</t>
  </si>
  <si>
    <t>https://cdn.orca.storage/617816648b51f600b5891b32/617b119b5c514200b5458496/name-plate-photo/N1RG4vqX3JzRyovBN3zNdA.jpg</t>
  </si>
  <si>
    <t>https://cdn.orca.storage/617816648b51f600b5891b32/617b119b5c514200b5458497/name-plate-photo/zNEpieCUw+ozgMpXoMuaw.jpg</t>
  </si>
  <si>
    <t>https://cdn.orca.storage/617816648b51f600b5891b32/617b119b5c514200b5458498/name-plate-photo/vrp8X4LTmm1NhH36HKv6Xg.jpg</t>
  </si>
  <si>
    <t>https://cdn.orca.storage/617816648b51f600b5891b32/617b119b5c514200b5458499/name-plate-photo/0ltuj9TLrnszGytS7ruUFw.jpg</t>
  </si>
  <si>
    <t>https://cdn.orca.storage/617816648b51f600b5891b32/617b119b5c514200b545849a/name-plate-photo/1WsSRroa1zR8HhowA57Tlg.jpg</t>
  </si>
  <si>
    <t>https://cdn.orca.storage/617816648b51f600b5891b32/617b119b5c514200b545849b/name-plate-photo/9QPcU8qPI5YsPtLpFsEJZA.jpg</t>
  </si>
  <si>
    <t>https://cdn.orca.storage/617816648b51f600b5891b32/617b119b5c514200b545849c/name-plate-photo/ntaS7jCAkrYUO+iPqPxihQ.jpg</t>
  </si>
  <si>
    <t>https://cdn.orca.storage/617816648b51f600b5891b32/617b119b5c514200b545849d/name-plate-photo/zyOv8ZoEV7yEuzY+fM92KA.jpg</t>
  </si>
  <si>
    <t>https://cdn.orca.storage/617816648b51f600b5891b32/617b119b5c514200b545849e/name-plate-photo/BBkm0J6qKVEuKJL+C9oi+A.jpg</t>
  </si>
  <si>
    <t>https://cdn.orca.storage/617816648b51f600b5891b32/617b119b5c514200b54584a0/name-plate-photo/Yzq08Dvod+OoGBFcWb2QJQ.jpg</t>
  </si>
  <si>
    <t>https://cdn.orca.storage/617816648b51f600b5891b32/617b119b5c514200b54584a4/name-plate-photo/LjShE55Sv+N9LhROOrhPQg.jpg</t>
  </si>
  <si>
    <t>https://cdn.orca.storage/617816648b51f600b5891b32/617b119b5c514200b54584a5/name-plate-photo/T3jnwcX2dgqnyyocul6Dw.jpg</t>
  </si>
  <si>
    <t>https://cdn.orca.storage/617816648b51f600b5891b32/617b119b5c514200b54584a6/name-plate-photo/2cx1FmLcyNaRdPKD9MhVnw.jpg</t>
  </si>
  <si>
    <t>https://cdn.orca.storage/617816648b51f600b5891b32/617b119b5c514200b54584a7/name-plate-photo/JJnkWCxm0yQsoBwOOmJJ2Q.jpg</t>
  </si>
  <si>
    <t>https://cdn.orca.storage/617816648b51f600b5891b32/617b119b5c514200b54584c0/name-plate-photo/rZ7R54yTYyql2RrLKkMONw.jpg</t>
  </si>
  <si>
    <t>https://cdn.orca.storage/617816648b51f600b5891b32/617b119b5c514200b54584c1/name-plate-photo/C7cRPuaCuGZJBVfampTjCg.jpg</t>
  </si>
  <si>
    <t>https://cdn.orca.storage/617816648b51f600b5891b32/617b119b5c514200b54584c2/name-plate-photo/XSH9GnKHRCSdg2ZE1iuuXw.jpg</t>
  </si>
  <si>
    <t>https://cdn.orca.storage/617816648b51f600b5891b32/617b119b5c514200b54584c3/name-plate-photo/XDkjTIWvV28ot9pNHSqaTg.jpg</t>
  </si>
  <si>
    <t>https://cdn.orca.storage/617816648b51f600b5891b32/617b119b5c514200b54584c5/name-plate-photo/QuPxcqCVTjoxTQf5TJ+w.jpg</t>
  </si>
  <si>
    <t>https://cdn.orca.storage/617816648b51f600b5891b32/617b119b5c514200b54584c6/name-plate-photo/PbH3DUYNpN+a0MBumHWAA.jpg</t>
  </si>
  <si>
    <t>https://cdn.orca.storage/617816648b51f600b5891b32/617b119b5c514200b54584c7/name-plate-photo/NBWAZHwyJKDIuQr9A6+ZtQ.jpg</t>
  </si>
  <si>
    <t>https://cdn.orca.storage/617816648b51f600b5891b32/617b119b5c514200b54584c8/name-plate-photo/Hf0AuVJ3i4kbqR0bbR4vQ.jpg</t>
  </si>
  <si>
    <t>https://cdn.orca.storage/617816648b51f600b5891b32/617b119b5c514200b54584c9/name-plate-photo/27EKTVEcxficnk4fXc0qyQ.jpg</t>
  </si>
  <si>
    <t>https://cdn.orca.storage/617816648b51f600b5891b32/617b119b5c514200b54584ca/name-plate-photo/G1H1Pfv7ZvNcLPVmjeF3Q.jpg</t>
  </si>
  <si>
    <t>https://cdn.orca.storage/617816648b51f600b5891b32/617b119b5c514200b54584cb/name-plate-photo/im5m6yKCV4XJTJI56NE3sg.jpg</t>
  </si>
  <si>
    <t>https://cdn.orca.storage/617816648b51f600b5891b32/617bf6d77d917700b592320b/name-plate-photo/hZdt2+NRU8yAiWJzwOVRXg.jpg</t>
  </si>
  <si>
    <t>https://cdn.orca.storage/617816648b51f600b5891b32/617bfd2d5c514200b5469b54/name-plate-photo/PyV8ghhYqDY4nstqWXoYWQ.jpg</t>
  </si>
  <si>
    <t>https://cdn.orca.storage/617816648b51f600b5891b32/617c14fa2bf52000b5987e64/name-plate-photo/PTkqU2bcm9ThBYqSzen9rQ.jpg</t>
  </si>
  <si>
    <t>https://cdn.orca.storage/617815776fb62600b591578d/617b117c097cfe00b5a64d3b/name-plate-photo/AHdZjq7s+QbJlEQGVQyfA.jpg</t>
  </si>
  <si>
    <t>https://cdn.orca.storage/617815776fb62600b591578d/617b117c097cfe00b5a64d41/name-plate-photo/V9KbdfsJmKBpFFKVeAo19Q.jpg</t>
  </si>
  <si>
    <t>https://cdn.orca.storage/617815776fb62600b591578d/617b117c097cfe00b5a64d43/name-plate-photo/jWdHVC6Yg1BMwEFERGTm+w.jpg</t>
  </si>
  <si>
    <t>https://cdn.orca.storage/617815776fb62600b591578d/617b117c097cfe00b5a64d4e/name-plate-photo/mJXTcBU29FBz5yeFM8WdQ.jpg</t>
  </si>
  <si>
    <t>https://cdn.orca.storage/617815776fb62600b591578d/617b117c097cfe00b5a64d54/name-plate-photo/nJX7+Jr3UnNSF4coKukcEg.jpg</t>
  </si>
  <si>
    <t>https://cdn.orca.storage/617815776fb62600b591578d/617b117c097cfe00b5a64d55/name-plate-photo/4vJNkDhmkgErQTlxSbP0Q.jpg</t>
  </si>
  <si>
    <t>https://cdn.orca.storage/617815776fb62600b591578d/617b117c097cfe00b5a64d56/name-plate-photo/EByRYu2LHEyWc9gZF8hg.jpg</t>
  </si>
  <si>
    <t>https://cdn.orca.storage/617815776fb62600b591578d/617b117c097cfe00b5a64d59/name-plate-photo/8choJAkNpBn37Q8Aq+8Gw.jpg</t>
  </si>
  <si>
    <t>https://cdn.orca.storage/617815776fb62600b591578d/617b117c097cfe00b5a64d5a/name-plate-photo/KSbVr9LIcK1GXuEa4ZKoCw.jpg</t>
  </si>
  <si>
    <t>https://cdn.orca.storage/617815776fb62600b591578d/617b117c097cfe00b5a64d5b/name-plate-photo/LLSxzhV4Vam76XqC8Js8YA.jpg</t>
  </si>
  <si>
    <t>https://cdn.orca.storage/617815776fb62600b591578d/617b117c097cfe00b5a64d5d/name-plate-photo/4W8Hbw68lxBYAQxAHN+g.jpg</t>
  </si>
  <si>
    <t>https://cdn.orca.storage/617815776fb62600b591578d/617b117c097cfe00b5a64d5e/name-plate-photo/Ax+XuvSwuwLknKgcD2zSeQ.jpg</t>
  </si>
  <si>
    <t>https://cdn.orca.storage/617815776fb62600b591578d/617b117c097cfe00b5a64d5f/name-plate-photo/YHWyGTZFKrlcsmNlRj1i+A.jpg</t>
  </si>
  <si>
    <t>https://cdn.orca.storage/617815776fb62600b591578d/617b117c097cfe00b5a64d66/name-plate-photo/rn3sFgfXWNui6aJzveYGw.jpg</t>
  </si>
  <si>
    <t>https://cdn.orca.storage/617815776fb62600b591578d/617b117c097cfe00b5a64d69/name-plate-photo/C+Xyj4Y5vXSDWdk7e0k85Q.jpg</t>
  </si>
  <si>
    <t>https://cdn.orca.storage/617815776fb62600b591578d/617b117c097cfe00b5a64d6a/name-plate-photo/pjEL5WgyL4CaMgvHVjd2sQ.jpg</t>
  </si>
  <si>
    <t>https://cdn.orca.storage/617815776fb62600b591578d/617b117c097cfe00b5a64d6b/name-plate-photo/nzPAJuAOGA9xudu2sK40Lg.jpg</t>
  </si>
  <si>
    <t>https://cdn.orca.storage/617815776fb62600b591578d/617b117c097cfe00b5a64d6c/name-plate-photo/tspnf7NNMQ7dOMX4Gkjllw.jpg</t>
  </si>
  <si>
    <t>https://cdn.orca.storage/617815776fb62600b591578d/617b117c097cfe00b5a64d6d/name-plate-photo/0COR9sxOaPDRaX+XkwOQzg.jpg</t>
  </si>
  <si>
    <t>https://cdn.orca.storage/617815776fb62600b591578d/617b117c097cfe00b5a64d73/name-plate-photo/y25lfV9XnC0O7qVr4LKdCA.jpg</t>
  </si>
  <si>
    <t>https://cdn.orca.storage/617815776fb62600b591578d/617b117c097cfe00b5a64d75/name-plate-photo/P+ZDgSB6HeYinDFs03TCQ.jpg</t>
  </si>
  <si>
    <t>https://cdn.orca.storage/617815776fb62600b591578d/617b117c097cfe00b5a64d7c/name-plate-photo/ApFwRLK4dQfVR5qZplh2w.jpg</t>
  </si>
  <si>
    <t>https://cdn.orca.storage/617815776fb62600b591578d/617b117c097cfe00b5a64d7d/name-plate-photo/ECr5NUKxEYQgAwBrZiJWOw.jpg</t>
  </si>
  <si>
    <t>https://cdn.orca.storage/617815776fb62600b591578d/617b117c097cfe00b5a64d7e/name-plate-photo/RcDVOuk4bO3dktA46ZOQ.jpg</t>
  </si>
  <si>
    <t>https://cdn.orca.storage/617815776fb62600b591578d/617b117c097cfe00b5a64d7f/name-plate-photo/GQCYwJQ8vnYUkrtVUUkpag.jpg</t>
  </si>
  <si>
    <t>https://cdn.orca.storage/617815776fb62600b591578d/617b117c097cfe00b5a64d80/name-plate-photo/S9QOHBqImY84P6BjpryVdA.jpg</t>
  </si>
  <si>
    <t>https://cdn.orca.storage/617815776fb62600b591578d/617b117c097cfe00b5a64d81/name-plate-photo/cJl6050kbCYUr3yX0AG9kg.jpg</t>
  </si>
  <si>
    <t>https://cdn.orca.storage/617815776fb62600b591578d/617b117c097cfe00b5a64d82/name-plate-photo/cfSrJfz9GMttwlmKBt5H4Q.jpg</t>
  </si>
  <si>
    <t>https://cdn.orca.storage/617815776fb62600b591578d/617b117c097cfe00b5a64d83/name-plate-photo/0moeJFBB7W2oRgEWHiytww.jpg</t>
  </si>
  <si>
    <t>https://cdn.orca.storage/617815776fb62600b591578d/617b117c097cfe00b5a64d84/name-plate-photo/tUIdTbDwqTHbOE5znO4qFw.jpg</t>
  </si>
  <si>
    <t>https://cdn.orca.storage/617815776fb62600b591578d/617b117c097cfe00b5a64d87/name-plate-photo/h+WCFAMGYE0AYOG4+dq2g.jpg</t>
  </si>
  <si>
    <t>https://cdn.orca.storage/617815776fb62600b591578d/617b117c097cfe00b5a64d88/name-plate-photo/aYRiTSVtxBNzWki3gNQURg.jpg</t>
  </si>
  <si>
    <t>https://cdn.orca.storage/617815776fb62600b591578d/617b117c097cfe00b5a64d89/name-plate-photo/LJkjb6jpJBm9nKwlkMhGw.jpg</t>
  </si>
  <si>
    <t>https://cdn.orca.storage/617815776fb62600b591578d/617b117c097cfe00b5a64d8a/name-plate-photo/J1UKOBK7X3SvPBWtSuy0pw.jpg</t>
  </si>
  <si>
    <t>https://cdn.orca.storage/617815776fb62600b591578d/617b117c097cfe00b5a64d8b/name-plate-photo/sQGVbyQlRsUxEik5qJ5hg.jpg</t>
  </si>
  <si>
    <t>https://cdn.orca.storage/617815776fb62600b591578d/617b117c097cfe00b5a64d8d/name-plate-photo/gtoPe4ynKieTdKQ33p7qA.jpg</t>
  </si>
  <si>
    <t>https://cdn.orca.storage/617815776fb62600b591578d/617b117c097cfe00b5a64d8e/name-plate-photo/QBGvYyh4QFjeV5yaI72UZg.jpg</t>
  </si>
  <si>
    <t>https://cdn.orca.storage/617815776fb62600b591578d/617bf87b6ef76800b54f3661/name-plate-photo/moN5Oy4refXsXQY8yjPJyg.jpg</t>
  </si>
  <si>
    <t>https://cdn.orca.storage/617815776fb62600b591578d/617bf98a2e8faa00b5a0eefb/name-plate-photo/a66yFa3c2JUn31eXm7KdA.jpg</t>
  </si>
  <si>
    <t>https://cdn.orca.storage/617815776fb62600b591578d/617bfc68097cfe00b5a6f6a1/name-plate-photo/esfcupNHqHyDm25BYxcFrg.jpg</t>
  </si>
  <si>
    <t>https://cdn.orca.storage/617815776fb62600b591578d/617bfe862e8faa00b5a0f0e9/name-plate-photo/K27e59i38WFNuYzr4vxb1w.jpg</t>
  </si>
  <si>
    <t>https://cdn.orca.storage/617815776fb62600b591578d/617bff5d2e8faa00b5a0f13c/name-plate-photo/WPrHXBAZyCQAYLbtLnc7kw.jpg</t>
  </si>
  <si>
    <t>https://cdn.orca.storage/617815776fb62600b591578d/617c00e42a52c200b5e38e19/name-plate-photo/cG840QtPhD2MLqqRZQXOZg.jpg</t>
  </si>
  <si>
    <t>https://cdn.orca.storage/617815776fb62600b591578d/617c01262a52c200b5e38e31/name-plate-photo/TbMSjaa1Ay6qvcZ3vuGU+Q.jpg</t>
  </si>
  <si>
    <t>https://cdn.orca.storage/617815776fb62600b591578d/617c016c2a52c200b5e38e3e/name-plate-photo/N5aJU1jMrMkU+LoXqewK9Q.jpg</t>
  </si>
  <si>
    <t>https://cdn.orca.storage/617815776fb62600b591578d/617c019b2e8faa00b5a0f209/name-plate-photo/CDo3inbLUQpktsMKwJ3Gw.jpg</t>
  </si>
  <si>
    <t>https://cdn.orca.storage/617815776fb62600b591578d/617c01fb2e8faa00b5a0f22e/name-plate-photo/tUW6BasPN4M2vUFmIpzg.jpg</t>
  </si>
  <si>
    <t>https://cdn.orca.storage/617815776fb62600b591578d/617c022c2bf52000b5984408/name-plate-photo/rb2DmG6yd11swNLj1Xfwqg.jpg</t>
  </si>
  <si>
    <t>https://cdn.orca.storage/617815776fb62600b591578d/617c02667d917700b5923770/name-plate-photo/6jShs3wlC0VyHGIA6Wtqgg.jpg</t>
  </si>
  <si>
    <t>https://cdn.orca.storage/617815776fb62600b591578d/617c038e5c514200b5469dfc/name-plate-photo/htLLW94m7zgBpYfeR1dpQ.jpg</t>
  </si>
  <si>
    <t>https://cdn.orca.storage/617815776fb62600b591578d/617c04ac5c514200b5469e53/name-plate-photo/MwtWLTMkU1QCLzS+BsGkFA.jpg</t>
  </si>
  <si>
    <t>https://cdn.orca.storage/617815776fb62600b591578d/617c06e57d917700b59239a7/name-plate-photo/eZJhqPDNR5UAYBZN87r6bQ.jpg</t>
  </si>
  <si>
    <t>https://cdn.orca.storage/617815776fb62600b591578d/617c083f0679ae00b5e3d772/name-plate-photo/BuCOpi+R6gtYUzZtpKMARw.jpg</t>
  </si>
  <si>
    <t>https://cdn.orca.storage/617815776fb62600b591578d/617c08802e8faa00b5a0f5be/name-plate-photo/B3QCEOwKe8+qLOLRzK6GA.jpg</t>
  </si>
  <si>
    <t>https://cdn.orca.storage/617815776fb62600b591578d/617c08b3616e63109d00000c/name-plate-photo/kZRdTX0K5d8dFRcXdww76g.jpg</t>
  </si>
  <si>
    <t>https://cdn.orca.storage/617815776fb62600b591578d/617c0ab07d917700b592899b/name-plate-photo/nbdfRqzc1fOPPH97fYPYcg.jpg</t>
  </si>
  <si>
    <t>https://cdn.orca.storage/617815776fb62600b591578d/617c0cda2a52c200b5e393e9/name-plate-photo/Dr3PXW287zeeNUlQcjqg.jpg</t>
  </si>
  <si>
    <t>https://cdn.orca.storage/617815776fb62600b591578d/617c0d1d6ef76800b54f3fb8/name-plate-photo/zwNVzWLMKzJ1VBQzBShbZw.jpg</t>
  </si>
  <si>
    <t>https://cdn.orca.storage/617815776fb62600b591578d/617c0d7d2bf52000b5987a95/name-plate-photo/DZ5uLv4iE6JXvgoHkeOhA.jpg</t>
  </si>
  <si>
    <t>https://cdn.orca.storage/617815776fb62600b591578d/617c11927d917700b5928d56/name-plate-photo/IC5bwHI+ENSBawTG6h23bg.jpg</t>
  </si>
  <si>
    <t>https://cdn.orca.storage/617815776fb62600b591578d/617c15842a52c200b5e398b3/name-plate-photo/NWMkPNAeeha2yRDJUVxCpg.jpg</t>
  </si>
  <si>
    <t>https://cdn.orca.storage/617815776fb62600b591578d/617c15bd2e8faa00b5a0fcef/name-plate-photo/Zm9TFNr0JdrJmW50v4MBQA.jpg</t>
  </si>
  <si>
    <t>https://cdn.orca.storage/617815776fb62600b591578d/617c15ec6ef76800b54f441d/name-plate-photo/HnD9YE4YiqYbkSeZVG8A.jpg</t>
  </si>
  <si>
    <t>https://cdn.orca.storage/617815776fb62600b591578d/617c162a7d917700b5928fa3/name-plate-photo/XdyO1Q6y6h+l4BBOsJ2iw.jpg</t>
  </si>
  <si>
    <t>https://cdn.orca.storage/617815776fb62600b591578d/617c1a2b6ef76800b54f4660/name-plate-photo/HnGMyI9ZvfMneBG0aTSvfA.jpg</t>
  </si>
  <si>
    <t>https://cdn.orca.storage/617815776fb62600b591578d/617c1a9a0679ae00b5e45b20/name-plate-photo/Vb9nAJMLRqR5kzvTM1CMsg.jpg</t>
  </si>
  <si>
    <t>https://cdn.orca.storage/617815776fb62600b591578d/617c1b5f2e8faa00b5a0ffd3/name-plate-photo/6elq672EzvSSm2z8dhUsw.jpg</t>
  </si>
  <si>
    <t>https://cdn.orca.storage/617815776fb62600b591578d/617c1bfc2e8faa00b5a1002a/name-plate-photo/18zrxnHPglCeiNU+1YxQ.jpg</t>
  </si>
  <si>
    <t>https://cdn.orca.storage/617815776fb62600b591578d/617c1c3f2a52c200b5e4f7d5/name-plate-photo/6ksj6KODfrGod3yOIH4xdw.jpg</t>
  </si>
  <si>
    <t>https://cdn.orca.storage/617815776fb62600b591578d/617c1c862e8faa00b5a1004d/name-plate-photo/BSP5gHtODe3u15v0OMKdBA.jpg</t>
  </si>
  <si>
    <t>https://cdn.orca.storage/617815776fb62600b591578d/617c1f676ef76800b54f68aa/name-plate-photo/93Nx0KOn1N+Nal763h5cg.jpg</t>
  </si>
  <si>
    <t>https://cdn.orca.storage/617815776fb62600b591578d/617c1f682a52c200b5e53930/name-plate-photo/1kECbJVhGyA5sI6EH8fEg.jpg</t>
  </si>
  <si>
    <t>https://cdn.orca.storage/617815776fb62600b591578d/617c1f962e8faa00b5a10198/name-plate-photo/gYg+XJWdTVQLxtKIEOaRnA.jpg</t>
  </si>
  <si>
    <t>https://cdn.orca.storage/6176f4e9837c6600b5a93b75/61780ab164b29000b5ee647b/name-plate-photo/AY1n9cT87k6qH5bM1LGFAA.jpg</t>
  </si>
  <si>
    <t>https://cdn.orca.storage/6176f4e9837c6600b5a93b75/617b11267d917700b58fe895/name-plate-photo/e5rtT5BBhXwR5uRG1CmAmg.jpg</t>
  </si>
  <si>
    <t>https://cdn.orca.storage/6176f4e9837c6600b5a93b75/617b11267d917700b58fe896/name-plate-photo/xTjR+ZErMPIkVbyUhz6lEg.jpg</t>
  </si>
  <si>
    <t>https://cdn.orca.storage/6176f4e9837c6600b5a93b75/617b11267d917700b58fe897/name-plate-photo/DYS0mWwBkW4zJ5GleMkNQ.jpg</t>
  </si>
  <si>
    <t>https://cdn.orca.storage/6176f4e9837c6600b5a93b75/617b11267d917700b58fe898/name-plate-photo/WeHLJmDf0cdXDHS2MLdVtA.jpg</t>
  </si>
  <si>
    <t>https://cdn.orca.storage/6176f4e9837c6600b5a93b75/617b11267d917700b58fe899/name-plate-photo/GsBjfi7ayYCwUU47bHlXsw.jpg</t>
  </si>
  <si>
    <t>https://cdn.orca.storage/6176f4e9837c6600b5a93b75/617b11267d917700b58fe89a/name-plate-photo/om2HJrJxa0vF11avrsYqEQ.jpg</t>
  </si>
  <si>
    <t>https://cdn.orca.storage/6176f4e9837c6600b5a93b75/617b11267d917700b58fe8a1/name-plate-photo/dUR9THLJ8LjAMf9FwHXk8w.jpg</t>
  </si>
  <si>
    <t>https://cdn.orca.storage/6176f4e9837c6600b5a93b75/617b11267d917700b58fe8a7/name-plate-photo/v9hqtSWb7cgn9aGH7FpWOg.jpg</t>
  </si>
  <si>
    <t>https://cdn.orca.storage/6176f4e9837c6600b5a93b75/617b11267d917700b58fe8a8/name-plate-photo/qdR9NG0tFz30hfYgw9FZuQ.jpg</t>
  </si>
  <si>
    <t>https://cdn.orca.storage/6176f4e9837c6600b5a93b75/617b11267d917700b58fe8a9/name-plate-photo/5G5vsN61PaaBo1Npbf381w.jpg</t>
  </si>
  <si>
    <t>https://cdn.orca.storage/6176f4e9837c6600b5a93b75/617b11267d917700b58fe8aa/name-plate-photo/Y2S2uz34Z8hozJfKWjpQbQ.jpg</t>
  </si>
  <si>
    <t>https://cdn.orca.storage/6176f4e9837c6600b5a93b75/617b11267d917700b58fe8ab/name-plate-photo/Yxs0RepfWCKFhVUIDHCi5w.jpg</t>
  </si>
  <si>
    <t>https://cdn.orca.storage/6176f4e9837c6600b5a93b75/617b11267d917700b58fe8ac/name-plate-photo/CgzF9015K3KlXgjJtRhAHQ.jpg</t>
  </si>
  <si>
    <t>https://cdn.orca.storage/6176f4e9837c6600b5a93b75/617b11267d917700b58fe8ad/name-plate-photo/kUlqoKDr2HJ9QryD+O9H6Q.jpg</t>
  </si>
  <si>
    <t>https://cdn.orca.storage/6176f4e9837c6600b5a93b75/617b11267d917700b58fe8ae/name-plate-photo/ANvqiCa2OZZn9zSkv6uQ.jpg</t>
  </si>
  <si>
    <t>https://cdn.orca.storage/6176f4e9837c6600b5a93b75/617b11267d917700b58fe8b0/name-plate-photo/oPSsXIUIdRer4nSKn9VJcA.jpg</t>
  </si>
  <si>
    <t>https://cdn.orca.storage/6176f4e9837c6600b5a93b75/617b11267d917700b58fe8b1/name-plate-photo/dRL1tmEHFjHRUxCDMwhfqQ.jpg</t>
  </si>
  <si>
    <t>https://cdn.orca.storage/6176f4e9837c6600b5a93b75/617b11267d917700b58fe8b2/name-plate-photo/P8sloQ3+oYYd7aBSNklPCg.jpg</t>
  </si>
  <si>
    <t>https://cdn.orca.storage/6176f4e9837c6600b5a93b75/617b11267d917700b58fe8b3/name-plate-photo/o2+sZ6eOrRoWWm4a5YnWA.jpg</t>
  </si>
  <si>
    <t>https://cdn.orca.storage/6176f4e9837c6600b5a93b75/617b11267d917700b58fe8b4/name-plate-photo/UiJN95Pq2EAR+u9G5R0pIA.jpg</t>
  </si>
  <si>
    <t>https://cdn.orca.storage/6176f4e9837c6600b5a93b75/617b11267d917700b58fe8b5/name-plate-photo/wnGbT4xvIFZHSENYCv27w.jpg</t>
  </si>
  <si>
    <t>https://cdn.orca.storage/6176f4e9837c6600b5a93b75/617b11267d917700b58fe8b6/name-plate-photo/tGBqSqONaGhYNan9F7eVQw.jpg</t>
  </si>
  <si>
    <t>https://cdn.orca.storage/6176f4e9837c6600b5a93b75/617b11267d917700b58fe8b7/name-plate-photo/32zbJ5jaJVIJhwX+81niPQ.jpg</t>
  </si>
  <si>
    <t>https://cdn.orca.storage/6176f4e9837c6600b5a93b75/617b11267d917700b58fe8ba/name-plate-photo/WkOJxqftAID9yDTyxDmsjw.jpg</t>
  </si>
  <si>
    <t>https://cdn.orca.storage/6176f4e9837c6600b5a93b75/617b11267d917700b58fe8bb/name-plate-photo/chOM6wSuLfScvdcZe1xrrw.jpg</t>
  </si>
  <si>
    <t>https://cdn.orca.storage/6176f4e9837c6600b5a93b75/617b11267d917700b58fe8bc/name-plate-photo/jPI5FHGz8gRmaw2QOQtNCw.jpg</t>
  </si>
  <si>
    <t>https://cdn.orca.storage/6176f4e9837c6600b5a93b75/617b11267d917700b58fe8bd/name-plate-photo/w90P19UEis+5yQ4YhDZmdg.jpg</t>
  </si>
  <si>
    <t>https://cdn.orca.storage/6176f4e9837c6600b5a93b75/617b11267d917700b58fe8be/name-plate-photo/H7vsHCElyZvXsP3riNh26A.jpg</t>
  </si>
  <si>
    <t>https://cdn.orca.storage/6176f4e9837c6600b5a93b75/617b11267d917700b58fe8bf/name-plate-photo/MMka9nqJwsVugSkdJdhV1A.jpg</t>
  </si>
  <si>
    <t>https://cdn.orca.storage/6176f4e9837c6600b5a93b75/617b11267d917700b58fe8c0/name-plate-photo/ofcPslSXLz6Iq+yYjZu4Kg.jpg</t>
  </si>
  <si>
    <t>https://cdn.orca.storage/6176f4e9837c6600b5a93b75/617b11267d917700b58fe8d0/name-plate-photo/CoYAEvsxCqs5437mgMKRrA.jpg</t>
  </si>
  <si>
    <t>https://cdn.orca.storage/6176f4e9837c6600b5a93b75/617b11267d917700b58fe8d2/name-plate-photo/Yfz5VOgY8s4nVjBv5Q4bYg.jpg</t>
  </si>
  <si>
    <t>https://cdn.orca.storage/6176f4e9837c6600b5a93b75/617b11267d917700b58fe8d3/name-plate-photo/3N9btYn6UgmuxhC17zc0WA.jpg</t>
  </si>
  <si>
    <t>https://cdn.orca.storage/6176f4e9837c6600b5a93b75/617b11267d917700b58fe8d4/name-plate-photo/r8RmmAtAznRkcR9nOKCCiw.jpg</t>
  </si>
  <si>
    <t>https://cdn.orca.storage/6176f4e9837c6600b5a93b75/617b11267d917700b58fe8d5/name-plate-photo/xPNcpC+7SWA3engWn8PSMQ.jpg</t>
  </si>
  <si>
    <t>https://cdn.orca.storage/6176f4e9837c6600b5a93b75/617b11267d917700b58fe8d6/name-plate-photo/WhJ+ggHOuM03dqg8dvRVGA.jpg</t>
  </si>
  <si>
    <t>https://cdn.orca.storage/6176f4e9837c6600b5a93b75/617b11267d917700b58fe8d7/name-plate-photo/kQWGAwnfi98hAttI15fpw.jpg</t>
  </si>
  <si>
    <t>https://cdn.orca.storage/6176f4e9837c6600b5a93b75/617b11267d917700b58fe8d8/name-plate-photo/bBdtcQQ+WuOe1PyGVBKb9w.jpg</t>
  </si>
  <si>
    <t>https://cdn.orca.storage/6176f4e9837c6600b5a93b75/617b11267d917700b58fe8d9/name-plate-photo/K56zNbbgcaA0JI4h+c3GRA.jpg</t>
  </si>
  <si>
    <t>https://cdn.orca.storage/6176f4e9837c6600b5a93b75/617b11267d917700b58fe8da/name-plate-photo/bEe49PNMqu7MKJTl06zySA.jpg</t>
  </si>
  <si>
    <t>https://cdn.orca.storage/6176f4e9837c6600b5a93b75/617b11267d917700b58fe8db/name-plate-photo/BGSTZR3GZjmjLFGEsxLYiA.jpg</t>
  </si>
  <si>
    <t>https://cdn.orca.storage/6176f4e9837c6600b5a93b75/617b11267d917700b58fe8dc/name-plate-photo/Gnc5HSVws61Gfa+gt228rQ.jpg</t>
  </si>
  <si>
    <t>https://cdn.orca.storage/6176f4e9837c6600b5a93b75/617b11267d917700b58fe8dd/name-plate-photo/LXR8t9U0QtekfusJIbcrw.jpg</t>
  </si>
  <si>
    <t>https://cdn.orca.storage/6176f4e9837c6600b5a93b75/617b11267d917700b58fe8e3/name-plate-photo/nPMDgHGpy75Qv0HVsrE5+A.jpg</t>
  </si>
  <si>
    <t>https://cdn.orca.storage/6176f4e9837c6600b5a93b75/617b11267d917700b58fe8e4/name-plate-photo/7v8f+VDh06M87NQyCUarVQ.jpg</t>
  </si>
  <si>
    <t>https://cdn.orca.storage/6176f4e9837c6600b5a93b75/617b11267d917700b58fe8e6/name-plate-photo/Hkz6jrvZCdOhsUJgIKpSUA.jpg</t>
  </si>
  <si>
    <t>https://cdn.orca.storage/6176f4e9837c6600b5a93b75/617b11267d917700b58fe8e7/name-plate-photo/8CVGso2TBU8WexVxUNs2Pw.jpg</t>
  </si>
  <si>
    <t>https://cdn.orca.storage/6176f4e9837c6600b5a93b75/617b11267d917700b58fe8e8/name-plate-photo/4KyDgoFCJFGR+h2QVnOmuA.jpg</t>
  </si>
  <si>
    <t>https://cdn.orca.storage/6176f4e9837c6600b5a93b75/617b11267d917700b58fe8ed/name-plate-photo/1ZSAlr1IRKZpXi6bizX03g.jpg</t>
  </si>
  <si>
    <t>https://cdn.orca.storage/6176f4e9837c6600b5a93b75/617b11267d917700b58fe8ee/name-plate-photo/Mg1TaNF6XOLgjS363UoJxA.jpg</t>
  </si>
  <si>
    <t>https://cdn.orca.storage/6176f4e9837c6600b5a93b75/617b11267d917700b58fe8f7/name-plate-photo/Suf20RPmewlKWO172PhbQ.jpg</t>
  </si>
  <si>
    <t>https://cdn.orca.storage/6176f4e9837c6600b5a93b75/617b11267d917700b58fe8f8/name-plate-photo/oy8vo09ijmANDYg0dMlHWA.jpg</t>
  </si>
  <si>
    <t>https://cdn.orca.storage/6176f4e9837c6600b5a93b75/617b11267d917700b58fe8f9/name-plate-photo/lzKRguNuQ9V0VbcDu488A.jpg</t>
  </si>
  <si>
    <t>https://cdn.orca.storage/6176f4e9837c6600b5a93b75/617b11267d917700b58fe8ff/name-plate-photo/y28QNnXPuFUVaj6PVRtrHQ.jpg</t>
  </si>
  <si>
    <t>https://cdn.orca.storage/6176f4e9837c6600b5a93b75/617b11267d917700b58fe900/name-plate-photo/Lj+YsGpcEveDiWXgJKkpiw.jpg</t>
  </si>
  <si>
    <t>https://cdn.orca.storage/6176f4e9837c6600b5a93b75/617b11267d917700b58fe902/name-plate-photo/dZsc3Y5tKIKVYry+Q9OOnA.jpg</t>
  </si>
  <si>
    <t>https://cdn.orca.storage/6176f4e9837c6600b5a93b75/617b11267d917700b58fe906/name-plate-photo/32GS+sCeRoYdpSWSZNFntA.jpg</t>
  </si>
  <si>
    <t>https://cdn.orca.storage/6176f4e9837c6600b5a93b75/617b11267d917700b58fe90a/name-plate-photo/Hbk7N9MZS6WRIQTqfL4Ocg.jpg</t>
  </si>
  <si>
    <t>https://cdn.orca.storage/6176f4e9837c6600b5a93b75/617b11267d917700b58fe90b/name-plate-photo/a2PDF3OYGfpd4DBI6q1GEg.jpg</t>
  </si>
  <si>
    <t>https://cdn.orca.storage/6176f4e9837c6600b5a93b75/617b11267d917700b58fe90c/name-plate-photo/XbBj+Tg9JlnUeSc9x9Q0A.jpg</t>
  </si>
  <si>
    <t>https://cdn.orca.storage/6176f4e9837c6600b5a93b75/617b11267d917700b58fe90d/name-plate-photo/y7evN80m3AHndVLfZiF5Hw.jpg</t>
  </si>
  <si>
    <t>https://cdn.orca.storage/6176f4e9837c6600b5a93b75/617b11267d917700b58fe90e/name-plate-photo/6JU5zQnoThdEu7fNkp50eQ.jpg</t>
  </si>
  <si>
    <t>https://cdn.orca.storage/6176f4e9837c6600b5a93b75/617b11267d917700b58fe90f/name-plate-photo/OmS2KtGqapCmo9fVmaymw.jpg</t>
  </si>
  <si>
    <t>https://cdn.orca.storage/6176f4e9837c6600b5a93b75/617b11267d917700b58fe910/name-plate-photo/++N8599dzW4h5Kkcm8FlkA.jpg</t>
  </si>
  <si>
    <t>https://cdn.orca.storage/6176f4e9837c6600b5a93b75/617b11267d917700b58fe911/name-plate-photo/BFhmi2Qm7OeFr7aiC8CdYQ.jpg</t>
  </si>
  <si>
    <t>https://cdn.orca.storage/6176f4e9837c6600b5a93b75/617b11267d917700b58fe918/name-plate-photo/fA9cIHnHuAwS9kYtYsp6w.jpg</t>
  </si>
  <si>
    <t>https://cdn.orca.storage/6176f4e9837c6600b5a93b75/617b11267d917700b58fe919/name-plate-photo/o9JsUBQvwX+kKS4Mh3A.jpg</t>
  </si>
  <si>
    <t>https://cdn.orca.storage/6176f4e9837c6600b5a93b75/617b11267d917700b58fe91c/name-plate-photo/2SBskLP+iQ2zBO1c0EUM1A.jpg</t>
  </si>
  <si>
    <t>https://cdn.orca.storage/6176f4e9837c6600b5a93b75/617b11267d917700b58fe91d/name-plate-photo/2ROWQxbgAVcpuveChsPcqA.jpg</t>
  </si>
  <si>
    <t>https://cdn.orca.storage/6176f4e9837c6600b5a93b75/617b11267d917700b58fe91e/name-plate-photo/JsLiENVrEKjhkEIJXPaEg.jpg</t>
  </si>
  <si>
    <t>https://cdn.orca.storage/6176f4e9837c6600b5a93b75/617b11267d917700b58fe92b/name-plate-photo/X1opOcw90bbEifva4Atg.jpg</t>
  </si>
  <si>
    <t>https://cdn.orca.storage/6176f4e9837c6600b5a93b75/617b11267d917700b58fe93b/name-plate-photo/ru6YCUMBNs4SwaL8RbeDuQ.jpg</t>
  </si>
  <si>
    <t>https://cdn.orca.storage/6176f4e9837c6600b5a93b75/617b11267d917700b58fe93f/name-plate-photo/OwVx5GsnAZJsVO0Eb3zTg.jpg</t>
  </si>
  <si>
    <t>https://cdn.orca.storage/6176f4e9837c6600b5a93b75/617b11267d917700b58fe957/name-plate-photo/yr3Yg92KL9xIGIUWIhVtSQ.jpg</t>
  </si>
  <si>
    <t>https://cdn.orca.storage/6176f4e9837c6600b5a93b75/617b11267d917700b58fe958/name-plate-photo/aeSyyx4nwXTQ0IVFXU0ZWQ.jpg</t>
  </si>
  <si>
    <t>https://cdn.orca.storage/6176f4e9837c6600b5a93b75/617b11267d917700b58fe95a/name-plate-photo/L7bvlb7p4Ysk57HtPHyRVQ.jpg</t>
  </si>
  <si>
    <t>https://cdn.orca.storage/6176f4e9837c6600b5a93b75/617b11267d917700b58fe964/name-plate-photo/RzVtWinbjS8MuOeDDjMAg.jpg</t>
  </si>
  <si>
    <t>https://cdn.orca.storage/6176f4e9837c6600b5a93b75/617b11267d917700b58fe968/name-plate-photo/OdgHx4NlpWquUQOjwhq6wQ.jpg</t>
  </si>
  <si>
    <t>https://cdn.orca.storage/6176f4e9837c6600b5a93b75/617b11267d917700b58fe974/name-plate-photo/vSc22PqBhBEnrU7FXSHT8A.jpg</t>
  </si>
  <si>
    <t>https://cdn.orca.storage/6176f4e9837c6600b5a93b75/617b11267d917700b58fe977/name-plate-photo/xu2tKnQoDS5+N2SnaZNA.jpg</t>
  </si>
  <si>
    <t>https://cdn.orca.storage/6176f4e9837c6600b5a93b75/617b11267d917700b58fe98d/name-plate-photo/IFohndpq3g9uBOOE7BluA.jpg</t>
  </si>
  <si>
    <t>https://cdn.orca.storage/6176f4e9837c6600b5a93b75/617b11267d917700b58fe98e/name-plate-photo/HMnrXZbmT5CiAzMvW1MKog.jpg</t>
  </si>
  <si>
    <t>https://cdn.orca.storage/6176f4e9837c6600b5a93b75/617b11267d917700b58fe98f/name-plate-photo/5sQG+GOsfvzaVXr6f4Qz9A.jpg</t>
  </si>
  <si>
    <t>https://cdn.orca.storage/6176f4e9837c6600b5a93b75/617b11267d917700b58fe990/name-plate-photo/174RI7DHUY2MaA4uanJelA.jpg</t>
  </si>
  <si>
    <t>https://cdn.orca.storage/6176f4e9837c6600b5a93b75/617b11267d917700b58fe991/name-plate-photo/LmBk9NgRMaOmIblemyx0g.jpg</t>
  </si>
  <si>
    <t>https://cdn.orca.storage/6176f4e9837c6600b5a93b75/617b11267d917700b58fe992/name-plate-photo/STefxpYr+MrIdZCR8Ki4Zg.jpg</t>
  </si>
  <si>
    <t>https://cdn.orca.storage/6176f4e9837c6600b5a93b75/617b11267d917700b58fe99b/name-plate-photo/WL+n0lEdWm+DblM1mM+7g.jpg</t>
  </si>
  <si>
    <t>https://cdn.orca.storage/6176f4e9837c6600b5a93b75/617b11267d917700b58fe9a4/name-plate-photo/vF1S1LkcsHVysrLO4wg9GQ.jpg</t>
  </si>
  <si>
    <t>https://cdn.orca.storage/6176f4e9837c6600b5a93b75/617b11267d917700b58fe9a5/name-plate-photo/ybPBEqzDpcC4MRgUhJaTQ.jpg</t>
  </si>
  <si>
    <t>https://cdn.orca.storage/6176f4e9837c6600b5a93b75/617b11267d917700b58fe9a6/name-plate-photo/zHNQjIAI5MmuD+gaiIYYbQ.jpg</t>
  </si>
  <si>
    <t>https://cdn.orca.storage/6176f4e9837c6600b5a93b75/617b11267d917700b58fe9a7/name-plate-photo/ofvfoWil4OKWx7giI0ntSQ.jpg</t>
  </si>
  <si>
    <t>https://cdn.orca.storage/6176f4e9837c6600b5a93b75/617b11267d917700b58fe9a8/name-plate-photo/8bvqxr7sH740OeYi1CY2A.jpg</t>
  </si>
  <si>
    <t>https://cdn.orca.storage/6176f4e9837c6600b5a93b75/617b11267d917700b58fe9aa/name-plate-photo/NZ3qDWw1G5smrUqucLGUuA.jpg</t>
  </si>
  <si>
    <t>https://cdn.orca.storage/6176f4e9837c6600b5a93b75/617b11267d917700b58fe9ab/name-plate-photo/fE5YxEzExLn+qdaCnMgYwQ.jpg</t>
  </si>
  <si>
    <t>https://cdn.orca.storage/6176f4e9837c6600b5a93b75/617b11267d917700b58fe9ad/name-plate-photo/tQcUsDmWUdl0s6O50kBigw.jpg</t>
  </si>
  <si>
    <t>https://cdn.orca.storage/6176f4e9837c6600b5a93b75/617b11267d917700b58fe9b6/name-plate-photo/no38CZx3Z6blr+upOsihgg.jpg</t>
  </si>
  <si>
    <t>https://cdn.orca.storage/6176f4e9837c6600b5a93b75/617b11267d917700b58fe9b7/name-plate-photo/whmLFiAacprLsws0gGe3ow.jpg</t>
  </si>
  <si>
    <t>https://cdn.orca.storage/6176f4e9837c6600b5a93b75/617b11267d917700b58fe9b8/name-plate-photo/sd7nq4rZDU0UDDj1YhvIBg.jpg</t>
  </si>
  <si>
    <t>https://cdn.orca.storage/6176f4e9837c6600b5a93b75/617b11267d917700b58fe9c3/name-plate-photo/pqsDZjViioPzR2w8wDbVw.jpg</t>
  </si>
  <si>
    <t>https://cdn.orca.storage/6176f4e9837c6600b5a93b75/617b11267d917700b58fe9c4/name-plate-photo/cHHh3KzQ7GEvNrRWpwzHtw.jpg</t>
  </si>
  <si>
    <t>https://cdn.orca.storage/6176f4e9837c6600b5a93b75/617b11267d917700b58fe9c5/name-plate-photo/kbFFRt+rUwjU+AbEhis3Fw.jpg</t>
  </si>
  <si>
    <t>https://cdn.orca.storage/6176f4e9837c6600b5a93b75/617b11267d917700b58fe9c6/name-plate-photo/btW+UXV94pnyZfveokOmPQ.jpg</t>
  </si>
  <si>
    <t>https://cdn.orca.storage/6176f4e9837c6600b5a93b75/617b11267d917700b58fe9c7/name-plate-photo/ZFlgKoLdBSeMZZ6fRXmPuA.jpg</t>
  </si>
  <si>
    <t>https://cdn.orca.storage/6176f4e9837c6600b5a93b75/617b11267d917700b58fe9d2/name-plate-photo/X1r4Cecr3vzcCNrFUnpX0Q.jpg</t>
  </si>
  <si>
    <t>https://cdn.orca.storage/6176f4e9837c6600b5a93b75/617b11267d917700b58fe9d3/name-plate-photo/rRyjJ22IpCszOTIIEO4w.jpg</t>
  </si>
  <si>
    <t>https://cdn.orca.storage/6176f4e9837c6600b5a93b75/617b11267d917700b58fe9d4/name-plate-photo/zPsOaicv8k5vNQCgJibNA.jpg</t>
  </si>
  <si>
    <t>https://cdn.orca.storage/6176f4e9837c6600b5a93b75/617b11267d917700b58fe9d5/name-plate-photo/RKhmNR+YS6NM1ReKsfztg.jpg</t>
  </si>
  <si>
    <t>https://cdn.orca.storage/6176f4e9837c6600b5a93b75/617b11267d917700b58fe9d6/name-plate-photo/Sk3kocEkhif3C4vbZStbw.jpg</t>
  </si>
  <si>
    <t>https://cdn.orca.storage/6176f4e9837c6600b5a93b75/617b11267d917700b58fe9d7/name-plate-photo/YqeRz+NY2tPtgsZht38TXw.jpg</t>
  </si>
  <si>
    <t>https://cdn.orca.storage/6176f4e9837c6600b5a93b75/617b11267d917700b58fe9d8/name-plate-photo/8X452bm8pkGamHfhQF6v5w.jpg</t>
  </si>
  <si>
    <t>https://cdn.orca.storage/6176f4e9837c6600b5a93b75/617b11267d917700b58fe9d9/name-plate-photo/MwXdVOwrtA8NxR8GIgrR8w.jpg</t>
  </si>
  <si>
    <t>https://cdn.orca.storage/6176f4e9837c6600b5a93b75/617b11267d917700b58fe9db/name-plate-photo/IzUAEqxcGk7wsem7kv7Yw.jpg</t>
  </si>
  <si>
    <t>https://cdn.orca.storage/6176f4e9837c6600b5a93b75/617b11267d917700b58fe9dc/name-plate-photo/YS7MQ0ES9xJ43isWyE3HQ.jpg</t>
  </si>
  <si>
    <t>https://cdn.orca.storage/6176f4e9837c6600b5a93b75/617b11267d917700b58fe9de/name-plate-photo/eBnL26o8rV2c4MSIc+ZLng.jpg</t>
  </si>
  <si>
    <t>https://cdn.orca.storage/6176f4e9837c6600b5a93b75/617b11267d917700b58fe9df/name-plate-photo/h4NKMwlivLfajhpc2GMzcQ.jpg</t>
  </si>
  <si>
    <t>https://cdn.orca.storage/6176f4e9837c6600b5a93b75/617b11267d917700b58fe9e0/name-plate-photo/pkQbjGcPMgisTY6oemErg.jpg</t>
  </si>
  <si>
    <t>https://cdn.orca.storage/6176f4e9837c6600b5a93b75/617b11267d917700b58fe9e1/name-plate-photo/3GXVROwI5D0KkXvnH7LaeQ.jpg</t>
  </si>
  <si>
    <t>https://cdn.orca.storage/6176f4e9837c6600b5a93b75/617b11267d917700b58fe9e4/name-plate-photo/5liVCWd0GfbH3ymjxHhYvw.jpg</t>
  </si>
  <si>
    <t>https://cdn.orca.storage/6176f4e9837c6600b5a93b75/617b11267d917700b58fe9ed/name-plate-photo/aR4gsziBFIpcVSXzPo1Bhw.jpg</t>
  </si>
  <si>
    <t>https://cdn.orca.storage/6176f4e9837c6600b5a93b75/617b11267d917700b58fe9f9/name-plate-photo/HhvOp9GV8T0jtg6KHjd+fw.jpg</t>
  </si>
  <si>
    <t>https://cdn.orca.storage/6176f4e9837c6600b5a93b75/617b11267d917700b58fe9fa/name-plate-photo/euSYBVJpYEzDTkdcAMiz8g.jpg</t>
  </si>
  <si>
    <t>https://cdn.orca.storage/6176f4e9837c6600b5a93b75/617b11267d917700b58fe9fb/name-plate-photo/9yp2GcDqbkDB0oIbY2IXAQ.jpg</t>
  </si>
  <si>
    <t>https://cdn.orca.storage/6176f4e9837c6600b5a93b75/617b11267d917700b58fe9fc/name-plate-photo/DmL53gJ2PrYkEng2r9zVBw.jpg</t>
  </si>
  <si>
    <t>https://cdn.orca.storage/6176f4e9837c6600b5a93b75/617b11267d917700b58fea08/name-plate-photo/xbh81oKl8qBpEpDlvf1W7w.jpg</t>
  </si>
  <si>
    <t>https://cdn.orca.storage/6176f4e9837c6600b5a93b75/617b11267d917700b58fea0a/name-plate-photo/hQYgUzg6lC2VAnYJI+YGQ.jpg</t>
  </si>
  <si>
    <t>https://cdn.orca.storage/6176f4e9837c6600b5a93b75/617b11267d917700b58fea0b/name-plate-photo/kwdSJYPbJlnqkG0JZJuyzg.jpg</t>
  </si>
  <si>
    <t>https://cdn.orca.storage/6176f4e9837c6600b5a93b75/617b11267d917700b58fea14/name-plate-photo/OIW46AgVHCXY2ZLwOn815w.jpg</t>
  </si>
  <si>
    <t>https://cdn.orca.storage/6176f4e9837c6600b5a93b75/617b11267d917700b58fea16/name-plate-photo/EW74uRC63UPa+U8kkDFodw.jpg</t>
  </si>
  <si>
    <t>https://cdn.orca.storage/6176f4e9837c6600b5a93b75/617b11267d917700b58fea18/name-plate-photo/GmeUvNudKV+fQ53Y5xQH+A.jpg</t>
  </si>
  <si>
    <t>https://cdn.orca.storage/6176f4e9837c6600b5a93b75/617b11267d917700b58fea19/name-plate-photo/ToN0rnnDvnRmR3Cfd3kQ.jpg</t>
  </si>
  <si>
    <t>https://cdn.orca.storage/6176f4e9837c6600b5a93b75/617b11267d917700b58fea1a/name-plate-photo/GUMD8QKmXmX5gdEhGAyJw.jpg</t>
  </si>
  <si>
    <t>https://cdn.orca.storage/6176f4e9837c6600b5a93b75/617b11267d917700b58fea1b/name-plate-photo/DBFnc6EJjk71Jn5sOGKig.jpg</t>
  </si>
  <si>
    <t>https://cdn.orca.storage/6176f4e9837c6600b5a93b75/617b11267d917700b58fea26/name-plate-photo/5oOz1fxoymAKYpvxyZAqAQ.jpg</t>
  </si>
  <si>
    <t>https://cdn.orca.storage/6176f4e9837c6600b5a93b75/617b11267d917700b58fea27/name-plate-photo/EbaAfQVswnPgSVWk2ew4OQ.jpg</t>
  </si>
  <si>
    <t>https://cdn.orca.storage/6176f4e9837c6600b5a93b75/617b11267d917700b58fea28/name-plate-photo/bxuhJV9XW2RE+GrH8n6MUw.jpg</t>
  </si>
  <si>
    <t>https://cdn.orca.storage/6176f4e9837c6600b5a93b75/617b11267d917700b58fea29/name-plate-photo/7EshECXxUuo0V61E3uBfAQ.jpg</t>
  </si>
  <si>
    <t>https://cdn.orca.storage/6176f4e9837c6600b5a93b75/617b11267d917700b58fea2a/name-plate-photo/5WmPlO84xRLW1cdul1zU8A.jpg</t>
  </si>
  <si>
    <t>https://cdn.orca.storage/6176f4e9837c6600b5a93b75/617b11267d917700b58fea2c/name-plate-photo/uQM7Sd1VzO+bRhCXtVQThg.jpg</t>
  </si>
  <si>
    <t>https://cdn.orca.storage/6176f4e9837c6600b5a93b75/617b11267d917700b58fea2d/name-plate-photo/P3iEYs7vWVUmIs1yYnVAg.jpg</t>
  </si>
  <si>
    <t>https://cdn.orca.storage/6176f4e9837c6600b5a93b75/617b11267d917700b58fea2f/name-plate-photo/7iNlnA5MBGVKnqsAToyJQ.jpg</t>
  </si>
  <si>
    <t>https://cdn.orca.storage/6176f4e9837c6600b5a93b75/617b11267d917700b58fea34/name-plate-photo/okzq0nGmrghSGa4vSy3Z+g.jpg</t>
  </si>
  <si>
    <t>https://cdn.orca.storage/6176f4e9837c6600b5a93b75/617b11267d917700b58fea35/name-plate-photo/HEzaqnXEgz1gFwhxgyC9w.jpg</t>
  </si>
  <si>
    <t>https://cdn.orca.storage/6176f4e9837c6600b5a93b75/617b11267d917700b58fea36/name-plate-photo/b3hkZNEv9qD82OOVBmM8Iw.jpg</t>
  </si>
  <si>
    <t>https://cdn.orca.storage/6176f4e9837c6600b5a93b75/617b11267d917700b58fea37/name-plate-photo/xDvb3bJ4JNOyEbz2PDOm3g.jpg</t>
  </si>
  <si>
    <t>https://cdn.orca.storage/6176f4e9837c6600b5a93b75/617bf9322a52c200b5e38a8c/name-plate-photo/XxLCbF+DN+WTIRck30Hg.jpg</t>
  </si>
  <si>
    <t>https://cdn.orca.storage/6176f4e9837c6600b5a93b75/617bfa630679ae00b5e3d19a/name-plate-photo/jwjPvMTmtvz6PRHmLTWdeQ.jpg</t>
  </si>
  <si>
    <t>https://cdn.orca.storage/6176f4e9837c6600b5a93b75/617bfb3ccce5ee6031000002/name-plate-photo/HzBIuccCJIWi6t8lXYIrA.jpg</t>
  </si>
  <si>
    <t>https://cdn.orca.storage/6176f4e9837c6600b5a93b75/617c06912e8faa00b5a0f4f2/name-plate-photo/aFuJdr03lUauZh7Tj89+Yw.jpg</t>
  </si>
  <si>
    <t>https://cdn.orca.storage/6176f4e9837c6600b5a93b75/617c07ca6ef76800b54f3cab/name-plate-photo/bS3lAkJbI7lsuKLx2uhBpA.jpg</t>
  </si>
  <si>
    <t>https://cdn.orca.storage/6176f4e9837c6600b5a93b75/617c082d5c514200b546b753/name-plate-photo/41MDOSFOeGq2QTSpTA6hXQ.jpg</t>
  </si>
  <si>
    <t>https://cdn.orca.storage/6176f4e9837c6600b5a93b75/617c0e002e8faa00b5a0f920/name-plate-photo/8HEcgNVHPL8ifb3yqL+wZw.jpg</t>
  </si>
  <si>
    <t>https://cdn.orca.storage/6176f4e9837c6600b5a93b75/617c0e422bf52000b5987b2e/name-plate-photo/P8rar2ZGNkT3rI1ZL6vD7Q.jpg</t>
  </si>
  <si>
    <t>https://cdn.orca.storage/6176f4e9837c6600b5a93b75/617c0fd77d917700b5928cc5/name-plate-photo/Yplau4PhA9s3MaoqwfmECQ.jpg</t>
  </si>
  <si>
    <t>https://cdn.orca.storage/6176f4e9837c6600b5a93b75/617c112d6ef76800b54f41bd/name-plate-photo/AMwiTB5BxtRQPxfkQz+pgA.jpg</t>
  </si>
  <si>
    <t>https://cdn.orca.storage/6176f4e9837c6600b5a93b75/617c13032e8faa00b5a0fb82/name-plate-photo/e6nXRl+IpGZQ9TLrYfNR+g.jpg</t>
  </si>
  <si>
    <t>https://cdn.orca.storage/6176f4e9837c6600b5a93b75/617c15255c514200b546d5fc/name-plate-photo/SB1bSLk0ryLtP8azE12eOw.jpg</t>
  </si>
  <si>
    <t>https://cdn.orca.storage/6176f4e9837c6600b5a93b75/617c15352bf52000b5987e78/name-plate-photo/S3Zc0oPBe4fwLzG8ceJN+w.jpg</t>
  </si>
  <si>
    <t>https://cdn.orca.storage/6176f4e9837c6600b5a93b75/617c155a7d917700b5928f4c/name-plate-photo/tl1yyTz0wtJg0mEs7BxEw.jpg</t>
  </si>
  <si>
    <t>https://cdn.orca.storage/6176f4e9837c6600b5a93b75/617c16112a52c200b5e39903/name-plate-photo/Sin4YrOK1pNo7OIeyyAnYQ.jpg</t>
  </si>
  <si>
    <t>https://cdn.orca.storage/6176f4e9837c6600b5a93b75/617c175f5c514200b546d72b/name-plate-photo/7niDnQY5Ia9BT2y1f4Sd5g.jpg</t>
  </si>
  <si>
    <t>https://cdn.orca.storage/6176f4e9837c6600b5a93b75/617c18312bf52000b598801c/name-plate-photo/jQNVYOLYQE3wFoMnmaGGVA.jpg</t>
  </si>
  <si>
    <t>https://cdn.orca.storage/6176f4e9837c6600b5a93b75/617c196e7d917700b5929179/name-plate-photo/ZVBohaAiHh8ZpMood+x8Q.jpg</t>
  </si>
  <si>
    <t>https://cdn.orca.storage/6176f4e9837c6600b5a93b75/617c1ad72a52c200b5e4103e/name-plate-photo/FCItyeKH40l5d2lJDxVEGg.jpg</t>
  </si>
  <si>
    <t>https://cdn.orca.storage/6176f4e9837c6600b5a93b75/617c1b137d917700b5929227/name-plate-photo/e2cVZ2QdSjiHyLLRbefVg.jpg</t>
  </si>
  <si>
    <t>https://cdn.orca.storage/6176f4e9837c6600b5a93b75/617c208f097cfe00b5a82a57/name-plate-photo/Udt5OnHdgdNKtl5iRIU4uQ.jpg</t>
  </si>
  <si>
    <t>https://cdn.orca.storage/6176f4e9837c6600b5a93b75/617c20952a52c200b5e53989/name-plate-photo/uxli4h+CgDiMcldJfqkeDQ.jpg</t>
  </si>
  <si>
    <t>https://cdn.orca.storage/6176f4e9837c6600b5a93b75/617c213a7d917700b592d4c8/name-plate-photo/wIM99NQ+e7TgfBqh1hAraw.jpg</t>
  </si>
  <si>
    <t>https://cdn.orca.storage/6176f4e9837c6600b5a93b75/617c21af6ef76800b54f697c/name-plate-photo/iwXCfitsGdME3GZC+XKyg.jpg</t>
  </si>
  <si>
    <t>https://cdn.orca.storage/6176f4e9837c6600b5a93b75/617c21ff2a52c200b5e5aee0/name-plate-photo/XYKBa2r7r5LLD2w0onHThw.jpg</t>
  </si>
  <si>
    <t>https://cdn.orca.storage/6176f4e9837c6600b5a93b75/617c238c7d917700b592d599/name-plate-photo/whIOefY+y4K86Cdz0XRJpA.jpg</t>
  </si>
  <si>
    <t>https://cdn.orca.storage/6176f4e9837c6600b5a93b75/617c25222a52c200b5e5afeb/name-plate-photo/MWhI2QnFPc8lI212AkjnEw.jpg</t>
  </si>
  <si>
    <t>https://cdn.orca.storage/6176f4e9837c6600b5a93b75/617c26256ef76800b54f6af5/name-plate-photo/l08jyh1ZpfWt5zHV2G34Yw.jpg</t>
  </si>
  <si>
    <t>https://cdn.orca.storage/6176f4e9837c6600b5a93b75/617c27826ef76800b54f6b7b/name-plate-photo/EuUJH1NvCDoilLKNyAEAlA.jpg</t>
  </si>
  <si>
    <t>https://cdn.orca.storage/6176f4e9837c6600b5a93b75/617c27a72a52c200b5e5b0e4/name-plate-photo/zW2l1D7MdzQtWPZqkPMg.jpg</t>
  </si>
  <si>
    <t>https://cdn.orca.storage/6176f4e9837c6600b5a93b75/617c28322a52c200b5e5b110/name-plate-photo/z1D4fZ1VOpgr4bKO0eUYjw.jpg</t>
  </si>
  <si>
    <t>https://cdn.orca.storage/6176f4e9837c6600b5a93b75/617c298c2a52c200b5e5ff97/name-plate-photo/zNa8da9ESW5njqK70jtpg.jpg</t>
  </si>
  <si>
    <t>https://cdn.orca.storage/6176f4e9837c6600b5a93b75/617c29bd5c514200b546deef/name-plate-photo/SeYvFG+8BjplvqCYOmWpRA.jpg</t>
  </si>
  <si>
    <t>https://cdn.orca.storage/6176f4e9837c6600b5a93b75/617c2a282a52c200b5e5ffc2/name-plate-photo/lhcEkzc03EVeTXTEB3p8vg.jpg</t>
  </si>
  <si>
    <t>https://cdn.orca.storage/6176f4e9837c6600b5a93b75/617c2a9a2bf52000b598fe86/name-plate-photo/UU9jWooeytpu148LUhunw.jpg</t>
  </si>
  <si>
    <t>https://cdn.orca.storage/6176f4e9837c6600b5a93b75/617c2ac62a52c200b5e5ffe5/name-plate-photo/PqVrYtT25LVkLo7WnuogSw.jpg</t>
  </si>
  <si>
    <t>https://cdn.orca.storage/6176f4e9837c6600b5a93b75/617c2b370679ae00b5e55d58/name-plate-photo/y7Dw2y5B9mAcPKj+JxSIw.jpg</t>
  </si>
  <si>
    <t>https://cdn.orca.storage/6176f4e9837c6600b5a93b75/617c2b3e0679ae00b5e55d5d/name-plate-photo/zLKMCJzSX6U0h1fatdP52w.jpg</t>
  </si>
  <si>
    <t>https://cdn.orca.storage/6176f4e9837c6600b5a93b75/617c2bdd5c514200b546df96/name-plate-photo/dZ9clKclvvktJjCwU4oDkw.jpg</t>
  </si>
  <si>
    <t>https://cdn.orca.storage/6176f4e9837c6600b5a93b75/617c2be07d917700b592d8a4/name-plate-photo/gSHIiDvshf2OZLMBCrx0Xg.jpg</t>
  </si>
  <si>
    <t>https://cdn.orca.storage/6176f4e9837c6600b5a93b75/617c2c672bf52000b598ff11/name-plate-photo/YsDNzli0Pqlf21gtykMPg.jpg</t>
  </si>
  <si>
    <t>https://cdn.orca.storage/6176f4e9837c6600b5a93b75/617c2ccc2bf52000b598ff31/name-plate-photo/pnBGYc+V606VTioUmEG0A.jpg</t>
  </si>
  <si>
    <t>https://cdn.orca.storage/6176f4e9837c6600b5a93b75/617c2d3a6ef76800b54f6df8/name-plate-photo/PQ++YIS5OcWK8Ma5DEDV3Q.jpg</t>
  </si>
  <si>
    <t>https://cdn.orca.storage/6176f4e9837c6600b5a93b75/617c31802a52c200b5e602b7/name-plate-photo/xE1BXhqA8rfY0PWKeZCvCg.jpg</t>
  </si>
  <si>
    <t>https://cdn.orca.storage/6176f4e9837c6600b5a93b75/617c33b02a52c200b5e60378/name-plate-photo/Gc9VFj9TuIgMUCh2g3qTyw.jpg</t>
  </si>
  <si>
    <t>https://cdn.orca.storage/6176f4e9837c6600b5a93b75/617c35d85c514200b546e4c2/name-plate-photo/K3VWhqf5CiNg4YrcRw32UQ.jpg</t>
  </si>
  <si>
    <t>https://cdn.orca.storage/6176f4e9837c6600b5a93b75/617c36850679ae00b5e5611e/name-plate-photo/XXUhfIgvHMSezkcGosMTmw.jpg</t>
  </si>
  <si>
    <t>https://cdn.orca.storage/6176f4e9837c6600b5a93b75/617c36cf2e8faa00b5a109ff/name-plate-photo/Osf3DdhsV45LLjVvGUbGuA.jpg</t>
  </si>
  <si>
    <t>https://cdn.orca.storage/6176f4e9837c6600b5a93b75/617c38242a52c200b5e6052d/name-plate-photo/Yt0UWVxrRZMlA1EJ2CRbsg.jpg</t>
  </si>
  <si>
    <t>https://cdn.orca.storage/6176f4e9837c6600b5a93b75/617c38e15c514200b546e5bf/name-plate-photo/vyj4ERiE8k2+GBwW6+IB6A.jpg</t>
  </si>
  <si>
    <t>https://cdn.orca.storage/6176f4e9837c6600b5a93b75/617c38eb2bf52000b59903fb/name-plate-photo/MQRw8q9fHcITu260TQuVA.jpg</t>
  </si>
  <si>
    <t>https://cdn.orca.storage/6176f4e9837c6600b5a93b75/617c39976ef76800b5500cef/name-plate-photo/p5BrW66YJyPTl89hoe4A8g.jpg</t>
  </si>
  <si>
    <t>https://cdn.orca.storage/6176f4e9837c6600b5a93b75/617c3a132e8faa00b5a10b15/name-plate-photo/smYwpx0SoPFP4drYpsaB4A.jpg</t>
  </si>
  <si>
    <t>https://cdn.orca.storage/6176f4e9837c6600b5a93b75/617c3b375c514200b546e65d/name-plate-photo/z7m1xxwPXiZFrVZ8jPdtaw.jpg</t>
  </si>
  <si>
    <t>https://cdn.orca.storage/6176f4e9837c6600b5a93b75/617c3b935c514200b546e678/name-plate-photo/5FE1Q2BeQVRQe9x96VTlFw.jpg</t>
  </si>
  <si>
    <t>https://cdn.orca.storage/6176f4e9837c6600b5a93b75/617c3bf32e8faa00b5a10ba5/name-plate-photo/VgNKaXjuKOgRc53bXRoTkQ.jpg</t>
  </si>
  <si>
    <t>https://cdn.orca.storage/6176f4e9837c6600b5a93b75/617c3c422bf52000b5990606/name-plate-photo/i1P2yIefxBwgTTJRQJklpA.jpg</t>
  </si>
  <si>
    <t>https://cdn.orca.storage/6176f4e9837c6600b5a93b75/617c3ca02bf52000b5992d36/name-plate-photo/v5qDUzM19ryVo9nsv1g2LQ.jpg</t>
  </si>
  <si>
    <t>https://cdn.orca.storage/6176f4e9837c6600b5a93b75/617c3ce30679ae00b5e5b180/name-plate-photo/oE6fsN7JT9XXoDhn7eHwA.jpg</t>
  </si>
  <si>
    <t>https://cdn.orca.storage/6176f4e9837c6600b5a93b75/617c3d3b0679ae00b5e5b1ad/name-plate-photo/xXOVu2eBSY1llnQg3OcgRQ.jpg</t>
  </si>
  <si>
    <t>https://cdn.orca.storage/6176f4e9837c6600b5a93b75/617c3d805c514200b546e73b/name-plate-photo/oyiZgIdddQ0a8eGRc9zf4A.jpg</t>
  </si>
  <si>
    <t>https://cdn.orca.storage/6176f4e9837c6600b5a93b75/617c3e296ef76800b5505c77/name-plate-photo/Y16qbv9wn1aFX7FlYP0wbw.jpg</t>
  </si>
  <si>
    <t>https://cdn.orca.storage/6176f4e9837c6600b5a93b75/617c3ef72e8faa00b5a133b0/name-plate-photo/cK7bM5goNyQyhrxJYE570g.jpg</t>
  </si>
  <si>
    <t>https://cdn.orca.storage/6176f4e9837c6600b5a93b75/617c3f392e8faa00b5a133ba/name-plate-photo/S7jXLvLWBVOS3Csl0YX+mA.jpg</t>
  </si>
  <si>
    <t>https://cdn.orca.storage/6176f4e9837c6600b5a93b75/617c3f852bf52000b5992e1a/name-plate-photo/WnGxkzRB6npLMTR4eghP9w.jpg</t>
  </si>
  <si>
    <t>https://cdn.orca.storage/6176f4e9837c6600b5a93b75/617c416b097cfe00b5a9952b/name-plate-photo/qI468su7IQcTGCnb3tq99g.jpg</t>
  </si>
  <si>
    <t>https://cdn.orca.storage/6176f4e9837c6600b5a93b75/617c41a77d917700b593a015/name-plate-photo/HJAIhyZvvaL8paEMCJlhzQ.jpg</t>
  </si>
  <si>
    <t>https://cdn.orca.storage/6176f4e9837c6600b5a93b75/617c41c0097cfe00b5a9953c/name-plate-photo/txfOZFR5lnaH20o4G2LDfQ.jpg</t>
  </si>
  <si>
    <t>https://cdn.orca.storage/6176f4e9837c6600b5a93b75/617c41e15c514200b546e8bd/name-plate-photo/8iWCZFtecZeGn8GRX0NfQ.jpg</t>
  </si>
  <si>
    <t>https://cdn.orca.storage/6176f4e9837c6600b5a93b75/617c42122e8faa00b5a182a0/name-plate-photo/8pBSFtQ7dYJlkbmoHqfsPA.jpg</t>
  </si>
  <si>
    <t>https://cdn.orca.storage/6176f4e9837c6600b5a93b75/617c42a56ef76800b5505dc9/name-plate-photo/pEjNjE6SAtriA8FpEvvJbg.jpg</t>
  </si>
  <si>
    <t>https://cdn.orca.storage/6176f4e9837c6600b5a93b75/617c42aa7d917700b593a078/name-plate-photo/h8N4G6yW5++RqrJTaUfXMA.jpg</t>
  </si>
  <si>
    <t>https://cdn.orca.storage/6176f4e9837c6600b5a93b75/617c42d42a52c200b5e60879/name-plate-photo/ee3LObVLcEs7ym5M+NTZxw.jpg</t>
  </si>
  <si>
    <t>https://cdn.orca.storage/6176f4e9837c6600b5a93b75/617c4313097cfe00b5a9959d/name-plate-photo/y+C65y2zU8OiCwR1AuKaw.jpg</t>
  </si>
  <si>
    <t>https://cdn.orca.storage/6176f4e9837c6600b5a93b75/617c434e0679ae00b5e5b3bb/name-plate-photo/A0ekFEwlDiBMWRL48Y9CDw.jpg</t>
  </si>
  <si>
    <t>https://cdn.orca.storage/6176f4e9837c6600b5a93b75/617c43792e8faa00b5a1831f/name-plate-photo/PXQJIBnEAHWGGKfwUDm3lw.jpg</t>
  </si>
  <si>
    <t>https://cdn.orca.storage/6176f4e9837c6600b5a93b75/617c43f65c514200b546e96b/name-plate-photo/ip8ClYMafJpaX5G249S3BQ.jpg</t>
  </si>
  <si>
    <t>https://cdn.orca.storage/6176f4e9837c6600b5a93b75/617c43f96ef76800b5505e53/name-plate-photo/C0Ayt9VLyusiwF6Os2iPmw.jpg</t>
  </si>
  <si>
    <t>https://cdn.orca.storage/6178141a8b51f600b5891a30/617bfbbc1e7d393e03000001/name-plate-photo/JERVPGDMHAJMYYSuOGlzcg.jpg</t>
  </si>
  <si>
    <t>https://cdn.orca.storage/6178141a8b51f600b5891a30/617bfd5b1e7d393e03000003/name-plate-photo/3+KAJl8QrIhPCPj65nMNWw.jpg</t>
  </si>
  <si>
    <t>https://cdn.orca.storage/6178141a8b51f600b5891a30/617bfde61e7d393e03000004/name-plate-photo/LNi2IL72sjhUMAtv8A6lg.jpg</t>
  </si>
  <si>
    <t>https://cdn.orca.storage/6178141a8b51f600b5891a30/617bfe461e7d393e03000005/name-plate-photo/l2Sox4FLLF9cNZAlV78JQ.jpg</t>
  </si>
  <si>
    <t>https://cdn.orca.storage/6178141a8b51f600b5891a30/617c05271e7d393e03000009/name-plate-photo/am3MECwfCh7NSxQn1qsB1w.jpg</t>
  </si>
  <si>
    <t>https://cdn.orca.storage/6178141a8b51f600b5891a30/617c06261e7d393e0300000a/name-plate-photo/K2Q6POwIjIjJneNSQMqxCg.jpg</t>
  </si>
  <si>
    <t>https://cdn.orca.storage/6178141a8b51f600b5891a30/617c07a41e7d393e0300000b/name-plate-photo/y12ahGKtJfwNitpRSmArg.jpg</t>
  </si>
  <si>
    <t>https://cdn.orca.storage/6178141a8b51f600b5891a30/617c0aad1e7d393e0300000c/name-plate-photo/XYMWXk9zQmLirlin67gF+A.jpg</t>
  </si>
  <si>
    <t>https://cdn.orca.storage/6178141a8b51f600b5891a30/617c0c651e7d393e0300000d/name-plate-photo/f4nP7GIiLPOd4AU4TJzc3Q.jpg</t>
  </si>
  <si>
    <t>https://cdn.orca.storage/6178141a8b51f600b5891a30/617c1bf0d170114b0600000a/name-plate-photo/f+bG5FoiCzCyisqmjgDg.jpg</t>
  </si>
  <si>
    <t>https://cdn.orca.storage/6178141a8b51f600b5891a30/617c20bc1e7d396121000000/name-plate-photo/ziMqycNkomPqDvfxg0H6yw.jpg</t>
  </si>
  <si>
    <t>https://cdn.orca.storage/6178141a8b51f600b5891a30/617c22631e7d396121000003/name-plate-photo/PWfAwnGIQW2EBYFkGrb7RA.jpg</t>
  </si>
  <si>
    <t>https://cdn.orca.storage/6178141a8b51f600b5891a30/617c24251e7d393aeb000000/name-plate-photo/XVNTzMURk8uMcczCBoDMaw.jpg</t>
  </si>
  <si>
    <t>https://cdn.orca.storage/6178141a8b51f600b5891a30/617c25301e7d393aeb000001/name-plate-photo/bwqwWACw3YawzJm80XYwYw.jpg</t>
  </si>
  <si>
    <t>https://cdn.orca.storage/6178141a8b51f600b5891a30/617c26871e7d393aeb000002/name-plate-photo/UWvNUt6N5tLt5DgTuWBI7Q.jpg</t>
  </si>
  <si>
    <t>https://cdn.orca.storage/6178141a8b51f600b5891a30/617c279d1e7d393aeb000003/name-plate-photo/1lhTXQfmrXQ1NCmB0zzgg.jpg</t>
  </si>
  <si>
    <t>https://cdn.orca.storage/6178141a8b51f600b5891a30/617c2b661e7d393aeb000008/name-plate-photo/qu0ovNE+XHW4v2jY46BZ1A.jpg</t>
  </si>
  <si>
    <t>https://cdn.orca.storage/6178141a8b51f600b5891a30/617c32051e7d393aeb00000d/name-plate-photo/EqQtcHOF0GtbEM7RHxoKwQ.jpg</t>
  </si>
  <si>
    <t>https://cdn.orca.storage/6178141a8b51f600b5891a30/617c32901e7d393aeb00000e/name-plate-photo/Frq+drDHUFmsQFDNNsCMgg.jpg</t>
  </si>
  <si>
    <t>https://cdn.orca.storage/6178141a8b51f600b5891a30/617c33821e7d3976fb000000/name-plate-photo/g1O381Lz5iHZ7LI2cco9IA.jpg</t>
  </si>
  <si>
    <t>https://cdn.orca.storage/6178141a8b51f600b5891a30/617c358b1e7d3976fb000003/name-plate-photo/Kqc95AUf3nGehxonMqIdJw.jpg</t>
  </si>
  <si>
    <t>https://cdn.orca.storage/6178141a8b51f600b5891a30/617c36361e7d3976fb000004/name-plate-photo/+HelWI06xsjWFi1jUDoNHA.jpg</t>
  </si>
  <si>
    <t>https://cdn.orca.storage/6178141a8b51f600b5891a30/617c37ae1e7d3976fb000005/name-plate-photo/Xa9h4FYFBoGRNZ03kgjERw.jpg</t>
  </si>
  <si>
    <t>https://cdn.orca.storage/6178141a8b51f600b5891a30/617c41e71e7d3976fb000007/name-plate-photo/aAVw68jnk1+DeCnoWJV7w.jpg</t>
  </si>
  <si>
    <t>https://cdn.orca.storage/6178141a8b51f600b5891a30/617c44e91e7d3976fb00000c/name-plate-photo/VoIaXXkFBMc7zsYVYDXFQ.jpg</t>
  </si>
  <si>
    <t>https://cdn.orca.storage/6178141a8b51f600b5891a30/617fff8d097cfe00b5ab5661/name-plate-photo/gVK8OPuTWQVnpSmUaNbJw.jpg</t>
  </si>
  <si>
    <t>https://cdn.orca.storage/6178141a8b51f600b5891a30/617fff900679ae00b5e74d19/name-plate-photo/zgchY0DOiHkADr7I4fc2SQ.jpg</t>
  </si>
  <si>
    <t>https://cdn.orca.storage/6178141a8b51f600b5891a30/617c1a45d170114b06000009/name-plate-photo/ajd930gk32vftG+ZNfci6A.jpg</t>
  </si>
  <si>
    <t>Primary Clarifier 2 Electrical Room Near Clarifier 2</t>
  </si>
  <si>
    <t>Secondary Clarifier 5 Electrical Room Above Sc05</t>
  </si>
  <si>
    <t>UV Disinfection System Outdoor East of Secondary Clarifier 5</t>
  </si>
  <si>
    <t>Ops &amp; Maintenance Building Blower Room West Side of Blower Room</t>
  </si>
  <si>
    <t>Ops &amp; Maintenance Building Electrical Room</t>
  </si>
  <si>
    <t>Ops &amp; Maintenance Building Generator Room</t>
  </si>
  <si>
    <t>Ops &amp; Maintenance Building Blower Room</t>
  </si>
  <si>
    <t>Ops &amp; Maintenance Building Scada Room</t>
  </si>
  <si>
    <t>Return Sludge Pumping Station Room Entrance Beside Rectangular Secondary Clarifiers</t>
  </si>
  <si>
    <t>Headworks Building Chemical Storage Tank Room</t>
  </si>
  <si>
    <t>Headworks Building Control Room</t>
  </si>
  <si>
    <t>Wastewater Pumping Station Wet Well #1</t>
  </si>
  <si>
    <t>Wastewater Pumping Station Wet Well #2</t>
  </si>
  <si>
    <t>Site Unknown</t>
  </si>
  <si>
    <t>Site Aeration Tank</t>
  </si>
  <si>
    <t>Aeration Tank Cell 1 Aeration Tank Cell 1 South Side</t>
  </si>
  <si>
    <t>Aeration Tank Cell 2 Aeration Tank Cell 2 South Side</t>
  </si>
  <si>
    <t>Aeration Tank Cell 1 Aeration Tank Cell 1 North Side</t>
  </si>
  <si>
    <t>Aeration Tank Cell 1 Aeration Tank Cell 1 North End</t>
  </si>
  <si>
    <t>Aeration Tank Cell 4 North End</t>
  </si>
  <si>
    <t>Aeration Tank Cell 4 North Side</t>
  </si>
  <si>
    <t>Aeration Tank Cell 4 South Side</t>
  </si>
  <si>
    <t>Aeration Tank Cell 3 Aeration Tank Cell 3 South Side</t>
  </si>
  <si>
    <t>Digester Control Building Boiler Room</t>
  </si>
  <si>
    <t>Aeration Tank Cell 1 WAS Transfer Room</t>
  </si>
  <si>
    <t>Return Sludge Pumping Station Between Aer Tanks &amp; O&amp;M Bldg</t>
  </si>
  <si>
    <t>Return Sludge PS 1 Between Aeration Tanks &amp; O&amp;M Bldg</t>
  </si>
  <si>
    <t>Return Sludge PS 2 Between Aer Tanks &amp; O&amp;M Bldg</t>
  </si>
  <si>
    <t>Digester Control Building Electrical Room</t>
  </si>
  <si>
    <t>UV Disinfection System Final Effluet Parshall Flume Level Transmitter</t>
  </si>
  <si>
    <t>Primary Clarifier 1 Primary Clarifier Electrical Room</t>
  </si>
  <si>
    <t>Secondary Clarifier 2 Secondary Clarifier Electrical Room</t>
  </si>
  <si>
    <t>Site Unknwon</t>
  </si>
  <si>
    <t>Aeration Tank Cell 3 Aeration Tank Cell 3</t>
  </si>
  <si>
    <t>Digester Control Building Sludge Mixing Pump Room</t>
  </si>
  <si>
    <t>Digester Control Building Gas Safety Room</t>
  </si>
  <si>
    <t>Digester Control Building Gas Booster Room</t>
  </si>
  <si>
    <t>Digester Control Building Boiler Room West Wall of Boiler Room</t>
  </si>
  <si>
    <t>Digester Control Building Boiler Room Above Boiler # 1  Boiler Room</t>
  </si>
  <si>
    <t>Headworks Building E Wall of Screen Room</t>
  </si>
  <si>
    <t>Bio Rem Building Bio Rem Room Biorem Room</t>
  </si>
  <si>
    <t>Bio Rem Building Bio Rem Room Biorem Room (Inside Locker)</t>
  </si>
  <si>
    <t>Bio Rem Building Bio Rem Room (Outside) Outside Biorem Room</t>
  </si>
  <si>
    <t>Raw Sludge Pumping Station 2 Raw Sludge Pump Station 2 Room</t>
  </si>
  <si>
    <t>Bio Rem Building Bio Rem Room</t>
  </si>
  <si>
    <t>Return Sludge Pumping Station Room</t>
  </si>
  <si>
    <t>Headworks Building Within Headworks Rpu Panel</t>
  </si>
  <si>
    <t>Ops &amp; Maintenance Building Within Admin Rpu Panel</t>
  </si>
  <si>
    <t>Digester Control Building Within Digestor Rpu Panel</t>
  </si>
  <si>
    <t>Secondary Clarifier 5 Electrical Room Within Clarifier RPU Panel</t>
  </si>
  <si>
    <t>Primary Clarifier 2 Electrical Room</t>
  </si>
  <si>
    <t>Secondary Clarifier 5 Electrical Room Entrance To the Left</t>
  </si>
  <si>
    <t>UV Disinfection System Room Outdoor East of Secondary Clarifier 5</t>
  </si>
  <si>
    <t>Electrical Room</t>
  </si>
  <si>
    <t>Raw Sludge Pumping Station 1 Raw Sludge Pump Station 1 Room</t>
  </si>
  <si>
    <t>Secondary Clarifier 5 Electrical Room</t>
  </si>
  <si>
    <t>Ops &amp; Maintenance Building Maintenance Shop Area</t>
  </si>
  <si>
    <t>Ops &amp; Maintenance Building Laboratory</t>
  </si>
  <si>
    <t>Ops &amp; Maintenance Building Laboratory (Outside)</t>
  </si>
  <si>
    <t>Ops &amp; Maintenance Building Laboratory Lab Room</t>
  </si>
  <si>
    <t>Ops &amp; Maintenance Building Garage</t>
  </si>
  <si>
    <t>Ops &amp; Maintenance Building Laboratory Lab Fume Hood</t>
  </si>
  <si>
    <t>Headworks Building Area</t>
  </si>
  <si>
    <t>Digester Control Building Boiler Room N W Side of Boiler Room</t>
  </si>
  <si>
    <t>Digester Control Building Electrical Room S W Corner of Electrical Room</t>
  </si>
  <si>
    <t>Digester Control Building Electrical Room Ac Unit For Electrical Room</t>
  </si>
  <si>
    <t>Return Sludge PS 1 Between Secondary Clarifer 3&amp;4</t>
  </si>
  <si>
    <t>Return Sludge PS 2 Return Sludge Ps2 Room Between Secondary Clarifer 3&amp;4</t>
  </si>
  <si>
    <t>Aeration Tank Cell 1 Between Aer Tanks &amp; O&amp;M Bldg</t>
  </si>
  <si>
    <t>Secondary Clarifier 1 Located On Ground Beside Cl1</t>
  </si>
  <si>
    <t>Secondary Clarifier 2 Located On Ground Beside Cl2</t>
  </si>
  <si>
    <t>Secondary Clarifier 3 Located On Ground Beside Cl3</t>
  </si>
  <si>
    <t>Primary Clarifier 4 Electrical Room</t>
  </si>
  <si>
    <t>Site Main Plant Entrance</t>
  </si>
  <si>
    <t>Digester Control Building Gas Safety Room South Corner of Gas Safety Room</t>
  </si>
  <si>
    <t>Digester Control Building Gas Safety Room East Corner of Gas Safety Room</t>
  </si>
  <si>
    <t>Digester Control Building Gas Safety Room S E Corner of Gas Safety Room</t>
  </si>
  <si>
    <t>Storage Building Storage Room</t>
  </si>
  <si>
    <t>Headworks Building Chemical Storage Room</t>
  </si>
  <si>
    <t>Raw Sludge Pumping Station 1 Raw Sludge Pump Station 2</t>
  </si>
  <si>
    <t>Aeration Tank Cell 1 Aeration Tank Waste Activated Sludge Pump and Control Room</t>
  </si>
  <si>
    <t>Digester Control Building Sludge Mixing Pump Room Sludge Mixing Pump Room Second Floor</t>
  </si>
  <si>
    <t>Ops &amp; Maintenance Building Hallway</t>
  </si>
  <si>
    <t>Lab</t>
  </si>
  <si>
    <t>Storage room</t>
  </si>
  <si>
    <t>Ops building</t>
  </si>
  <si>
    <t>Generator room</t>
  </si>
  <si>
    <t>Outside C: indoor fuel lines not contained</t>
  </si>
  <si>
    <t>Rst402</t>
  </si>
  <si>
    <t>Rst405</t>
  </si>
  <si>
    <t>Rst403</t>
  </si>
  <si>
    <t>Rst404</t>
  </si>
  <si>
    <t>Ras 2</t>
  </si>
  <si>
    <t>Headworks electrical</t>
  </si>
  <si>
    <t>Chemical room headworksr</t>
  </si>
  <si>
    <t>Chemical room headworks</t>
  </si>
  <si>
    <t>Chemical building headworks</t>
  </si>
  <si>
    <t>Headworks</t>
  </si>
  <si>
    <t>Odour control</t>
  </si>
  <si>
    <t>Return sludge pump station</t>
  </si>
  <si>
    <t>Rst296</t>
  </si>
  <si>
    <t>Boiler room</t>
  </si>
  <si>
    <t>Digester building</t>
  </si>
  <si>
    <t>Digester building roof</t>
  </si>
  <si>
    <t>Storage buiksinf</t>
  </si>
  <si>
    <t>Storage building</t>
  </si>
  <si>
    <t>Primary Clarifier 4 to Intermediate Pumping Station</t>
  </si>
  <si>
    <t>Aeration Tank Cell 1 First Valve From South End</t>
  </si>
  <si>
    <t>Aeration Tank Cell 1 Second Valve From South End</t>
  </si>
  <si>
    <t>Aeration Tank Cell 1 Third Valve From South End</t>
  </si>
  <si>
    <t>Aeration Tank Cell 1 Second Valve From North End</t>
  </si>
  <si>
    <t>Aeration Tank Cell 1 First Valve From North End</t>
  </si>
  <si>
    <t>Aeration Tank Cell 2 First Valve From South End</t>
  </si>
  <si>
    <t>Aeration Tank Cell 2 Second Valve From South End</t>
  </si>
  <si>
    <t>Aeration Tank Cell 2 Third Valve From South End</t>
  </si>
  <si>
    <t>Aeration Tank Cell 2 Second Valve From North End</t>
  </si>
  <si>
    <t>Aeration Tank Cell 2 First Valve From North End</t>
  </si>
  <si>
    <t>Aeration Tank Cell 3 First Valve From South End</t>
  </si>
  <si>
    <t>Aeration Tank Cell 3 Second Valve From South End</t>
  </si>
  <si>
    <t>Aeration Tank Cell 3 Third Valve From South End</t>
  </si>
  <si>
    <t>Aeration Tank Cell 3 Second Valve From North End</t>
  </si>
  <si>
    <t>Aeration Tank Cell 3 First Valve From North End</t>
  </si>
  <si>
    <t>Aeration Tank Cell 4 First Valve From South End</t>
  </si>
  <si>
    <t>Aeration Tank Cell 4 Second Valve From South End</t>
  </si>
  <si>
    <t>Aeration Tank Cell 4 Third Valve From South End</t>
  </si>
  <si>
    <t>Aeration Tank Cell 4 Second Valve From North End</t>
  </si>
  <si>
    <t>Aeration Tank Cell 4 First Valve From North End</t>
  </si>
  <si>
    <t>Aeration Tank Cell 1 South End of the Cell 1</t>
  </si>
  <si>
    <t>Aeration Tank Cell 2 South End of the Cell 2</t>
  </si>
  <si>
    <t>Aeration Tank Cell 3 South End of the Cell 3</t>
  </si>
  <si>
    <t>Wastewater Pumping Station Intermediate Pumping Station</t>
  </si>
  <si>
    <t>Wastewater Pumping Station</t>
  </si>
  <si>
    <t>Digester Control Building N W Side of Boiler Room</t>
  </si>
  <si>
    <t>Ops &amp; Maintenance Building S W Side of O&amp;M Building</t>
  </si>
  <si>
    <t>Aeration Tank Cell 3 South End of Aeration Cell 3</t>
  </si>
  <si>
    <t>Aeration Tank Cell 4 South End of Aeration Cell 4</t>
  </si>
  <si>
    <t>Aeration Tank Cell 1 South End of Aeration Cell 1</t>
  </si>
  <si>
    <t>Aeration Tank Cell 2 South End of Aeration Cell 2</t>
  </si>
  <si>
    <t>Bio-REM  building</t>
  </si>
  <si>
    <t>Digester Control Building S W Corner of Boiler Room</t>
  </si>
  <si>
    <t>Digester Control Building West Wall of Boiler Room</t>
  </si>
  <si>
    <t>Digester Control Building Above Boiler # 1  Boiler Room</t>
  </si>
  <si>
    <t>Digester Control Building Recirculation Pump Room</t>
  </si>
  <si>
    <t>Digester Control Building Basement Valve Room</t>
  </si>
  <si>
    <t>Bio Rem Building Bio Rem Room Biorem Room right side</t>
  </si>
  <si>
    <t>Bio Rem Building Bio Rem Room Outside Biorem Room</t>
  </si>
  <si>
    <t>Primary Clarifier 1 Primary Treatment</t>
  </si>
  <si>
    <t>Site Beside Digesters</t>
  </si>
  <si>
    <t>Primary Clarifier Dist Chamber, on the southeast side</t>
  </si>
  <si>
    <t>Primary Clarifier Dist Chamber south of the chamber</t>
  </si>
  <si>
    <t>Primary Clarifier Dist Chamber Northeast</t>
  </si>
  <si>
    <t>Primary Clarifier Dist Chamber south west of the chanber</t>
  </si>
  <si>
    <t>Primary Clarifier Dist Chamber southwest of the chamber</t>
  </si>
  <si>
    <t>Primary Clarifier 3 Biorem Room</t>
  </si>
  <si>
    <t>Wastewater Pumping Station Secondary Scum Chamber 2</t>
  </si>
  <si>
    <t>Return Sludge Pump Station 2</t>
  </si>
  <si>
    <t>Return Sludge Pump Station 1</t>
  </si>
  <si>
    <t>RAS Sludge Pump Station 1</t>
  </si>
  <si>
    <t>Digester control building</t>
  </si>
  <si>
    <t>Return Activated Sludge Pumping Station</t>
  </si>
  <si>
    <t>Digester control building Basement Valve Room</t>
  </si>
  <si>
    <t>RAS ps</t>
  </si>
  <si>
    <t>Raw sludge pumping station</t>
  </si>
  <si>
    <t>Raw sludge Pumping Station</t>
  </si>
  <si>
    <t>Raw Sludge Pump Station 1</t>
  </si>
  <si>
    <t>Return Sludge Pumping Station 1</t>
  </si>
  <si>
    <t>Headwork building</t>
  </si>
  <si>
    <t>Scum chamber no. 1</t>
  </si>
  <si>
    <t>Ops &amp; Maintenance Building Lab</t>
  </si>
  <si>
    <t>Distribution chamber</t>
  </si>
  <si>
    <t>Bil-rem tank side</t>
  </si>
  <si>
    <t>Scum chamber 02</t>
  </si>
  <si>
    <t>Between Bio-REM Tank and building, on top of TIG2</t>
  </si>
  <si>
    <t>Bio-trickling room</t>
  </si>
  <si>
    <t>Bio-Trickling room effluent water pump bypass side first valve</t>
  </si>
  <si>
    <t>Effluent side before pump bypass side</t>
  </si>
  <si>
    <t>Effluent side before pump</t>
  </si>
  <si>
    <t>Effluent side bypass before pump, left side of the building</t>
  </si>
  <si>
    <t>Effluent side before pump left side of the builiding</t>
  </si>
  <si>
    <t>Left side of the bio-REM building</t>
  </si>
  <si>
    <t>Left side of bio rem building</t>
  </si>
  <si>
    <t>Left side of the building after pump 1</t>
  </si>
  <si>
    <t>Aeration tank 2</t>
  </si>
  <si>
    <t>Aeration tank 1</t>
  </si>
  <si>
    <t>Aeration tank 3</t>
  </si>
  <si>
    <t>Bio-Rem Left Side</t>
  </si>
  <si>
    <t>Right side of bio rem building</t>
  </si>
  <si>
    <t>Bio REM right side</t>
  </si>
  <si>
    <t>Right side of the bio rem building</t>
  </si>
  <si>
    <t>Right side of the bio rem building on wall</t>
  </si>
  <si>
    <t>Right side of the building on wall</t>
  </si>
  <si>
    <t>Right side of the building on floor pump side</t>
  </si>
  <si>
    <t>Right side of the building on floor bypass side</t>
  </si>
  <si>
    <t>Right side of the building</t>
  </si>
  <si>
    <t>Digester Control Building Located On Boiler 1</t>
  </si>
  <si>
    <t>Digester Control Building Bathroom</t>
  </si>
  <si>
    <t>Ops &amp; Maintenance Building Maintenance Shop</t>
  </si>
  <si>
    <t>Secondary Digester Digesters</t>
  </si>
  <si>
    <t>Ops &amp; Maintenance Building Conference Room  Closet</t>
  </si>
  <si>
    <t>Storage Building Storage Rm  Nw Side</t>
  </si>
  <si>
    <t>Primary Clarifier 4 WAS Transfer Room</t>
  </si>
  <si>
    <t>Aeration Tank Cell 4 North End of Aeration Cell 4</t>
  </si>
  <si>
    <t>Return Sludge Pumping Station North End of Aeration Cell 3</t>
  </si>
  <si>
    <t>Return Sludge Pumping Station North End of Aeration Cell 2</t>
  </si>
  <si>
    <t>Return Sludge Pumping Station North End of Aeration Cell 1</t>
  </si>
  <si>
    <t>Aeration Tank Cell 2 Boiler Room</t>
  </si>
  <si>
    <t>Aeration Tank Cell 1 Boiler Room</t>
  </si>
  <si>
    <t>Raw Sludge Pumping Station 1 South Side of Boiler Room</t>
  </si>
  <si>
    <t>Raw Sludge Pumping Station 1 Above Boiler # 1  Boiler Room</t>
  </si>
  <si>
    <t>Return Sludge Pumping Station Recirculation Pump Room</t>
  </si>
  <si>
    <t>Digester Control Building Biorem Room</t>
  </si>
  <si>
    <t>UV Disinfection System UV Disinfection System Outdoor East of Secondary Clarifier 5</t>
  </si>
  <si>
    <t>Site Main Gate</t>
  </si>
  <si>
    <t>Headworks Building Mechanical Room Headworks</t>
  </si>
  <si>
    <t>Primary Clarifier 2 Electrical Room Electrical Room</t>
  </si>
  <si>
    <t>Raw Sludge Pumping Station 1 Raw Sludge Pump Station 1 Room Ground Level</t>
  </si>
  <si>
    <t>Raw Sludge Pumping Station 2 Raw Sludge Pump Station 2 Room Ground Level</t>
  </si>
  <si>
    <t>Secondary Clarifier 1 On Top of Clarifier</t>
  </si>
  <si>
    <t>Secondary Clarifier 2 On Top of Clarifier</t>
  </si>
  <si>
    <t>Secondary Clarifier 3 On Top of Clarifier</t>
  </si>
  <si>
    <t>Secondary Clarifier 4 On Top of Clarifier</t>
  </si>
  <si>
    <t>Secondary Clarifier 5 On Top of Clarifier</t>
  </si>
  <si>
    <t>Secondary Clarifier 6 On Top of Clarifier</t>
  </si>
  <si>
    <t>Secondary Clarifier 1 Secondary Clarifier 1 and 2</t>
  </si>
  <si>
    <t>Secondary Clarifier 3 Secondary Clarifier 3 and 4</t>
  </si>
  <si>
    <t>Secondary Clarifier 5 Secondary Clarifier 5 and 6</t>
  </si>
  <si>
    <t>Secondary Clarifier 5 Electrical Room Electrical Room Ceiling</t>
  </si>
  <si>
    <t>Middle of Secondary Clarifier 1-4</t>
  </si>
  <si>
    <t>Aeration Tank Cell 1 On Top of Aeration Tank</t>
  </si>
  <si>
    <t>Aeration Tank Cell 3 On Top of Aeration Tank</t>
  </si>
  <si>
    <t>Aeration Tank Cell 4 On Top of Aeration Tank</t>
  </si>
  <si>
    <t>Digester Control Building Gas Safety Room (Outside) Between Gas Safety Room and Sludge Mixing Room</t>
  </si>
  <si>
    <t>Digester Control Building Sludge Mixing Pump Room (Outside) West and South Side of the Sludge Mixing Pump Room</t>
  </si>
  <si>
    <t>Digester Control Building Sludge Mixing Pump Room Sludge Mixing Pump Room First Floor</t>
  </si>
  <si>
    <t>Digester Control Building Sludge Mixing Pump Room Sludge Mixing Pump Room First Floor, For WAShroom and Staircase</t>
  </si>
  <si>
    <t>Digester Control Building Sludge Mixing Pump Room Sludge Mixing Pump Room First Floor, Near WAShroom and Staircase</t>
  </si>
  <si>
    <t>Digester Control Building Sludge Mixing Pump Room South Side of the Sludge Mixing Pump Room</t>
  </si>
  <si>
    <t>Ops &amp; Maintenance Building Office</t>
  </si>
  <si>
    <t>Return Sludge PS 1 between Secondary Clarifier 1&amp;2</t>
  </si>
  <si>
    <t>Return Sludge PS 2 between Secondary Clarifier 3&amp;4</t>
  </si>
  <si>
    <t>Return Sludge Pumping Station at Secondary Clarifier 5&amp;6</t>
  </si>
  <si>
    <t>Headworks Building and Chemical Storage Room</t>
  </si>
  <si>
    <t>Ops &amp; Maintenance Building Main Building</t>
  </si>
  <si>
    <t>Ops &amp; Maintenance Building Blower and Generator Room</t>
  </si>
  <si>
    <t>Primary Sludge Pumping Station 1 between Clarifier 1&amp;2</t>
  </si>
  <si>
    <t>Primary Sludge Pumping Station 2 between Clarifier 3&amp;4</t>
  </si>
  <si>
    <t>Storage buiodimg at entrance</t>
  </si>
  <si>
    <t>Storage building at entrance</t>
  </si>
  <si>
    <t>Storagebuikding by front entrance</t>
  </si>
  <si>
    <t>Front entrance</t>
  </si>
  <si>
    <t>Frint entrance</t>
  </si>
  <si>
    <t>W bldg</t>
  </si>
  <si>
    <t>South building</t>
  </si>
  <si>
    <t>Sputh building</t>
  </si>
  <si>
    <t>South</t>
  </si>
  <si>
    <t>Near entrance</t>
  </si>
  <si>
    <t>Entrance</t>
  </si>
  <si>
    <t>Emtrance</t>
  </si>
  <si>
    <t>C:  no kick plate at top of stairs, missing handrail extension at base of stairs. Guardrail at stairs is kes than 920mm</t>
  </si>
  <si>
    <t>S bldg</t>
  </si>
  <si>
    <t>2010-01-01</t>
  </si>
  <si>
    <t>2010-01-20</t>
  </si>
  <si>
    <t>2011-12-01</t>
  </si>
  <si>
    <t>2010-03-01</t>
  </si>
  <si>
    <t>2010-01-06</t>
  </si>
  <si>
    <t>2010-12-19</t>
  </si>
  <si>
    <t>2010-01-07</t>
  </si>
  <si>
    <t>2011-01-01</t>
  </si>
  <si>
    <t>2009-01-01</t>
  </si>
  <si>
    <t>2010-02-01</t>
  </si>
  <si>
    <t>2010-04-01</t>
  </si>
  <si>
    <t>2010-12-12</t>
  </si>
  <si>
    <t>2013-01-01</t>
  </si>
  <si>
    <t>2013-01-02</t>
  </si>
  <si>
    <t>2010-12-01</t>
  </si>
  <si>
    <t>1981-12-17</t>
  </si>
  <si>
    <t>2013-12-31</t>
  </si>
  <si>
    <t>2013-12-01</t>
  </si>
  <si>
    <t>2011-08-01</t>
  </si>
  <si>
    <t>2011-03-02</t>
  </si>
  <si>
    <t>2011-08-02</t>
  </si>
  <si>
    <t>2010-01-31</t>
  </si>
  <si>
    <t>2010-10-29</t>
  </si>
  <si>
    <t>1972-01-01</t>
  </si>
  <si>
    <t>2000-02-01</t>
  </si>
  <si>
    <t>2000-04-01</t>
  </si>
  <si>
    <t>1999-01-01</t>
  </si>
  <si>
    <t>2004-10-29</t>
  </si>
  <si>
    <t>2000-12-12</t>
  </si>
  <si>
    <t>2000-01-01</t>
  </si>
  <si>
    <t>2013-02-01</t>
  </si>
  <si>
    <t>2016-05-02</t>
  </si>
  <si>
    <t>2017-01-01</t>
  </si>
  <si>
    <t>2018-03-13</t>
  </si>
  <si>
    <t>2018-07-11</t>
  </si>
  <si>
    <t>2018-01-18</t>
  </si>
  <si>
    <t>2018-05-08</t>
  </si>
  <si>
    <t>2018-01-22</t>
  </si>
  <si>
    <t>2021-10-29</t>
  </si>
  <si>
    <t>2020-10-22</t>
  </si>
  <si>
    <t>2021-10-13</t>
  </si>
  <si>
    <t>2021-01-01</t>
  </si>
  <si>
    <t>2021-07-24</t>
  </si>
  <si>
    <t>2021-08-01</t>
  </si>
  <si>
    <t>2000-12-01</t>
  </si>
  <si>
    <t>2000-10-29</t>
  </si>
  <si>
    <t>2021-10-12</t>
  </si>
  <si>
    <t>2017-10-29</t>
  </si>
  <si>
    <t>2021-07-23</t>
  </si>
  <si>
    <t>1971-12-31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</si>
</sst>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dn.orca.storage/617816648b51f600b5891b32/617b119b5c514200b54583fa/asset-photo/2+6ZOCtNeRJReBWCoUCWw.jpg" TargetMode="External"/><Relationship Id="rId2" Type="http://schemas.openxmlformats.org/officeDocument/2006/relationships/hyperlink" Target="https://cdn.orca.storage/617816648b51f600b5891b32/617b119b5c514200b54583fa/barcode-photo/KjQtH3Tq0sXkwcmvhSIV6w.jpg" TargetMode="External"/><Relationship Id="rId3" Type="http://schemas.openxmlformats.org/officeDocument/2006/relationships/hyperlink" Target="https://cdn.orca.storage/617816648b51f600b5891b32/617b119b5c514200b54583fa/name-plate-photo/Lh1B4ycwjg1jh+PDcHg0A.jpg" TargetMode="External"/><Relationship Id="rId4" Type="http://schemas.openxmlformats.org/officeDocument/2006/relationships/hyperlink" Target="https://cdn.orca.storage/617816648b51f600b5891b32/617b119b5c514200b54583fb/asset-photo/Vl6oK+M1p3mNgZ+b9lnpCA.jpg" TargetMode="External"/><Relationship Id="rId5" Type="http://schemas.openxmlformats.org/officeDocument/2006/relationships/hyperlink" Target="https://cdn.orca.storage/617816648b51f600b5891b32/617b119b5c514200b54583fb/barcode-photo/Vl6oK+M1p3mNgZ+b9lnpCA.jpg" TargetMode="External"/><Relationship Id="rId6" Type="http://schemas.openxmlformats.org/officeDocument/2006/relationships/hyperlink" Target="https://cdn.orca.storage/617816648b51f600b5891b32/617b119b5c514200b54583fb/name-plate-photo/JBns5jKBJGprug5HEOuT2w.jpg" TargetMode="External"/><Relationship Id="rId7" Type="http://schemas.openxmlformats.org/officeDocument/2006/relationships/hyperlink" Target="https://cdn.orca.storage/617816648b51f600b5891b32/617b119b5c514200b54583fe/asset-photo/QP9iFBjfgMA6QGIsQgIq7Q.jpg" TargetMode="External"/><Relationship Id="rId8" Type="http://schemas.openxmlformats.org/officeDocument/2006/relationships/hyperlink" Target="https://cdn.orca.storage/617816648b51f600b5891b32/617b119b5c514200b54583fe/barcode-photo/ZIdnPlJRitEA+3v1RF1Iw.jpg" TargetMode="External"/><Relationship Id="rId9" Type="http://schemas.openxmlformats.org/officeDocument/2006/relationships/hyperlink" Target="https://cdn.orca.storage/617816648b51f600b5891b32/617b119b5c514200b54583fe/name-plate-photo/ZIdnPlJRitEA+3v1RF1Iw.jpg" TargetMode="External"/><Relationship Id="rId10" Type="http://schemas.openxmlformats.org/officeDocument/2006/relationships/hyperlink" Target="https://cdn.orca.storage/617816648b51f600b5891b32/617b119b5c514200b54583ff/asset-photo/TsDA7OFuENOtzf7Xoy37YA.jpg" TargetMode="External"/><Relationship Id="rId11" Type="http://schemas.openxmlformats.org/officeDocument/2006/relationships/hyperlink" Target="https://cdn.orca.storage/617816648b51f600b5891b32/617b119b5c514200b54583ff/barcode-photo/IMyia9Cxwx1drJUdjsAKg.jpg" TargetMode="External"/><Relationship Id="rId12" Type="http://schemas.openxmlformats.org/officeDocument/2006/relationships/hyperlink" Target="https://cdn.orca.storage/617816648b51f600b5891b32/617b119b5c514200b54583ff/name-plate-photo/axfXgP9GDJpxDwEpDNVQsQ.jpg" TargetMode="External"/><Relationship Id="rId13" Type="http://schemas.openxmlformats.org/officeDocument/2006/relationships/hyperlink" Target="https://cdn.orca.storage/617816648b51f600b5891b32/617b119b5c514200b5458400/asset-photo/GaydNoU+2xvi+Zp1cm20Q.jpg" TargetMode="External"/><Relationship Id="rId14" Type="http://schemas.openxmlformats.org/officeDocument/2006/relationships/hyperlink" Target="https://cdn.orca.storage/617816648b51f600b5891b32/617b119b5c514200b5458400/barcode-photo/n2r0VIEI+zFJjP+QbWdfQ.jpg" TargetMode="External"/><Relationship Id="rId15" Type="http://schemas.openxmlformats.org/officeDocument/2006/relationships/hyperlink" Target="https://cdn.orca.storage/617816648b51f600b5891b32/617b119b5c514200b5458400/name-plate-photo/EZ0KrQbVAD5TsNUkbx8Ww.jpg" TargetMode="External"/><Relationship Id="rId16" Type="http://schemas.openxmlformats.org/officeDocument/2006/relationships/hyperlink" Target="https://cdn.orca.storage/617816648b51f600b5891b32/617b119b5c514200b5458401/asset-photo/cxrW4IOEagiHN1jLiouw.jpg" TargetMode="External"/><Relationship Id="rId17" Type="http://schemas.openxmlformats.org/officeDocument/2006/relationships/hyperlink" Target="https://cdn.orca.storage/617816648b51f600b5891b32/617b119b5c514200b5458401/barcode-photo/cxrW4IOEagiHN1jLiouw.jpg" TargetMode="External"/><Relationship Id="rId18" Type="http://schemas.openxmlformats.org/officeDocument/2006/relationships/hyperlink" Target="https://cdn.orca.storage/617816648b51f600b5891b32/617b119b5c514200b5458401/name-plate-photo/laHTDPIuUPcMOh1H9b5zg.jpg" TargetMode="External"/><Relationship Id="rId19" Type="http://schemas.openxmlformats.org/officeDocument/2006/relationships/hyperlink" Target="https://cdn.orca.storage/617816648b51f600b5891b32/617b119b5c514200b5458403/asset-photo/im5m6yKCV4XJTJI56NE3sg.jpg" TargetMode="External"/><Relationship Id="rId20" Type="http://schemas.openxmlformats.org/officeDocument/2006/relationships/hyperlink" Target="https://cdn.orca.storage/617816648b51f600b5891b32/617b119b5c514200b5458403/barcode-photo/im5m6yKCV4XJTJI56NE3sg.jpg" TargetMode="External"/><Relationship Id="rId21" Type="http://schemas.openxmlformats.org/officeDocument/2006/relationships/hyperlink" Target="https://cdn.orca.storage/617816648b51f600b5891b32/617b119b5c514200b5458403/name-plate-photo/im5m6yKCV4XJTJI56NE3sg.jpg" TargetMode="External"/><Relationship Id="rId22" Type="http://schemas.openxmlformats.org/officeDocument/2006/relationships/hyperlink" Target="https://cdn.orca.storage/617816648b51f600b5891b32/617b119b5c514200b5458404/asset-photo/LbjlD7AMeMKtPYUR7aJIwA.jpg" TargetMode="External"/><Relationship Id="rId23" Type="http://schemas.openxmlformats.org/officeDocument/2006/relationships/hyperlink" Target="https://cdn.orca.storage/617816648b51f600b5891b32/617b119b5c514200b5458404/barcode-photo/tM2hxD+OYAevSvahh5aLtg.jpg" TargetMode="External"/><Relationship Id="rId24" Type="http://schemas.openxmlformats.org/officeDocument/2006/relationships/hyperlink" Target="https://cdn.orca.storage/617816648b51f600b5891b32/617b119b5c514200b5458404/name-plate-photo/oQoRfiERbrv43j+yeWqObg.jpg" TargetMode="External"/><Relationship Id="rId25" Type="http://schemas.openxmlformats.org/officeDocument/2006/relationships/hyperlink" Target="https://cdn.orca.storage/617816648b51f600b5891b32/617b119b5c514200b5458405/asset-photo/hJHi08usDtXMdxt52kWm+g.jpg" TargetMode="External"/><Relationship Id="rId26" Type="http://schemas.openxmlformats.org/officeDocument/2006/relationships/hyperlink" Target="https://cdn.orca.storage/617816648b51f600b5891b32/617b119b5c514200b5458405/barcode-photo/hJHi08usDtXMdxt52kWm+g.jpg" TargetMode="External"/><Relationship Id="rId27" Type="http://schemas.openxmlformats.org/officeDocument/2006/relationships/hyperlink" Target="https://cdn.orca.storage/617816648b51f600b5891b32/617b119b5c514200b5458405/name-plate-photo/hJHi08usDtXMdxt52kWm+g.jpg" TargetMode="External"/><Relationship Id="rId28" Type="http://schemas.openxmlformats.org/officeDocument/2006/relationships/hyperlink" Target="https://cdn.orca.storage/617816648b51f600b5891b32/617b119b5c514200b5458406/asset-photo/hJHi08usDtXMdxt52kWm+g.jpg" TargetMode="External"/><Relationship Id="rId29" Type="http://schemas.openxmlformats.org/officeDocument/2006/relationships/hyperlink" Target="https://cdn.orca.storage/617816648b51f600b5891b32/617b119b5c514200b5458406/barcode-photo/hJHi08usDtXMdxt52kWm+g.jpg" TargetMode="External"/><Relationship Id="rId30" Type="http://schemas.openxmlformats.org/officeDocument/2006/relationships/hyperlink" Target="https://cdn.orca.storage/617816648b51f600b5891b32/617b119b5c514200b5458406/name-plate-photo/hJHi08usDtXMdxt52kWm+g.jpg" TargetMode="External"/><Relationship Id="rId31" Type="http://schemas.openxmlformats.org/officeDocument/2006/relationships/hyperlink" Target="https://cdn.orca.storage/617816648b51f600b5891b32/617b119b5c514200b545840a/asset-photo/KssD1amehmKL6e8FgFsgvw.jpg" TargetMode="External"/><Relationship Id="rId32" Type="http://schemas.openxmlformats.org/officeDocument/2006/relationships/hyperlink" Target="https://cdn.orca.storage/617816648b51f600b5891b32/617b119b5c514200b545840a/barcode-photo/5kSO0i0EOZIyT4ZisiKxAQ.jpg" TargetMode="External"/><Relationship Id="rId33" Type="http://schemas.openxmlformats.org/officeDocument/2006/relationships/hyperlink" Target="https://cdn.orca.storage/617816648b51f600b5891b32/617b119b5c514200b545840a/name-plate-photo/SURPRcn524homHpcbYeWiQ.jpg" TargetMode="External"/><Relationship Id="rId34" Type="http://schemas.openxmlformats.org/officeDocument/2006/relationships/hyperlink" Target="https://cdn.orca.storage/617816648b51f600b5891b32/617b119b5c514200b545840b/asset-photo/ry0Joj6td9qa6zYqgHp0w.jpg" TargetMode="External"/><Relationship Id="rId35" Type="http://schemas.openxmlformats.org/officeDocument/2006/relationships/hyperlink" Target="https://cdn.orca.storage/617816648b51f600b5891b32/617b119b5c514200b545840b/barcode-photo/2CeEz1Xj7flYE6Q+9ecjg.jpg" TargetMode="External"/><Relationship Id="rId36" Type="http://schemas.openxmlformats.org/officeDocument/2006/relationships/hyperlink" Target="https://cdn.orca.storage/617816648b51f600b5891b32/617b119b5c514200b545840b/name-plate-photo/YMOMlOxQ3rAMrjbzUQwIKA.jpg" TargetMode="External"/><Relationship Id="rId37" Type="http://schemas.openxmlformats.org/officeDocument/2006/relationships/hyperlink" Target="https://cdn.orca.storage/617816648b51f600b5891b32/617b119b5c514200b545840c/asset-photo/beH30Y11yK5bEygqwxWmkw.jpg" TargetMode="External"/><Relationship Id="rId38" Type="http://schemas.openxmlformats.org/officeDocument/2006/relationships/hyperlink" Target="https://cdn.orca.storage/617816648b51f600b5891b32/617b119b5c514200b545840c/barcode-photo/lcGKtZxKiRuWOv6HyeefSQ.jpg" TargetMode="External"/><Relationship Id="rId39" Type="http://schemas.openxmlformats.org/officeDocument/2006/relationships/hyperlink" Target="https://cdn.orca.storage/617816648b51f600b5891b32/617b119b5c514200b545840c/name-plate-photo/+DYIEkI+mr8QDhEqXzZe1w.jpg" TargetMode="External"/><Relationship Id="rId40" Type="http://schemas.openxmlformats.org/officeDocument/2006/relationships/hyperlink" Target="https://cdn.orca.storage/617816648b51f600b5891b32/617b119b5c514200b545840e/asset-photo/j4uid1O+xdqesMeWyw8c3w.jpg" TargetMode="External"/><Relationship Id="rId41" Type="http://schemas.openxmlformats.org/officeDocument/2006/relationships/hyperlink" Target="https://cdn.orca.storage/617816648b51f600b5891b32/617b119b5c514200b545840e/barcode-photo/k4UcAdkyv1mnv68RN3EEyQ.jpg" TargetMode="External"/><Relationship Id="rId42" Type="http://schemas.openxmlformats.org/officeDocument/2006/relationships/hyperlink" Target="https://cdn.orca.storage/617816648b51f600b5891b32/617b119b5c514200b545840e/name-plate-photo/jl6r62EIrvGibHZ62gzgfg.jpg" TargetMode="External"/><Relationship Id="rId43" Type="http://schemas.openxmlformats.org/officeDocument/2006/relationships/hyperlink" Target="https://cdn.orca.storage/617816648b51f600b5891b32/617b119b5c514200b545840f/asset-photo/RJIcK9ukeCtYOHXv5bCsLw.jpg" TargetMode="External"/><Relationship Id="rId44" Type="http://schemas.openxmlformats.org/officeDocument/2006/relationships/hyperlink" Target="https://cdn.orca.storage/617816648b51f600b5891b32/617b119b5c514200b545840f/barcode-photo/sIYfe3dKBEVAJEGwRGnq9g.jpg" TargetMode="External"/><Relationship Id="rId45" Type="http://schemas.openxmlformats.org/officeDocument/2006/relationships/hyperlink" Target="https://cdn.orca.storage/617816648b51f600b5891b32/617b119b5c514200b545840f/name-plate-photo/ye0vt5InnRY1LoujhAN1g.jpg" TargetMode="External"/><Relationship Id="rId46" Type="http://schemas.openxmlformats.org/officeDocument/2006/relationships/hyperlink" Target="https://cdn.orca.storage/617816648b51f600b5891b32/617b119b5c514200b5458410/asset-photo/7ztUyNGYRdxFq7PrqcalDQ.jpg" TargetMode="External"/><Relationship Id="rId47" Type="http://schemas.openxmlformats.org/officeDocument/2006/relationships/hyperlink" Target="https://cdn.orca.storage/617816648b51f600b5891b32/617b119b5c514200b5458410/name-plate-photo/xU+iocJur8IbKsyT+gQmvw.jpg" TargetMode="External"/><Relationship Id="rId48" Type="http://schemas.openxmlformats.org/officeDocument/2006/relationships/hyperlink" Target="https://cdn.orca.storage/617816648b51f600b5891b32/617b119b5c514200b5458411/asset-photo/9udXiLIR7Tx2JHnYdo2NPw.jpg" TargetMode="External"/><Relationship Id="rId49" Type="http://schemas.openxmlformats.org/officeDocument/2006/relationships/hyperlink" Target="https://cdn.orca.storage/617816648b51f600b5891b32/617b119b5c514200b5458411/barcode-photo/9udXiLIR7Tx2JHnYdo2NPw.jpg" TargetMode="External"/><Relationship Id="rId50" Type="http://schemas.openxmlformats.org/officeDocument/2006/relationships/hyperlink" Target="https://cdn.orca.storage/617816648b51f600b5891b32/617b119b5c514200b5458411/name-plate-photo/9udXiLIR7Tx2JHnYdo2NPw.jpg" TargetMode="External"/><Relationship Id="rId51" Type="http://schemas.openxmlformats.org/officeDocument/2006/relationships/hyperlink" Target="https://cdn.orca.storage/617816648b51f600b5891b32/617b119b5c514200b5458412/asset-photo/qcZEZ30JyK7w9B8gKFUA.jpg" TargetMode="External"/><Relationship Id="rId52" Type="http://schemas.openxmlformats.org/officeDocument/2006/relationships/hyperlink" Target="https://cdn.orca.storage/617816648b51f600b5891b32/617b119b5c514200b5458412/barcode-photo/PsG3tG62paXRDiGgwMsrQ.jpg" TargetMode="External"/><Relationship Id="rId53" Type="http://schemas.openxmlformats.org/officeDocument/2006/relationships/hyperlink" Target="https://cdn.orca.storage/617816648b51f600b5891b32/617b119b5c514200b5458412/name-plate-photo/ytHsR9xWLt2mi6GZYBmyg.jpg" TargetMode="External"/><Relationship Id="rId54" Type="http://schemas.openxmlformats.org/officeDocument/2006/relationships/hyperlink" Target="https://cdn.orca.storage/617816648b51f600b5891b32/617b119b5c514200b5458413/asset-photo/xPyG9vtsYT3uIQOoiRiiw.jpg" TargetMode="External"/><Relationship Id="rId55" Type="http://schemas.openxmlformats.org/officeDocument/2006/relationships/hyperlink" Target="https://cdn.orca.storage/617816648b51f600b5891b32/617b119b5c514200b5458413/barcode-photo/u29MHqaSPMLAyj2R53hkA.jpg" TargetMode="External"/><Relationship Id="rId56" Type="http://schemas.openxmlformats.org/officeDocument/2006/relationships/hyperlink" Target="https://cdn.orca.storage/617816648b51f600b5891b32/617b119b5c514200b5458413/name-plate-photo/TssO21DmULEku1b5pYGt0Q.jpg" TargetMode="External"/><Relationship Id="rId57" Type="http://schemas.openxmlformats.org/officeDocument/2006/relationships/hyperlink" Target="https://cdn.orca.storage/617816648b51f600b5891b32/617b119b5c514200b5458414/asset-photo/10RhWwbXoOVqMMwRHQykQ.jpg" TargetMode="External"/><Relationship Id="rId58" Type="http://schemas.openxmlformats.org/officeDocument/2006/relationships/hyperlink" Target="https://cdn.orca.storage/617816648b51f600b5891b32/617b119b5c514200b5458414/barcode-photo/EHwFouR9XdX62fUE1CDnbg.jpg" TargetMode="External"/><Relationship Id="rId59" Type="http://schemas.openxmlformats.org/officeDocument/2006/relationships/hyperlink" Target="https://cdn.orca.storage/617816648b51f600b5891b32/617b119b5c514200b5458414/name-plate-photo/mVyjNHP7YgHpEcewAWDcAA.jpg" TargetMode="External"/><Relationship Id="rId60" Type="http://schemas.openxmlformats.org/officeDocument/2006/relationships/hyperlink" Target="https://cdn.orca.storage/617816648b51f600b5891b32/617b119b5c514200b5458415/asset-photo/y5zfAK7lp8xY8ARzWsJGqg.jpg" TargetMode="External"/><Relationship Id="rId61" Type="http://schemas.openxmlformats.org/officeDocument/2006/relationships/hyperlink" Target="https://cdn.orca.storage/617816648b51f600b5891b32/617b119b5c514200b5458415/barcode-photo/wvN0LexH208vTKb1UTJLZA.jpg" TargetMode="External"/><Relationship Id="rId62" Type="http://schemas.openxmlformats.org/officeDocument/2006/relationships/hyperlink" Target="https://cdn.orca.storage/617816648b51f600b5891b32/617b119b5c514200b5458415/name-plate-photo/mBRG3acW9Gz3z9SBABPHsQ.jpg" TargetMode="External"/><Relationship Id="rId63" Type="http://schemas.openxmlformats.org/officeDocument/2006/relationships/hyperlink" Target="https://cdn.orca.storage/617816648b51f600b5891b32/617b119b5c514200b5458416/asset-photo/a5MTvXk3oiOFGL6ZchfHdg.jpg" TargetMode="External"/><Relationship Id="rId64" Type="http://schemas.openxmlformats.org/officeDocument/2006/relationships/hyperlink" Target="https://cdn.orca.storage/617816648b51f600b5891b32/617b119b5c514200b5458416/barcode-photo/2xvyy3g50G6ygV4opDQXQ.jpg" TargetMode="External"/><Relationship Id="rId65" Type="http://schemas.openxmlformats.org/officeDocument/2006/relationships/hyperlink" Target="https://cdn.orca.storage/617816648b51f600b5891b32/617b119b5c514200b5458416/name-plate-photo/kCDhtUYY62xsSOTJaPC1Q.jpg" TargetMode="External"/><Relationship Id="rId66" Type="http://schemas.openxmlformats.org/officeDocument/2006/relationships/hyperlink" Target="https://cdn.orca.storage/617816648b51f600b5891b32/617b119b5c514200b5458417/asset-photo/wYKfwJiFJlaCdHToBW05Xw.jpg" TargetMode="External"/><Relationship Id="rId67" Type="http://schemas.openxmlformats.org/officeDocument/2006/relationships/hyperlink" Target="https://cdn.orca.storage/617816648b51f600b5891b32/617b119b5c514200b5458417/barcode-photo/J5wWgIfUXd9xqRXAD96gOA.jpg" TargetMode="External"/><Relationship Id="rId68" Type="http://schemas.openxmlformats.org/officeDocument/2006/relationships/hyperlink" Target="https://cdn.orca.storage/617816648b51f600b5891b32/617b119b5c514200b5458417/name-plate-photo/K5+pOakXG+oj4RrcG257Vw.jpg" TargetMode="External"/><Relationship Id="rId69" Type="http://schemas.openxmlformats.org/officeDocument/2006/relationships/hyperlink" Target="https://cdn.orca.storage/617816648b51f600b5891b32/617b119b5c514200b545841a/asset-photo/dVMRVcyGllgOWtmb3oGA.jpg" TargetMode="External"/><Relationship Id="rId70" Type="http://schemas.openxmlformats.org/officeDocument/2006/relationships/hyperlink" Target="https://cdn.orca.storage/617816648b51f600b5891b32/617b119b5c514200b545841a/barcode-photo/+1NvPkkIluT4ITyc8Fmw.jpg" TargetMode="External"/><Relationship Id="rId71" Type="http://schemas.openxmlformats.org/officeDocument/2006/relationships/hyperlink" Target="https://cdn.orca.storage/617816648b51f600b5891b32/617b119b5c514200b545841a/name-plate-photo/UEiYWW4wHVgKl3aU7AlgQg.jpg" TargetMode="External"/><Relationship Id="rId72" Type="http://schemas.openxmlformats.org/officeDocument/2006/relationships/hyperlink" Target="https://cdn.orca.storage/617816648b51f600b5891b32/617b119b5c514200b545841b/asset-photo/OuxmZACeQckNQoRlaOcGOg.jpg" TargetMode="External"/><Relationship Id="rId73" Type="http://schemas.openxmlformats.org/officeDocument/2006/relationships/hyperlink" Target="https://cdn.orca.storage/617816648b51f600b5891b32/617b119b5c514200b545841b/barcode-photo/o5+0TeWyr7CZty2W0G2rqQ.jpg" TargetMode="External"/><Relationship Id="rId74" Type="http://schemas.openxmlformats.org/officeDocument/2006/relationships/hyperlink" Target="https://cdn.orca.storage/617816648b51f600b5891b32/617b119b5c514200b545841b/name-plate-photo/PrAYCWKjolfmy9bwm94TNg.jpg" TargetMode="External"/><Relationship Id="rId75" Type="http://schemas.openxmlformats.org/officeDocument/2006/relationships/hyperlink" Target="https://cdn.orca.storage/617816648b51f600b5891b32/617b119b5c514200b545841c/asset-photo/H8LajyasXllZBNXUciyMMA.jpg" TargetMode="External"/><Relationship Id="rId76" Type="http://schemas.openxmlformats.org/officeDocument/2006/relationships/hyperlink" Target="https://cdn.orca.storage/617816648b51f600b5891b32/617b119b5c514200b545841c/barcode-photo/M5942LRArVDfhKYXeK8lHw.jpg" TargetMode="External"/><Relationship Id="rId77" Type="http://schemas.openxmlformats.org/officeDocument/2006/relationships/hyperlink" Target="https://cdn.orca.storage/617816648b51f600b5891b32/617b119b5c514200b545841c/name-plate-photo/hOeLqiS4stFKMzeCwUs6Q.jpg" TargetMode="External"/><Relationship Id="rId78" Type="http://schemas.openxmlformats.org/officeDocument/2006/relationships/hyperlink" Target="https://cdn.orca.storage/617816648b51f600b5891b32/617b119b5c514200b545841d/asset-photo/W7MLRViUVr++ewhn7zO2XA.jpg" TargetMode="External"/><Relationship Id="rId79" Type="http://schemas.openxmlformats.org/officeDocument/2006/relationships/hyperlink" Target="https://cdn.orca.storage/617816648b51f600b5891b32/617b119b5c514200b545841d/barcode-photo/1UI25v7loSLBNkYs83zxaw.jpg" TargetMode="External"/><Relationship Id="rId80" Type="http://schemas.openxmlformats.org/officeDocument/2006/relationships/hyperlink" Target="https://cdn.orca.storage/617816648b51f600b5891b32/617b119b5c514200b545841d/name-plate-photo/ZORFnorsDaD3czn5zo73fw.jpg" TargetMode="External"/><Relationship Id="rId81" Type="http://schemas.openxmlformats.org/officeDocument/2006/relationships/hyperlink" Target="https://cdn.orca.storage/617816648b51f600b5891b32/617b119b5c514200b5458424/asset-photo/bYH2g6IzyxfG7ifGl+G9XA.jpg" TargetMode="External"/><Relationship Id="rId82" Type="http://schemas.openxmlformats.org/officeDocument/2006/relationships/hyperlink" Target="https://cdn.orca.storage/617816648b51f600b5891b32/617b119b5c514200b5458424/barcode-photo/tlW2gtOuzFvsKmDjut+xYQ.jpg" TargetMode="External"/><Relationship Id="rId83" Type="http://schemas.openxmlformats.org/officeDocument/2006/relationships/hyperlink" Target="https://cdn.orca.storage/617816648b51f600b5891b32/617b119b5c514200b5458424/name-plate-photo/swRC03XIihwLLqIW9pPCOw.jpg" TargetMode="External"/><Relationship Id="rId84" Type="http://schemas.openxmlformats.org/officeDocument/2006/relationships/hyperlink" Target="https://cdn.orca.storage/617816648b51f600b5891b32/617b119b5c514200b5458425/asset-photo/USl7ig+SeiNevjwlnkmhXQ.jpg" TargetMode="External"/><Relationship Id="rId85" Type="http://schemas.openxmlformats.org/officeDocument/2006/relationships/hyperlink" Target="https://cdn.orca.storage/617816648b51f600b5891b32/617b119b5c514200b5458425/barcode-photo/9VZ87Ej0iTEVk1mvqLENg.jpg" TargetMode="External"/><Relationship Id="rId86" Type="http://schemas.openxmlformats.org/officeDocument/2006/relationships/hyperlink" Target="https://cdn.orca.storage/617816648b51f600b5891b32/617b119b5c514200b5458425/name-plate-photo/lSjGDR44S7Jt6kt7SHZbow.jpg" TargetMode="External"/><Relationship Id="rId87" Type="http://schemas.openxmlformats.org/officeDocument/2006/relationships/hyperlink" Target="https://cdn.orca.storage/617816648b51f600b5891b32/617b119b5c514200b5458426/asset-photo/KSxMz8QVWvOYqmHTD7itmw.jpg" TargetMode="External"/><Relationship Id="rId88" Type="http://schemas.openxmlformats.org/officeDocument/2006/relationships/hyperlink" Target="https://cdn.orca.storage/617816648b51f600b5891b32/617b119b5c514200b5458426/barcode-photo/UM3WZXFLAv6NujO1QqIltg.jpg" TargetMode="External"/><Relationship Id="rId89" Type="http://schemas.openxmlformats.org/officeDocument/2006/relationships/hyperlink" Target="https://cdn.orca.storage/617816648b51f600b5891b32/617b119b5c514200b5458426/name-plate-photo/j29AwHV6FTuXyOmo2J1rHw.jpg" TargetMode="External"/><Relationship Id="rId90" Type="http://schemas.openxmlformats.org/officeDocument/2006/relationships/hyperlink" Target="https://cdn.orca.storage/617816648b51f600b5891b32/617b119b5c514200b5458427/asset-photo/flmGlwSkLaxbur7i5wDkbA.jpg" TargetMode="External"/><Relationship Id="rId91" Type="http://schemas.openxmlformats.org/officeDocument/2006/relationships/hyperlink" Target="https://cdn.orca.storage/617816648b51f600b5891b32/617b119b5c514200b5458427/barcode-photo/tXSDEfDnRe9eqQkXl84qQ.jpg" TargetMode="External"/><Relationship Id="rId92" Type="http://schemas.openxmlformats.org/officeDocument/2006/relationships/hyperlink" Target="https://cdn.orca.storage/617816648b51f600b5891b32/617b119b5c514200b5458427/name-plate-photo/Vf2+ludPsl3BLPg0JoMsnA.jpg" TargetMode="External"/><Relationship Id="rId93" Type="http://schemas.openxmlformats.org/officeDocument/2006/relationships/hyperlink" Target="https://cdn.orca.storage/617816648b51f600b5891b32/617b119b5c514200b5458428/asset-photo/vFcKRRlH67b2DboR5PBImw.jpg" TargetMode="External"/><Relationship Id="rId94" Type="http://schemas.openxmlformats.org/officeDocument/2006/relationships/hyperlink" Target="https://cdn.orca.storage/617816648b51f600b5891b32/617b119b5c514200b5458428/barcode-photo/hYCuN15h2Xtkohc3geSwWA.jpg" TargetMode="External"/><Relationship Id="rId95" Type="http://schemas.openxmlformats.org/officeDocument/2006/relationships/hyperlink" Target="https://cdn.orca.storage/617816648b51f600b5891b32/617b119b5c514200b5458428/name-plate-photo/i4mYRp9YR1pTdPLKlETjg.jpg" TargetMode="External"/><Relationship Id="rId96" Type="http://schemas.openxmlformats.org/officeDocument/2006/relationships/hyperlink" Target="https://cdn.orca.storage/617816648b51f600b5891b32/617b119b5c514200b545842a/asset-photo/cvIaYGKPfZQII7bWxUfgfg.jpg" TargetMode="External"/><Relationship Id="rId97" Type="http://schemas.openxmlformats.org/officeDocument/2006/relationships/hyperlink" Target="https://cdn.orca.storage/617816648b51f600b5891b32/617b119b5c514200b545842a/barcode-photo/Yw2MkzugcF5gYsG2+RnGCw.jpg" TargetMode="External"/><Relationship Id="rId98" Type="http://schemas.openxmlformats.org/officeDocument/2006/relationships/hyperlink" Target="https://cdn.orca.storage/617816648b51f600b5891b32/617b119b5c514200b545842a/name-plate-photo/YzvE9NyQ4IrDf4jJWFdIVw.jpg" TargetMode="External"/><Relationship Id="rId99" Type="http://schemas.openxmlformats.org/officeDocument/2006/relationships/hyperlink" Target="https://cdn.orca.storage/617816648b51f600b5891b32/617b119b5c514200b545842b/asset-photo/9P44EzQRHzieP7DUgi1qA.jpg" TargetMode="External"/><Relationship Id="rId100" Type="http://schemas.openxmlformats.org/officeDocument/2006/relationships/hyperlink" Target="https://cdn.orca.storage/617816648b51f600b5891b32/617b119b5c514200b545842b/barcode-photo/wwlGpgLjf+k4pDCZXa7RA.jpg" TargetMode="External"/><Relationship Id="rId101" Type="http://schemas.openxmlformats.org/officeDocument/2006/relationships/hyperlink" Target="https://cdn.orca.storage/617816648b51f600b5891b32/617b119b5c514200b545842b/name-plate-photo/1kriNRj+vcr1VCs6UqETiw.jpg" TargetMode="External"/><Relationship Id="rId102" Type="http://schemas.openxmlformats.org/officeDocument/2006/relationships/hyperlink" Target="https://cdn.orca.storage/617816648b51f600b5891b32/617b119b5c514200b545842c/asset-photo/zAa6Vu98mO6lzv6OTV3fxg.jpg" TargetMode="External"/><Relationship Id="rId103" Type="http://schemas.openxmlformats.org/officeDocument/2006/relationships/hyperlink" Target="https://cdn.orca.storage/617816648b51f600b5891b32/617b119b5c514200b545842c/barcode-photo/W0Hy6sfg1MlBFMftOnE4kQ.jpg" TargetMode="External"/><Relationship Id="rId104" Type="http://schemas.openxmlformats.org/officeDocument/2006/relationships/hyperlink" Target="https://cdn.orca.storage/617816648b51f600b5891b32/617b119b5c514200b545842c/name-plate-photo/riF1oYyp5h2qLwnezIUQ.jpg" TargetMode="External"/><Relationship Id="rId105" Type="http://schemas.openxmlformats.org/officeDocument/2006/relationships/hyperlink" Target="https://cdn.orca.storage/617816648b51f600b5891b32/617b119b5c514200b545842d/asset-photo/tog5XkSa1ZsVmIM3lNFfdQ.jpg" TargetMode="External"/><Relationship Id="rId106" Type="http://schemas.openxmlformats.org/officeDocument/2006/relationships/hyperlink" Target="https://cdn.orca.storage/617816648b51f600b5891b32/617b119b5c514200b545842d/barcode-photo/WaQV3m3ILk87YDGptXuI9g.jpg" TargetMode="External"/><Relationship Id="rId107" Type="http://schemas.openxmlformats.org/officeDocument/2006/relationships/hyperlink" Target="https://cdn.orca.storage/617816648b51f600b5891b32/617b119b5c514200b545842d/name-plate-photo/TLNZ2wMLlJp6LAF3+jcpog.jpg" TargetMode="External"/><Relationship Id="rId108" Type="http://schemas.openxmlformats.org/officeDocument/2006/relationships/hyperlink" Target="https://cdn.orca.storage/617816648b51f600b5891b32/617b119b5c514200b545842e/asset-photo/4ODR+nHYJAWSb5ltP3uxw.jpg" TargetMode="External"/><Relationship Id="rId109" Type="http://schemas.openxmlformats.org/officeDocument/2006/relationships/hyperlink" Target="https://cdn.orca.storage/617816648b51f600b5891b32/617b119b5c514200b545842e/barcode-photo/GluR94KpVFiJ+cwkGODJbg.jpg" TargetMode="External"/><Relationship Id="rId110" Type="http://schemas.openxmlformats.org/officeDocument/2006/relationships/hyperlink" Target="https://cdn.orca.storage/617816648b51f600b5891b32/617b119b5c514200b545842e/name-plate-photo/76GwffrzJZ+iHwl0OKNrhQ.jpg" TargetMode="External"/><Relationship Id="rId111" Type="http://schemas.openxmlformats.org/officeDocument/2006/relationships/hyperlink" Target="https://cdn.orca.storage/617816648b51f600b5891b32/617b119b5c514200b545842f/asset-photo/FMOiVyiPIgeiONw8iZNIOQ.jpg" TargetMode="External"/><Relationship Id="rId112" Type="http://schemas.openxmlformats.org/officeDocument/2006/relationships/hyperlink" Target="https://cdn.orca.storage/617816648b51f600b5891b32/617b119b5c514200b545842f/barcode-photo/lF6U02j4ofyqGcSJXJg0DA.jpg" TargetMode="External"/><Relationship Id="rId113" Type="http://schemas.openxmlformats.org/officeDocument/2006/relationships/hyperlink" Target="https://cdn.orca.storage/617816648b51f600b5891b32/617b119b5c514200b545842f/name-plate-photo/FbnAyOO5lIyjtp5ywWqMVA.jpg" TargetMode="External"/><Relationship Id="rId114" Type="http://schemas.openxmlformats.org/officeDocument/2006/relationships/hyperlink" Target="https://cdn.orca.storage/617816648b51f600b5891b32/617b119b5c514200b5458430/asset-photo/Z8igtkb1kzN9MDy50ImcrQ.jpg" TargetMode="External"/><Relationship Id="rId115" Type="http://schemas.openxmlformats.org/officeDocument/2006/relationships/hyperlink" Target="https://cdn.orca.storage/617816648b51f600b5891b32/617b119b5c514200b5458430/barcode-photo/ThlHj+obkix9AhBeRhoiQ.jpg" TargetMode="External"/><Relationship Id="rId116" Type="http://schemas.openxmlformats.org/officeDocument/2006/relationships/hyperlink" Target="https://cdn.orca.storage/617816648b51f600b5891b32/617b119b5c514200b5458430/name-plate-photo/208VuVzWseFrXLqzfC5+lQ.jpg" TargetMode="External"/><Relationship Id="rId117" Type="http://schemas.openxmlformats.org/officeDocument/2006/relationships/hyperlink" Target="https://cdn.orca.storage/617816648b51f600b5891b32/617b119b5c514200b5458431/asset-photo/5R7SKOhg1g75MpwgZaHpGw.jpg" TargetMode="External"/><Relationship Id="rId118" Type="http://schemas.openxmlformats.org/officeDocument/2006/relationships/hyperlink" Target="https://cdn.orca.storage/617816648b51f600b5891b32/617b119b5c514200b5458431/barcode-photo/Rye0Y8Bur+pyRlXAZuCjlw.jpg" TargetMode="External"/><Relationship Id="rId119" Type="http://schemas.openxmlformats.org/officeDocument/2006/relationships/hyperlink" Target="https://cdn.orca.storage/617816648b51f600b5891b32/617b119b5c514200b5458431/name-plate-photo/hZkdcn6FrRaj+eGDQnAhw.jpg" TargetMode="External"/><Relationship Id="rId120" Type="http://schemas.openxmlformats.org/officeDocument/2006/relationships/hyperlink" Target="https://cdn.orca.storage/617816648b51f600b5891b32/617b119b5c514200b5458432/asset-photo/LSPkaQCl66VxKbh7bKcECw.jpg" TargetMode="External"/><Relationship Id="rId121" Type="http://schemas.openxmlformats.org/officeDocument/2006/relationships/hyperlink" Target="https://cdn.orca.storage/617816648b51f600b5891b32/617b119b5c514200b5458432/barcode-photo/fJlTKwwq9UGLnF+XdtSHAQ.jpg" TargetMode="External"/><Relationship Id="rId122" Type="http://schemas.openxmlformats.org/officeDocument/2006/relationships/hyperlink" Target="https://cdn.orca.storage/617816648b51f600b5891b32/617b119b5c514200b5458432/name-plate-photo/XkCP0oPkzWcjgww3p0w4CA.jpg" TargetMode="External"/><Relationship Id="rId123" Type="http://schemas.openxmlformats.org/officeDocument/2006/relationships/hyperlink" Target="https://cdn.orca.storage/617816648b51f600b5891b32/617b119b5c514200b5458433/asset-photo/VhtFGeMtvJzA1LnUtIS6vQ.jpg" TargetMode="External"/><Relationship Id="rId124" Type="http://schemas.openxmlformats.org/officeDocument/2006/relationships/hyperlink" Target="https://cdn.orca.storage/617816648b51f600b5891b32/617b119b5c514200b5458433/barcode-photo/5tToHbnKpDB1oYIUOfNlQw.jpg" TargetMode="External"/><Relationship Id="rId125" Type="http://schemas.openxmlformats.org/officeDocument/2006/relationships/hyperlink" Target="https://cdn.orca.storage/617816648b51f600b5891b32/617b119b5c514200b5458433/name-plate-photo/NsYfR6gMC7Q0CxVJFlKROQ.jpg" TargetMode="External"/><Relationship Id="rId126" Type="http://schemas.openxmlformats.org/officeDocument/2006/relationships/hyperlink" Target="https://cdn.orca.storage/617816648b51f600b5891b32/617b119b5c514200b5458434/asset-photo/cCZKJoqarrBEojbNEOcglw.jpg" TargetMode="External"/><Relationship Id="rId127" Type="http://schemas.openxmlformats.org/officeDocument/2006/relationships/hyperlink" Target="https://cdn.orca.storage/617816648b51f600b5891b32/617b119b5c514200b5458434/barcode-photo/JHaNBpSJOkI8873lY2T5A.jpg" TargetMode="External"/><Relationship Id="rId128" Type="http://schemas.openxmlformats.org/officeDocument/2006/relationships/hyperlink" Target="https://cdn.orca.storage/617816648b51f600b5891b32/617b119b5c514200b5458434/name-plate-photo/0ORdNyAhIUu+yqQpVuO1RA.jpg" TargetMode="External"/><Relationship Id="rId129" Type="http://schemas.openxmlformats.org/officeDocument/2006/relationships/hyperlink" Target="https://cdn.orca.storage/617816648b51f600b5891b32/617b119b5c514200b5458435/asset-photo/Y6se4eZqHrrvKzLlmxbA.jpg" TargetMode="External"/><Relationship Id="rId130" Type="http://schemas.openxmlformats.org/officeDocument/2006/relationships/hyperlink" Target="https://cdn.orca.storage/617816648b51f600b5891b32/617b119b5c514200b5458435/barcode-photo/n7WWYD853Z0nhUiWod9gQQ.jpg" TargetMode="External"/><Relationship Id="rId131" Type="http://schemas.openxmlformats.org/officeDocument/2006/relationships/hyperlink" Target="https://cdn.orca.storage/617816648b51f600b5891b32/617b119b5c514200b5458435/name-plate-photo/YjuPQjfpawBtwvY0JsCDA.jpg" TargetMode="External"/><Relationship Id="rId132" Type="http://schemas.openxmlformats.org/officeDocument/2006/relationships/hyperlink" Target="https://cdn.orca.storage/617816648b51f600b5891b32/617b119b5c514200b5458436/asset-photo/we202huKTMo1lmT8d0MTg.jpg" TargetMode="External"/><Relationship Id="rId133" Type="http://schemas.openxmlformats.org/officeDocument/2006/relationships/hyperlink" Target="https://cdn.orca.storage/617816648b51f600b5891b32/617b119b5c514200b5458436/barcode-photo/qm0GmmU6jyrGQN3cSWLKQ.jpg" TargetMode="External"/><Relationship Id="rId134" Type="http://schemas.openxmlformats.org/officeDocument/2006/relationships/hyperlink" Target="https://cdn.orca.storage/617816648b51f600b5891b32/617b119b5c514200b5458436/name-plate-photo/I8n3a94t9kvRCqT08AT+1A.jpg" TargetMode="External"/><Relationship Id="rId135" Type="http://schemas.openxmlformats.org/officeDocument/2006/relationships/hyperlink" Target="https://cdn.orca.storage/617816648b51f600b5891b32/617b119b5c514200b5458437/asset-photo/nrj4cWOiEDxOJ4Dw0kXoA.jpg" TargetMode="External"/><Relationship Id="rId136" Type="http://schemas.openxmlformats.org/officeDocument/2006/relationships/hyperlink" Target="https://cdn.orca.storage/617816648b51f600b5891b32/617b119b5c514200b5458437/barcode-photo/q3Wj5QL1xW0jz3R4IPaUQ.jpg" TargetMode="External"/><Relationship Id="rId137" Type="http://schemas.openxmlformats.org/officeDocument/2006/relationships/hyperlink" Target="https://cdn.orca.storage/617816648b51f600b5891b32/617b119b5c514200b5458437/name-plate-photo/R42xbBOoCa4krMuucrbq6A.jpg" TargetMode="External"/><Relationship Id="rId138" Type="http://schemas.openxmlformats.org/officeDocument/2006/relationships/hyperlink" Target="https://cdn.orca.storage/617816648b51f600b5891b32/617b119b5c514200b5458438/asset-photo/69IgyN7hNp+qGSO+ect9A.jpg" TargetMode="External"/><Relationship Id="rId139" Type="http://schemas.openxmlformats.org/officeDocument/2006/relationships/hyperlink" Target="https://cdn.orca.storage/617816648b51f600b5891b32/617b119b5c514200b5458438/barcode-photo/gyjOS6h6c1MXzM7jRc0lyg.jpg" TargetMode="External"/><Relationship Id="rId140" Type="http://schemas.openxmlformats.org/officeDocument/2006/relationships/hyperlink" Target="https://cdn.orca.storage/617816648b51f600b5891b32/617b119b5c514200b5458438/name-plate-photo/FwCRyR5PiTpVShTdDygdtA.jpg" TargetMode="External"/><Relationship Id="rId141" Type="http://schemas.openxmlformats.org/officeDocument/2006/relationships/hyperlink" Target="https://cdn.orca.storage/617816648b51f600b5891b32/617b119b5c514200b545843f/asset-photo/cxrW4IOEagiHN1jLiouw.jpg" TargetMode="External"/><Relationship Id="rId142" Type="http://schemas.openxmlformats.org/officeDocument/2006/relationships/hyperlink" Target="https://cdn.orca.storage/617816648b51f600b5891b32/617b119b5c514200b545843f/barcode-photo/cxrW4IOEagiHN1jLiouw.jpg" TargetMode="External"/><Relationship Id="rId143" Type="http://schemas.openxmlformats.org/officeDocument/2006/relationships/hyperlink" Target="https://cdn.orca.storage/617816648b51f600b5891b32/617b119b5c514200b545843f/name-plate-photo/laHTDPIuUPcMOh1H9b5zg.jpg" TargetMode="External"/><Relationship Id="rId144" Type="http://schemas.openxmlformats.org/officeDocument/2006/relationships/hyperlink" Target="https://cdn.orca.storage/617816648b51f600b5891b32/617b119b5c514200b5458440/asset-photo/im5m6yKCV4XJTJI56NE3sg.jpg" TargetMode="External"/><Relationship Id="rId145" Type="http://schemas.openxmlformats.org/officeDocument/2006/relationships/hyperlink" Target="https://cdn.orca.storage/617816648b51f600b5891b32/617b119b5c514200b5458440/barcode-photo/im5m6yKCV4XJTJI56NE3sg.jpg" TargetMode="External"/><Relationship Id="rId146" Type="http://schemas.openxmlformats.org/officeDocument/2006/relationships/hyperlink" Target="https://cdn.orca.storage/617816648b51f600b5891b32/617b119b5c514200b5458440/name-plate-photo/im5m6yKCV4XJTJI56NE3sg.jpg" TargetMode="External"/><Relationship Id="rId147" Type="http://schemas.openxmlformats.org/officeDocument/2006/relationships/hyperlink" Target="https://cdn.orca.storage/617816648b51f600b5891b32/617b119b5c514200b5458441/asset-photo/LvqAQBTKmjcPXDXHeEleA.jpg" TargetMode="External"/><Relationship Id="rId148" Type="http://schemas.openxmlformats.org/officeDocument/2006/relationships/hyperlink" Target="https://cdn.orca.storage/617816648b51f600b5891b32/617b119b5c514200b5458441/barcode-photo/LvqAQBTKmjcPXDXHeEleA.jpg" TargetMode="External"/><Relationship Id="rId149" Type="http://schemas.openxmlformats.org/officeDocument/2006/relationships/hyperlink" Target="https://cdn.orca.storage/617816648b51f600b5891b32/617b119b5c514200b5458441/name-plate-photo/QfU++VfEgwnV2ATMpNBCw.jpg" TargetMode="External"/><Relationship Id="rId150" Type="http://schemas.openxmlformats.org/officeDocument/2006/relationships/hyperlink" Target="https://cdn.orca.storage/617816648b51f600b5891b32/617b119b5c514200b5458443/asset-photo/59msp8iZ9pFQPD0H8JpBnw.jpg" TargetMode="External"/><Relationship Id="rId151" Type="http://schemas.openxmlformats.org/officeDocument/2006/relationships/hyperlink" Target="https://cdn.orca.storage/617816648b51f600b5891b32/617b119b5c514200b5458443/barcode-photo/59msp8iZ9pFQPD0H8JpBnw.jpg" TargetMode="External"/><Relationship Id="rId152" Type="http://schemas.openxmlformats.org/officeDocument/2006/relationships/hyperlink" Target="https://cdn.orca.storage/617816648b51f600b5891b32/617b119b5c514200b5458443/name-plate-photo/y2TjXPt94GLfq1HfjX8+Q.jpg" TargetMode="External"/><Relationship Id="rId153" Type="http://schemas.openxmlformats.org/officeDocument/2006/relationships/hyperlink" Target="https://cdn.orca.storage/617816648b51f600b5891b32/617b119b5c514200b5458444/asset-photo/nPhSZ5Kzu9p3grTZF0cqYg.jpg" TargetMode="External"/><Relationship Id="rId154" Type="http://schemas.openxmlformats.org/officeDocument/2006/relationships/hyperlink" Target="https://cdn.orca.storage/617816648b51f600b5891b32/617b119b5c514200b5458444/barcode-photo/nPhSZ5Kzu9p3grTZF0cqYg.jpg" TargetMode="External"/><Relationship Id="rId155" Type="http://schemas.openxmlformats.org/officeDocument/2006/relationships/hyperlink" Target="https://cdn.orca.storage/617816648b51f600b5891b32/617b119b5c514200b5458444/name-plate-photo/y2TjXPt94GLfq1HfjX8+Q.jpg" TargetMode="External"/><Relationship Id="rId156" Type="http://schemas.openxmlformats.org/officeDocument/2006/relationships/hyperlink" Target="https://cdn.orca.storage/617816648b51f600b5891b32/617b119b5c514200b5458445/asset-photo/3uUru81Vcv+7kPEe3pxZ4g.jpg" TargetMode="External"/><Relationship Id="rId157" Type="http://schemas.openxmlformats.org/officeDocument/2006/relationships/hyperlink" Target="https://cdn.orca.storage/617816648b51f600b5891b32/617b119b5c514200b5458445/barcode-photo/59msp8iZ9pFQPD0H8JpBnw.jpg" TargetMode="External"/><Relationship Id="rId158" Type="http://schemas.openxmlformats.org/officeDocument/2006/relationships/hyperlink" Target="https://cdn.orca.storage/617816648b51f600b5891b32/617b119b5c514200b5458445/name-plate-photo/3uUru81Vcv+7kPEe3pxZ4g.jpg" TargetMode="External"/><Relationship Id="rId159" Type="http://schemas.openxmlformats.org/officeDocument/2006/relationships/hyperlink" Target="https://cdn.orca.storage/617816648b51f600b5891b32/617b119b5c514200b5458446/asset-photo/3uUru81Vcv+7kPEe3pxZ4g.jpg" TargetMode="External"/><Relationship Id="rId160" Type="http://schemas.openxmlformats.org/officeDocument/2006/relationships/hyperlink" Target="https://cdn.orca.storage/617816648b51f600b5891b32/617b119b5c514200b5458446/barcode-photo/3uUru81Vcv+7kPEe3pxZ4g.jpg" TargetMode="External"/><Relationship Id="rId161" Type="http://schemas.openxmlformats.org/officeDocument/2006/relationships/hyperlink" Target="https://cdn.orca.storage/617816648b51f600b5891b32/617b119b5c514200b5458446/name-plate-photo/3uUru81Vcv+7kPEe3pxZ4g.jpg" TargetMode="External"/><Relationship Id="rId162" Type="http://schemas.openxmlformats.org/officeDocument/2006/relationships/hyperlink" Target="https://cdn.orca.storage/617816648b51f600b5891b32/617b119b5c514200b5458447/asset-photo/z2l+V0qmzmdYt2HfmX1kog.jpg" TargetMode="External"/><Relationship Id="rId163" Type="http://schemas.openxmlformats.org/officeDocument/2006/relationships/hyperlink" Target="https://cdn.orca.storage/617816648b51f600b5891b32/617b119b5c514200b5458447/barcode-photo/z2l+V0qmzmdYt2HfmX1kog.jpg" TargetMode="External"/><Relationship Id="rId164" Type="http://schemas.openxmlformats.org/officeDocument/2006/relationships/hyperlink" Target="https://cdn.orca.storage/617816648b51f600b5891b32/617b119b5c514200b5458447/name-plate-photo/wlr2+Md1P0xr8lZW4zCbBQ.jpg" TargetMode="External"/><Relationship Id="rId165" Type="http://schemas.openxmlformats.org/officeDocument/2006/relationships/hyperlink" Target="https://cdn.orca.storage/617816648b51f600b5891b32/617b119b5c514200b5458448/asset-photo/z2l+V0qmzmdYt2HfmX1kog.jpg" TargetMode="External"/><Relationship Id="rId166" Type="http://schemas.openxmlformats.org/officeDocument/2006/relationships/hyperlink" Target="https://cdn.orca.storage/617816648b51f600b5891b32/617b119b5c514200b5458448/barcode-photo/z2l+V0qmzmdYt2HfmX1kog.jpg" TargetMode="External"/><Relationship Id="rId167" Type="http://schemas.openxmlformats.org/officeDocument/2006/relationships/hyperlink" Target="https://cdn.orca.storage/617816648b51f600b5891b32/617b119b5c514200b5458448/name-plate-photo/wlr2+Md1P0xr8lZW4zCbBQ.jpg" TargetMode="External"/><Relationship Id="rId168" Type="http://schemas.openxmlformats.org/officeDocument/2006/relationships/hyperlink" Target="https://cdn.orca.storage/617816648b51f600b5891b32/617b119b5c514200b5458449/asset-photo/z2l+V0qmzmdYt2HfmX1kog.jpg" TargetMode="External"/><Relationship Id="rId169" Type="http://schemas.openxmlformats.org/officeDocument/2006/relationships/hyperlink" Target="https://cdn.orca.storage/617816648b51f600b5891b32/617b119b5c514200b5458449/barcode-photo/z2l+V0qmzmdYt2HfmX1kog.jpg" TargetMode="External"/><Relationship Id="rId170" Type="http://schemas.openxmlformats.org/officeDocument/2006/relationships/hyperlink" Target="https://cdn.orca.storage/617816648b51f600b5891b32/617b119b5c514200b5458449/name-plate-photo/wlr2+Md1P0xr8lZW4zCbBQ.jpg" TargetMode="External"/><Relationship Id="rId171" Type="http://schemas.openxmlformats.org/officeDocument/2006/relationships/hyperlink" Target="https://cdn.orca.storage/617816648b51f600b5891b32/617b119b5c514200b545844a/asset-photo/z2l+V0qmzmdYt2HfmX1kog.jpg" TargetMode="External"/><Relationship Id="rId172" Type="http://schemas.openxmlformats.org/officeDocument/2006/relationships/hyperlink" Target="https://cdn.orca.storage/617816648b51f600b5891b32/617b119b5c514200b545844a/barcode-photo/z2l+V0qmzmdYt2HfmX1kog.jpg" TargetMode="External"/><Relationship Id="rId173" Type="http://schemas.openxmlformats.org/officeDocument/2006/relationships/hyperlink" Target="https://cdn.orca.storage/617816648b51f600b5891b32/617b119b5c514200b545844a/name-plate-photo/wlr2+Md1P0xr8lZW4zCbBQ.jpg" TargetMode="External"/><Relationship Id="rId174" Type="http://schemas.openxmlformats.org/officeDocument/2006/relationships/hyperlink" Target="https://cdn.orca.storage/617816648b51f600b5891b32/617b119b5c514200b545844c/asset-photo/Tg8VT+7TD2Ba3PnUXQM4Wg.jpg" TargetMode="External"/><Relationship Id="rId175" Type="http://schemas.openxmlformats.org/officeDocument/2006/relationships/hyperlink" Target="https://cdn.orca.storage/617816648b51f600b5891b32/617b119b5c514200b545844c/barcode-photo/MtkpVBRXv71Zt+zFyQVrg.jpg" TargetMode="External"/><Relationship Id="rId176" Type="http://schemas.openxmlformats.org/officeDocument/2006/relationships/hyperlink" Target="https://cdn.orca.storage/617816648b51f600b5891b32/617b119b5c514200b545844c/name-plate-photo/Tg8VT+7TD2Ba3PnUXQM4Wg.jpg" TargetMode="External"/><Relationship Id="rId177" Type="http://schemas.openxmlformats.org/officeDocument/2006/relationships/hyperlink" Target="https://cdn.orca.storage/617816648b51f600b5891b32/617b119b5c514200b545844d/asset-photo/q6g4RgxICbuKc0y9uOHw.jpg" TargetMode="External"/><Relationship Id="rId178" Type="http://schemas.openxmlformats.org/officeDocument/2006/relationships/hyperlink" Target="https://cdn.orca.storage/617816648b51f600b5891b32/617b119b5c514200b545844d/barcode-photo/QDyHDjIdoU4OpIqUo0y1fw.jpg" TargetMode="External"/><Relationship Id="rId179" Type="http://schemas.openxmlformats.org/officeDocument/2006/relationships/hyperlink" Target="https://cdn.orca.storage/617816648b51f600b5891b32/617b119b5c514200b545844d/name-plate-photo/UGOQtFfBT1oK5EHiKjjOeA.jpg" TargetMode="External"/><Relationship Id="rId180" Type="http://schemas.openxmlformats.org/officeDocument/2006/relationships/hyperlink" Target="https://cdn.orca.storage/617816648b51f600b5891b32/617b119b5c514200b545844e/asset-photo/WkFJ5AxGRycXArT5NcUWrQ.jpg" TargetMode="External"/><Relationship Id="rId181" Type="http://schemas.openxmlformats.org/officeDocument/2006/relationships/hyperlink" Target="https://cdn.orca.storage/617816648b51f600b5891b32/617b119b5c514200b545844e/barcode-photo/f5h9SbyCpGq6ZO7vEo4cxQ.jpg" TargetMode="External"/><Relationship Id="rId182" Type="http://schemas.openxmlformats.org/officeDocument/2006/relationships/hyperlink" Target="https://cdn.orca.storage/617816648b51f600b5891b32/617b119b5c514200b545844e/name-plate-photo/LuG0rEid807ip8s31P5CZw.jpg" TargetMode="External"/><Relationship Id="rId183" Type="http://schemas.openxmlformats.org/officeDocument/2006/relationships/hyperlink" Target="https://cdn.orca.storage/617816648b51f600b5891b32/617b119b5c514200b5458451/asset-photo/FSyAF6DzlvsnWsyJCzACWw.jpg" TargetMode="External"/><Relationship Id="rId184" Type="http://schemas.openxmlformats.org/officeDocument/2006/relationships/hyperlink" Target="https://cdn.orca.storage/617816648b51f600b5891b32/617b119b5c514200b5458451/barcode-photo/RNFONb+ZddnMMioYXUgbw.jpg" TargetMode="External"/><Relationship Id="rId185" Type="http://schemas.openxmlformats.org/officeDocument/2006/relationships/hyperlink" Target="https://cdn.orca.storage/617816648b51f600b5891b32/617b119b5c514200b5458451/name-plate-photo/C8xvjtMcCTC6t0+Q26uw.jpg" TargetMode="External"/><Relationship Id="rId186" Type="http://schemas.openxmlformats.org/officeDocument/2006/relationships/hyperlink" Target="https://cdn.orca.storage/617816648b51f600b5891b32/617b119b5c514200b5458452/asset-photo/8CHK1eteZ60M5cxWR4o5vQ.jpg" TargetMode="External"/><Relationship Id="rId187" Type="http://schemas.openxmlformats.org/officeDocument/2006/relationships/hyperlink" Target="https://cdn.orca.storage/617816648b51f600b5891b32/617b119b5c514200b5458452/barcode-photo/68mjz04YkNa9uUzvj65EWA.jpg" TargetMode="External"/><Relationship Id="rId188" Type="http://schemas.openxmlformats.org/officeDocument/2006/relationships/hyperlink" Target="https://cdn.orca.storage/617816648b51f600b5891b32/617b119b5c514200b5458452/name-plate-photo/Kuftud4AQT0jLaCGbsdB9g.jpg" TargetMode="External"/><Relationship Id="rId189" Type="http://schemas.openxmlformats.org/officeDocument/2006/relationships/hyperlink" Target="https://cdn.orca.storage/617816648b51f600b5891b32/617b119b5c514200b5458453/asset-photo/47ZxqKMyQiQmvyJeeqAfgg.jpg" TargetMode="External"/><Relationship Id="rId190" Type="http://schemas.openxmlformats.org/officeDocument/2006/relationships/hyperlink" Target="https://cdn.orca.storage/617816648b51f600b5891b32/617b119b5c514200b5458453/barcode-photo/VtGrBGUgHhDBZ4R61F1SmQ.jpg" TargetMode="External"/><Relationship Id="rId191" Type="http://schemas.openxmlformats.org/officeDocument/2006/relationships/hyperlink" Target="https://cdn.orca.storage/617816648b51f600b5891b32/617b119b5c514200b5458453/name-plate-photo/QqvU+8z+yAGyd8XKB2wpsg.jpg" TargetMode="External"/><Relationship Id="rId192" Type="http://schemas.openxmlformats.org/officeDocument/2006/relationships/hyperlink" Target="https://cdn.orca.storage/617816648b51f600b5891b32/617b119b5c514200b5458454/asset-photo/2DhvE+ixvV6kSxpRRsQaMA.jpg" TargetMode="External"/><Relationship Id="rId193" Type="http://schemas.openxmlformats.org/officeDocument/2006/relationships/hyperlink" Target="https://cdn.orca.storage/617816648b51f600b5891b32/617b119b5c514200b5458454/barcode-photo/YW3e7rCA5TTJvjxhoMvBLQ.jpg" TargetMode="External"/><Relationship Id="rId194" Type="http://schemas.openxmlformats.org/officeDocument/2006/relationships/hyperlink" Target="https://cdn.orca.storage/617816648b51f600b5891b32/617b119b5c514200b5458454/name-plate-photo/1S2Q+ti5fYYPvLxfQ72QkA.jpg" TargetMode="External"/><Relationship Id="rId195" Type="http://schemas.openxmlformats.org/officeDocument/2006/relationships/hyperlink" Target="https://cdn.orca.storage/617816648b51f600b5891b32/617b119b5c514200b5458455/asset-photo/OiScXtI+xCm6PNDOAoHM6g.jpg" TargetMode="External"/><Relationship Id="rId196" Type="http://schemas.openxmlformats.org/officeDocument/2006/relationships/hyperlink" Target="https://cdn.orca.storage/617816648b51f600b5891b32/617b119b5c514200b5458455/barcode-photo/WFs9bfgLB8xyk1zsEaoexA.jpg" TargetMode="External"/><Relationship Id="rId197" Type="http://schemas.openxmlformats.org/officeDocument/2006/relationships/hyperlink" Target="https://cdn.orca.storage/617816648b51f600b5891b32/617b119b5c514200b5458455/name-plate-photo/rPDldA+Sx7eemLuKJm7gJg.jpg" TargetMode="External"/><Relationship Id="rId198" Type="http://schemas.openxmlformats.org/officeDocument/2006/relationships/hyperlink" Target="https://cdn.orca.storage/617816648b51f600b5891b32/617b119b5c514200b5458456/asset-photo/Omhqvm18w1tPrLoWvQVrpg.jpg" TargetMode="External"/><Relationship Id="rId199" Type="http://schemas.openxmlformats.org/officeDocument/2006/relationships/hyperlink" Target="https://cdn.orca.storage/617816648b51f600b5891b32/617b119b5c514200b5458456/barcode-photo/5Q8CL3fZ00A8KHmWiW4LzQ.jpg" TargetMode="External"/><Relationship Id="rId200" Type="http://schemas.openxmlformats.org/officeDocument/2006/relationships/hyperlink" Target="https://cdn.orca.storage/617816648b51f600b5891b32/617b119b5c514200b5458456/name-plate-photo/8aZiEQW3+kIqMRhePNmg.jpg" TargetMode="External"/><Relationship Id="rId201" Type="http://schemas.openxmlformats.org/officeDocument/2006/relationships/hyperlink" Target="https://cdn.orca.storage/617816648b51f600b5891b32/617b119b5c514200b5458458/asset-photo/0RDbhlSdLlpSS1pAC2K+QA.jpg" TargetMode="External"/><Relationship Id="rId202" Type="http://schemas.openxmlformats.org/officeDocument/2006/relationships/hyperlink" Target="https://cdn.orca.storage/617816648b51f600b5891b32/617b119b5c514200b5458458/barcode-photo/TuP+Qa3AQasKjeo50aQDPQ.jpg" TargetMode="External"/><Relationship Id="rId203" Type="http://schemas.openxmlformats.org/officeDocument/2006/relationships/hyperlink" Target="https://cdn.orca.storage/617816648b51f600b5891b32/617b119b5c514200b5458458/name-plate-photo/EfOqVqw5kgWihwVXXzzNg.jpg" TargetMode="External"/><Relationship Id="rId204" Type="http://schemas.openxmlformats.org/officeDocument/2006/relationships/hyperlink" Target="https://cdn.orca.storage/617816648b51f600b5891b32/617b119b5c514200b5458459/asset-photo/ftzVhFutmaDEH6+geCncLg.jpg" TargetMode="External"/><Relationship Id="rId205" Type="http://schemas.openxmlformats.org/officeDocument/2006/relationships/hyperlink" Target="https://cdn.orca.storage/617816648b51f600b5891b32/617b119b5c514200b5458459/barcode-photo/g99c6eVwP+Tz3OohyvR5Nw.jpg" TargetMode="External"/><Relationship Id="rId206" Type="http://schemas.openxmlformats.org/officeDocument/2006/relationships/hyperlink" Target="https://cdn.orca.storage/617816648b51f600b5891b32/617b119b5c514200b5458459/name-plate-photo/DY2Z0Ob01MSu4c83i3QJA.jpg" TargetMode="External"/><Relationship Id="rId207" Type="http://schemas.openxmlformats.org/officeDocument/2006/relationships/hyperlink" Target="https://cdn.orca.storage/617816648b51f600b5891b32/617b119b5c514200b545845a/asset-photo/OC0s3P6t55DiA18ePsSCjg.jpg" TargetMode="External"/><Relationship Id="rId208" Type="http://schemas.openxmlformats.org/officeDocument/2006/relationships/hyperlink" Target="https://cdn.orca.storage/617816648b51f600b5891b32/617b119b5c514200b545845a/barcode-photo/bNjaOa+70TpHi5SgJALgag.jpg" TargetMode="External"/><Relationship Id="rId209" Type="http://schemas.openxmlformats.org/officeDocument/2006/relationships/hyperlink" Target="https://cdn.orca.storage/617816648b51f600b5891b32/617b119b5c514200b545845a/name-plate-photo/qkRicCvbxc2e6XVzsmDnA.jpg" TargetMode="External"/><Relationship Id="rId210" Type="http://schemas.openxmlformats.org/officeDocument/2006/relationships/hyperlink" Target="https://cdn.orca.storage/617816648b51f600b5891b32/617b119b5c514200b545845b/asset-photo/OAzZKwTNQDU5WRA5dtt1Jg.jpg" TargetMode="External"/><Relationship Id="rId211" Type="http://schemas.openxmlformats.org/officeDocument/2006/relationships/hyperlink" Target="https://cdn.orca.storage/617816648b51f600b5891b32/617b119b5c514200b545845b/barcode-photo/ryhRxGqYMgY0x1WIZOJwQ.jpg" TargetMode="External"/><Relationship Id="rId212" Type="http://schemas.openxmlformats.org/officeDocument/2006/relationships/hyperlink" Target="https://cdn.orca.storage/617816648b51f600b5891b32/617b119b5c514200b545845b/name-plate-photo/ywMKgPPyMsbBmzADebQPxA.jpg" TargetMode="External"/><Relationship Id="rId213" Type="http://schemas.openxmlformats.org/officeDocument/2006/relationships/hyperlink" Target="https://cdn.orca.storage/617816648b51f600b5891b32/617b119b5c514200b545845c/asset-photo/KRxjo52mmQrrWGnoV4Lsw.jpg" TargetMode="External"/><Relationship Id="rId214" Type="http://schemas.openxmlformats.org/officeDocument/2006/relationships/hyperlink" Target="https://cdn.orca.storage/617816648b51f600b5891b32/617b119b5c514200b545845c/barcode-photo/jPNJ0yvHO7rZjD9jgXIQw.jpg" TargetMode="External"/><Relationship Id="rId215" Type="http://schemas.openxmlformats.org/officeDocument/2006/relationships/hyperlink" Target="https://cdn.orca.storage/617816648b51f600b5891b32/617b119b5c514200b545845c/name-plate-photo/rj2W4JGmYixHIW7Y3n4BQw.jpg" TargetMode="External"/><Relationship Id="rId216" Type="http://schemas.openxmlformats.org/officeDocument/2006/relationships/hyperlink" Target="https://cdn.orca.storage/617816648b51f600b5891b32/617b119b5c514200b545845d/asset-photo/Guiy2cbu0intnq56i++Lug.jpg" TargetMode="External"/><Relationship Id="rId217" Type="http://schemas.openxmlformats.org/officeDocument/2006/relationships/hyperlink" Target="https://cdn.orca.storage/617816648b51f600b5891b32/617b119b5c514200b545845d/barcode-photo/P7h9TCKgRenvm2a5HgFuXg.jpg" TargetMode="External"/><Relationship Id="rId218" Type="http://schemas.openxmlformats.org/officeDocument/2006/relationships/hyperlink" Target="https://cdn.orca.storage/617816648b51f600b5891b32/617b119b5c514200b545845d/name-plate-photo/ILz+Gx+pfT7BkyCHReP9nw.jpg" TargetMode="External"/><Relationship Id="rId219" Type="http://schemas.openxmlformats.org/officeDocument/2006/relationships/hyperlink" Target="https://cdn.orca.storage/617816648b51f600b5891b32/617b119b5c514200b545845e/asset-photo/E0fpS1QcH1+76XOx4AoK2g.jpg" TargetMode="External"/><Relationship Id="rId220" Type="http://schemas.openxmlformats.org/officeDocument/2006/relationships/hyperlink" Target="https://cdn.orca.storage/617816648b51f600b5891b32/617b119b5c514200b545845e/barcode-photo/JIRDZ3zBwwEv7X0qaRaI3A.jpg" TargetMode="External"/><Relationship Id="rId221" Type="http://schemas.openxmlformats.org/officeDocument/2006/relationships/hyperlink" Target="https://cdn.orca.storage/617816648b51f600b5891b32/617b119b5c514200b545845e/name-plate-photo/jqeWeTfeEFj6TdvDOYieA.jpg" TargetMode="External"/><Relationship Id="rId222" Type="http://schemas.openxmlformats.org/officeDocument/2006/relationships/hyperlink" Target="https://cdn.orca.storage/617816648b51f600b5891b32/617b119b5c514200b5458460/asset-photo/jOdWyRH8u6YLhLymy0DdKQ.jpg" TargetMode="External"/><Relationship Id="rId223" Type="http://schemas.openxmlformats.org/officeDocument/2006/relationships/hyperlink" Target="https://cdn.orca.storage/617816648b51f600b5891b32/617b119b5c514200b5458460/barcode-photo/tx7+raKmuEA6hQ9GOnw8HQ.jpg" TargetMode="External"/><Relationship Id="rId224" Type="http://schemas.openxmlformats.org/officeDocument/2006/relationships/hyperlink" Target="https://cdn.orca.storage/617816648b51f600b5891b32/617b119b5c514200b5458460/name-plate-photo/w7TLLJ+qZbOIKPzU9mzQvg.jpg" TargetMode="External"/><Relationship Id="rId225" Type="http://schemas.openxmlformats.org/officeDocument/2006/relationships/hyperlink" Target="https://cdn.orca.storage/617816648b51f600b5891b32/617b119b5c514200b5458461/asset-photo/oQ7Pb4OctW+IQkX7HD1HKw.jpg" TargetMode="External"/><Relationship Id="rId226" Type="http://schemas.openxmlformats.org/officeDocument/2006/relationships/hyperlink" Target="https://cdn.orca.storage/617816648b51f600b5891b32/617b119b5c514200b5458461/barcode-photo/jqinTikPZapF1aVp7frJRQ.jpg" TargetMode="External"/><Relationship Id="rId227" Type="http://schemas.openxmlformats.org/officeDocument/2006/relationships/hyperlink" Target="https://cdn.orca.storage/617816648b51f600b5891b32/617b119b5c514200b5458461/name-plate-photo/6z7ZZzcakQFC9byoeLyNg.jpg" TargetMode="External"/><Relationship Id="rId228" Type="http://schemas.openxmlformats.org/officeDocument/2006/relationships/hyperlink" Target="https://cdn.orca.storage/617816648b51f600b5891b32/617b119b5c514200b5458462/asset-photo/seFrbe6XsboMOY9paQxLg.jpg" TargetMode="External"/><Relationship Id="rId229" Type="http://schemas.openxmlformats.org/officeDocument/2006/relationships/hyperlink" Target="https://cdn.orca.storage/617816648b51f600b5891b32/617b119b5c514200b5458462/barcode-photo/YMQtPyzSUVUjcimwppraFA.jpg" TargetMode="External"/><Relationship Id="rId230" Type="http://schemas.openxmlformats.org/officeDocument/2006/relationships/hyperlink" Target="https://cdn.orca.storage/617816648b51f600b5891b32/617b119b5c514200b5458462/name-plate-photo/4qK6hAOLzeU30S+wuJREQA.jpg" TargetMode="External"/><Relationship Id="rId231" Type="http://schemas.openxmlformats.org/officeDocument/2006/relationships/hyperlink" Target="https://cdn.orca.storage/617816648b51f600b5891b32/617b119b5c514200b5458463/asset-photo/9sNN27vnlSnHaLdf3xe+Nw.jpg" TargetMode="External"/><Relationship Id="rId232" Type="http://schemas.openxmlformats.org/officeDocument/2006/relationships/hyperlink" Target="https://cdn.orca.storage/617816648b51f600b5891b32/617b119b5c514200b5458463/barcode-photo/Gv6v2SPlDYmV69PCnW2Hrg.jpg" TargetMode="External"/><Relationship Id="rId233" Type="http://schemas.openxmlformats.org/officeDocument/2006/relationships/hyperlink" Target="https://cdn.orca.storage/617816648b51f600b5891b32/617b119b5c514200b5458463/name-plate-photo/MExkeVk0SZqsP7qzF1qHJw.jpg" TargetMode="External"/><Relationship Id="rId234" Type="http://schemas.openxmlformats.org/officeDocument/2006/relationships/hyperlink" Target="https://cdn.orca.storage/617816648b51f600b5891b32/617b119b5c514200b5458464/asset-photo/xWIjEvzBU61VQyLuF7GZxA.jpg" TargetMode="External"/><Relationship Id="rId235" Type="http://schemas.openxmlformats.org/officeDocument/2006/relationships/hyperlink" Target="https://cdn.orca.storage/617816648b51f600b5891b32/617b119b5c514200b5458464/barcode-photo/yZUlB7do7DULss6OytqI8Q.jpg" TargetMode="External"/><Relationship Id="rId236" Type="http://schemas.openxmlformats.org/officeDocument/2006/relationships/hyperlink" Target="https://cdn.orca.storage/617816648b51f600b5891b32/617b119b5c514200b5458464/name-plate-photo/qFWc52SoXQ80xldTZhYHOA.jpg" TargetMode="External"/><Relationship Id="rId237" Type="http://schemas.openxmlformats.org/officeDocument/2006/relationships/hyperlink" Target="https://cdn.orca.storage/617816648b51f600b5891b32/617b119b5c514200b5458465/asset-photo/Zb5skFNUfD7NGmKQrpTjxw.jpg" TargetMode="External"/><Relationship Id="rId238" Type="http://schemas.openxmlformats.org/officeDocument/2006/relationships/hyperlink" Target="https://cdn.orca.storage/617816648b51f600b5891b32/617b119b5c514200b5458465/barcode-photo/MNtAlF2g6RnwYAIFVd76w.jpg" TargetMode="External"/><Relationship Id="rId239" Type="http://schemas.openxmlformats.org/officeDocument/2006/relationships/hyperlink" Target="https://cdn.orca.storage/617816648b51f600b5891b32/617b119b5c514200b5458465/name-plate-photo/MxGnRaGpLUj4JrDRdC52SA.jpg" TargetMode="External"/><Relationship Id="rId240" Type="http://schemas.openxmlformats.org/officeDocument/2006/relationships/hyperlink" Target="https://cdn.orca.storage/617816648b51f600b5891b32/617b119b5c514200b5458467/asset-photo/tfqZK+tBkZsrgjSvftmg.jpg" TargetMode="External"/><Relationship Id="rId241" Type="http://schemas.openxmlformats.org/officeDocument/2006/relationships/hyperlink" Target="https://cdn.orca.storage/617816648b51f600b5891b32/617b119b5c514200b5458467/barcode-photo/4lyL+0JWe8oOFpP9rpqKEQ.jpg" TargetMode="External"/><Relationship Id="rId242" Type="http://schemas.openxmlformats.org/officeDocument/2006/relationships/hyperlink" Target="https://cdn.orca.storage/617816648b51f600b5891b32/617b119b5c514200b5458467/name-plate-photo/aO6wWCV3DwoYZnfR9JzO5Q.jpg" TargetMode="External"/><Relationship Id="rId243" Type="http://schemas.openxmlformats.org/officeDocument/2006/relationships/hyperlink" Target="https://cdn.orca.storage/617816648b51f600b5891b32/617b119b5c514200b5458468/asset-photo/xWIjEvzBU61VQyLuF7GZxA.jpg" TargetMode="External"/><Relationship Id="rId244" Type="http://schemas.openxmlformats.org/officeDocument/2006/relationships/hyperlink" Target="https://cdn.orca.storage/617816648b51f600b5891b32/617b119b5c514200b5458468/barcode-photo/yZUlB7do7DULss6OytqI8Q.jpg" TargetMode="External"/><Relationship Id="rId245" Type="http://schemas.openxmlformats.org/officeDocument/2006/relationships/hyperlink" Target="https://cdn.orca.storage/617816648b51f600b5891b32/617b119b5c514200b5458468/name-plate-photo/qFWc52SoXQ80xldTZhYHOA.jpg" TargetMode="External"/><Relationship Id="rId246" Type="http://schemas.openxmlformats.org/officeDocument/2006/relationships/hyperlink" Target="https://cdn.orca.storage/617816648b51f600b5891b32/617b119b5c514200b5458469/asset-photo/BbeaqcobHWeQ5j3eBYIk+A.jpg" TargetMode="External"/><Relationship Id="rId247" Type="http://schemas.openxmlformats.org/officeDocument/2006/relationships/hyperlink" Target="https://cdn.orca.storage/617816648b51f600b5891b32/617b119b5c514200b5458469/barcode-photo/b0M1V+rDt9Rkou1c1cxXuA.jpg" TargetMode="External"/><Relationship Id="rId248" Type="http://schemas.openxmlformats.org/officeDocument/2006/relationships/hyperlink" Target="https://cdn.orca.storage/617816648b51f600b5891b32/617b119b5c514200b5458469/name-plate-photo/XmvhmNtSzHYQ8SMOZthBkg.jpg" TargetMode="External"/><Relationship Id="rId249" Type="http://schemas.openxmlformats.org/officeDocument/2006/relationships/hyperlink" Target="https://cdn.orca.storage/617816648b51f600b5891b32/617b119b5c514200b545846a/asset-photo/L7z7YFAAwxKoA2kVaXhrA.jpg" TargetMode="External"/><Relationship Id="rId250" Type="http://schemas.openxmlformats.org/officeDocument/2006/relationships/hyperlink" Target="https://cdn.orca.storage/617816648b51f600b5891b32/617b119b5c514200b545846a/barcode-photo/nGUPD8PawZoNcSTMUVn2Q.jpg" TargetMode="External"/><Relationship Id="rId251" Type="http://schemas.openxmlformats.org/officeDocument/2006/relationships/hyperlink" Target="https://cdn.orca.storage/617816648b51f600b5891b32/617b119b5c514200b545846a/name-plate-photo/L7z7YFAAwxKoA2kVaXhrA.jpg" TargetMode="External"/><Relationship Id="rId252" Type="http://schemas.openxmlformats.org/officeDocument/2006/relationships/hyperlink" Target="https://cdn.orca.storage/617816648b51f600b5891b32/617b119b5c514200b545846b/asset-photo/LHgmvSbFQQARtT7gnULS7Q.jpg" TargetMode="External"/><Relationship Id="rId253" Type="http://schemas.openxmlformats.org/officeDocument/2006/relationships/hyperlink" Target="https://cdn.orca.storage/617816648b51f600b5891b32/617b119b5c514200b545846b/barcode-photo/fdeMKZKTP+QjXH7Ra012iw.jpg" TargetMode="External"/><Relationship Id="rId254" Type="http://schemas.openxmlformats.org/officeDocument/2006/relationships/hyperlink" Target="https://cdn.orca.storage/617816648b51f600b5891b32/617b119b5c514200b545846b/name-plate-photo/fdeMKZKTP+QjXH7Ra012iw.jpg" TargetMode="External"/><Relationship Id="rId255" Type="http://schemas.openxmlformats.org/officeDocument/2006/relationships/hyperlink" Target="https://cdn.orca.storage/617816648b51f600b5891b32/617b119b5c514200b545846c/asset-photo/LHgmvSbFQQARtT7gnULS7Q.jpg" TargetMode="External"/><Relationship Id="rId256" Type="http://schemas.openxmlformats.org/officeDocument/2006/relationships/hyperlink" Target="https://cdn.orca.storage/617816648b51f600b5891b32/617b119b5c514200b545846c/barcode-photo/fdeMKZKTP+QjXH7Ra012iw.jpg" TargetMode="External"/><Relationship Id="rId257" Type="http://schemas.openxmlformats.org/officeDocument/2006/relationships/hyperlink" Target="https://cdn.orca.storage/617816648b51f600b5891b32/617b119b5c514200b545846c/name-plate-photo/fdeMKZKTP+QjXH7Ra012iw.jpg" TargetMode="External"/><Relationship Id="rId258" Type="http://schemas.openxmlformats.org/officeDocument/2006/relationships/hyperlink" Target="https://cdn.orca.storage/617816648b51f600b5891b32/617b119b5c514200b545846d/asset-photo/iYXINf4dQkoWtWomDqw.jpg" TargetMode="External"/><Relationship Id="rId259" Type="http://schemas.openxmlformats.org/officeDocument/2006/relationships/hyperlink" Target="https://cdn.orca.storage/617816648b51f600b5891b32/617b119b5c514200b545846d/barcode-photo/iYXINf4dQkoWtWomDqw.jpg" TargetMode="External"/><Relationship Id="rId260" Type="http://schemas.openxmlformats.org/officeDocument/2006/relationships/hyperlink" Target="https://cdn.orca.storage/617816648b51f600b5891b32/617b119b5c514200b545846d/name-plate-photo/iYXINf4dQkoWtWomDqw.jpg" TargetMode="External"/><Relationship Id="rId261" Type="http://schemas.openxmlformats.org/officeDocument/2006/relationships/hyperlink" Target="https://cdn.orca.storage/617816648b51f600b5891b32/617b119b5c514200b545846f/asset-photo/pWoXlaTfnNlqUIUqjXxgPQ.jpg" TargetMode="External"/><Relationship Id="rId262" Type="http://schemas.openxmlformats.org/officeDocument/2006/relationships/hyperlink" Target="https://cdn.orca.storage/617816648b51f600b5891b32/617b119b5c514200b545846f/barcode-photo/pWoXlaTfnNlqUIUqjXxgPQ.jpg" TargetMode="External"/><Relationship Id="rId263" Type="http://schemas.openxmlformats.org/officeDocument/2006/relationships/hyperlink" Target="https://cdn.orca.storage/617816648b51f600b5891b32/617b119b5c514200b545846f/name-plate-photo/lvolPdaxrXT+Hj4yKO0i9Q.jpg" TargetMode="External"/><Relationship Id="rId264" Type="http://schemas.openxmlformats.org/officeDocument/2006/relationships/hyperlink" Target="https://cdn.orca.storage/617816648b51f600b5891b32/617b119b5c514200b5458470/asset-photo/KDDquMGU3BtrpBTZG3sng.jpg" TargetMode="External"/><Relationship Id="rId265" Type="http://schemas.openxmlformats.org/officeDocument/2006/relationships/hyperlink" Target="https://cdn.orca.storage/617816648b51f600b5891b32/617b119b5c514200b5458470/barcode-photo/uWfVLY6Kv3oD4llUUbczKQ.jpg" TargetMode="External"/><Relationship Id="rId266" Type="http://schemas.openxmlformats.org/officeDocument/2006/relationships/hyperlink" Target="https://cdn.orca.storage/617816648b51f600b5891b32/617b119b5c514200b5458470/name-plate-photo/WkpYSPCvhtUCwRnFMNFAOA.jpg" TargetMode="External"/><Relationship Id="rId267" Type="http://schemas.openxmlformats.org/officeDocument/2006/relationships/hyperlink" Target="https://cdn.orca.storage/617816648b51f600b5891b32/617b119b5c514200b5458471/asset-photo/ptIE0xpCw66FQkGp4cYp2Q.jpg" TargetMode="External"/><Relationship Id="rId268" Type="http://schemas.openxmlformats.org/officeDocument/2006/relationships/hyperlink" Target="https://cdn.orca.storage/617816648b51f600b5891b32/617b119b5c514200b5458471/barcode-photo/fkfVktDt4HvjCsuKSvTjWA.jpg" TargetMode="External"/><Relationship Id="rId269" Type="http://schemas.openxmlformats.org/officeDocument/2006/relationships/hyperlink" Target="https://cdn.orca.storage/617816648b51f600b5891b32/617b119b5c514200b5458471/name-plate-photo/D01gB6TtN4ibF4Csai7Tlg.jpg" TargetMode="External"/><Relationship Id="rId270" Type="http://schemas.openxmlformats.org/officeDocument/2006/relationships/hyperlink" Target="https://cdn.orca.storage/617816648b51f600b5891b32/617b119b5c514200b5458472/asset-photo/rQ6vd7LWJikIu9DNkogDTQ.jpg" TargetMode="External"/><Relationship Id="rId271" Type="http://schemas.openxmlformats.org/officeDocument/2006/relationships/hyperlink" Target="https://cdn.orca.storage/617816648b51f600b5891b32/617b119b5c514200b5458472/barcode-photo/XMYOv5Dvio4NVjEvqD7XTQ.jpg" TargetMode="External"/><Relationship Id="rId272" Type="http://schemas.openxmlformats.org/officeDocument/2006/relationships/hyperlink" Target="https://cdn.orca.storage/617816648b51f600b5891b32/617b119b5c514200b5458472/name-plate-photo/9+1wE+7p6NHurWviTDsLxg.jpg" TargetMode="External"/><Relationship Id="rId273" Type="http://schemas.openxmlformats.org/officeDocument/2006/relationships/hyperlink" Target="https://cdn.orca.storage/617816648b51f600b5891b32/617b119b5c514200b5458474/asset-photo/5H1b94kcgMsMOWwYmEmGlQ.jpg" TargetMode="External"/><Relationship Id="rId274" Type="http://schemas.openxmlformats.org/officeDocument/2006/relationships/hyperlink" Target="https://cdn.orca.storage/617816648b51f600b5891b32/617b119b5c514200b5458474/barcode-photo/hIiwE1pEpaMDGBsRVE01A.jpg" TargetMode="External"/><Relationship Id="rId275" Type="http://schemas.openxmlformats.org/officeDocument/2006/relationships/hyperlink" Target="https://cdn.orca.storage/617816648b51f600b5891b32/617b119b5c514200b5458474/name-plate-photo/ZcbNgIroXhPzoUgYmRYTzw.jpg" TargetMode="External"/><Relationship Id="rId276" Type="http://schemas.openxmlformats.org/officeDocument/2006/relationships/hyperlink" Target="https://cdn.orca.storage/617816648b51f600b5891b32/617b119b5c514200b5458475/asset-photo/Yc0fO4WHd6tmtlluaeClAQ.jpg" TargetMode="External"/><Relationship Id="rId277" Type="http://schemas.openxmlformats.org/officeDocument/2006/relationships/hyperlink" Target="https://cdn.orca.storage/617816648b51f600b5891b32/617b119b5c514200b5458475/barcode-photo/x8dWIbcQANc1G7964vSyQ.jpg" TargetMode="External"/><Relationship Id="rId278" Type="http://schemas.openxmlformats.org/officeDocument/2006/relationships/hyperlink" Target="https://cdn.orca.storage/617816648b51f600b5891b32/617b119b5c514200b5458475/name-plate-photo/95eocFJp1INl3scWzSaQ+w.jpg" TargetMode="External"/><Relationship Id="rId279" Type="http://schemas.openxmlformats.org/officeDocument/2006/relationships/hyperlink" Target="https://cdn.orca.storage/617816648b51f600b5891b32/617b119b5c514200b5458476/asset-photo/QP9iFBjfgMA6QGIsQgIq7Q.jpg" TargetMode="External"/><Relationship Id="rId280" Type="http://schemas.openxmlformats.org/officeDocument/2006/relationships/hyperlink" Target="https://cdn.orca.storage/617816648b51f600b5891b32/617b119b5c514200b5458476/barcode-photo/QP9iFBjfgMA6QGIsQgIq7Q.jpg" TargetMode="External"/><Relationship Id="rId281" Type="http://schemas.openxmlformats.org/officeDocument/2006/relationships/hyperlink" Target="https://cdn.orca.storage/617816648b51f600b5891b32/617b119b5c514200b5458476/name-plate-photo/WC1ktK40UL1do5c+adW5Zw.jpg" TargetMode="External"/><Relationship Id="rId282" Type="http://schemas.openxmlformats.org/officeDocument/2006/relationships/hyperlink" Target="https://cdn.orca.storage/617816648b51f600b5891b32/617b119b5c514200b5458478/asset-photo/pFjzgr7YtchBs8eXWp+jaw.jpg" TargetMode="External"/><Relationship Id="rId283" Type="http://schemas.openxmlformats.org/officeDocument/2006/relationships/hyperlink" Target="https://cdn.orca.storage/617816648b51f600b5891b32/617b119b5c514200b5458478/barcode-photo/pFjzgr7YtchBs8eXWp+jaw.jpg" TargetMode="External"/><Relationship Id="rId284" Type="http://schemas.openxmlformats.org/officeDocument/2006/relationships/hyperlink" Target="https://cdn.orca.storage/617816648b51f600b5891b32/617b119b5c514200b5458478/name-plate-photo/pFjzgr7YtchBs8eXWp+jaw.jpg" TargetMode="External"/><Relationship Id="rId285" Type="http://schemas.openxmlformats.org/officeDocument/2006/relationships/hyperlink" Target="https://cdn.orca.storage/617816648b51f600b5891b32/617b119b5c514200b5458479/asset-photo/ZlPEuB+3NxlDkFmyrTMFA.jpg" TargetMode="External"/><Relationship Id="rId286" Type="http://schemas.openxmlformats.org/officeDocument/2006/relationships/hyperlink" Target="https://cdn.orca.storage/617816648b51f600b5891b32/617b119b5c514200b5458479/barcode-photo/+In+MsH5Gcqd5lWjJp4Wcg.jpg" TargetMode="External"/><Relationship Id="rId287" Type="http://schemas.openxmlformats.org/officeDocument/2006/relationships/hyperlink" Target="https://cdn.orca.storage/617816648b51f600b5891b32/617b119b5c514200b5458479/name-plate-photo/+In+MsH5Gcqd5lWjJp4Wcg.jpg" TargetMode="External"/><Relationship Id="rId288" Type="http://schemas.openxmlformats.org/officeDocument/2006/relationships/hyperlink" Target="https://cdn.orca.storage/617816648b51f600b5891b32/617b119b5c514200b545847a/asset-photo/kg9FTFuMRPGzwhAsdp7lg.jpg" TargetMode="External"/><Relationship Id="rId289" Type="http://schemas.openxmlformats.org/officeDocument/2006/relationships/hyperlink" Target="https://cdn.orca.storage/617816648b51f600b5891b32/617b119b5c514200b545847a/barcode-photo/ao6Hex75W0Gm8vF2ycbRw.jpg" TargetMode="External"/><Relationship Id="rId290" Type="http://schemas.openxmlformats.org/officeDocument/2006/relationships/hyperlink" Target="https://cdn.orca.storage/617816648b51f600b5891b32/617b119b5c514200b545847a/name-plate-photo/ao6Hex75W0Gm8vF2ycbRw.jpg" TargetMode="External"/><Relationship Id="rId291" Type="http://schemas.openxmlformats.org/officeDocument/2006/relationships/hyperlink" Target="https://cdn.orca.storage/617816648b51f600b5891b32/617b119b5c514200b545847b/asset-photo/ZWUzlJ6p7xM0wETXlclfrw.jpg" TargetMode="External"/><Relationship Id="rId292" Type="http://schemas.openxmlformats.org/officeDocument/2006/relationships/hyperlink" Target="https://cdn.orca.storage/617816648b51f600b5891b32/617b119b5c514200b545847b/barcode-photo/t4aDikaJ+wUmS53c5faufQ.jpg" TargetMode="External"/><Relationship Id="rId293" Type="http://schemas.openxmlformats.org/officeDocument/2006/relationships/hyperlink" Target="https://cdn.orca.storage/617816648b51f600b5891b32/617b119b5c514200b545847b/name-plate-photo/ulcVAim3a6992WCln3o2w.jpg" TargetMode="External"/><Relationship Id="rId294" Type="http://schemas.openxmlformats.org/officeDocument/2006/relationships/hyperlink" Target="https://cdn.orca.storage/617816648b51f600b5891b32/617b119b5c514200b545847d/asset-photo/8EFl5KSds+GfwMEMzbv5hg.jpg" TargetMode="External"/><Relationship Id="rId295" Type="http://schemas.openxmlformats.org/officeDocument/2006/relationships/hyperlink" Target="https://cdn.orca.storage/617816648b51f600b5891b32/617b119b5c514200b545847d/barcode-photo/0CrZNxC8vG+9AB9YSZyChw.jpg" TargetMode="External"/><Relationship Id="rId296" Type="http://schemas.openxmlformats.org/officeDocument/2006/relationships/hyperlink" Target="https://cdn.orca.storage/617816648b51f600b5891b32/617b119b5c514200b545847d/name-plate-photo/mIz7Ag0VJ6jYnWITUldxFQ.jpg" TargetMode="External"/><Relationship Id="rId297" Type="http://schemas.openxmlformats.org/officeDocument/2006/relationships/hyperlink" Target="https://cdn.orca.storage/617816648b51f600b5891b32/617b119b5c514200b545847e/asset-photo/ZdcScCmznUqDXin9gJcogg.jpg" TargetMode="External"/><Relationship Id="rId298" Type="http://schemas.openxmlformats.org/officeDocument/2006/relationships/hyperlink" Target="https://cdn.orca.storage/617816648b51f600b5891b32/617b119b5c514200b545847e/barcode-photo/kIOuaoOqnQkKVciMKykB6w.jpg" TargetMode="External"/><Relationship Id="rId299" Type="http://schemas.openxmlformats.org/officeDocument/2006/relationships/hyperlink" Target="https://cdn.orca.storage/617816648b51f600b5891b32/617b119b5c514200b545847e/name-plate-photo/w5G1TqalvuELVePg8DIyQ.jpg" TargetMode="External"/><Relationship Id="rId300" Type="http://schemas.openxmlformats.org/officeDocument/2006/relationships/hyperlink" Target="https://cdn.orca.storage/617816648b51f600b5891b32/617b119b5c514200b5458484/asset-photo/HIYeyzpxoS1dAjw+j4XMA.jpg" TargetMode="External"/><Relationship Id="rId301" Type="http://schemas.openxmlformats.org/officeDocument/2006/relationships/hyperlink" Target="https://cdn.orca.storage/617816648b51f600b5891b32/617b119b5c514200b5458484/barcode-photo/DdiXU5KSAWN7ohBtPYOFA.jpg" TargetMode="External"/><Relationship Id="rId302" Type="http://schemas.openxmlformats.org/officeDocument/2006/relationships/hyperlink" Target="https://cdn.orca.storage/617816648b51f600b5891b32/617b119b5c514200b5458484/name-plate-photo/lQyW77uBjEMpltiVrR8qAw.jpg" TargetMode="External"/><Relationship Id="rId303" Type="http://schemas.openxmlformats.org/officeDocument/2006/relationships/hyperlink" Target="https://cdn.orca.storage/617816648b51f600b5891b32/617b119b5c514200b5458485/asset-photo/hjNADYlx7kksxJ9W0tu9g.jpg" TargetMode="External"/><Relationship Id="rId304" Type="http://schemas.openxmlformats.org/officeDocument/2006/relationships/hyperlink" Target="https://cdn.orca.storage/617816648b51f600b5891b32/617b119b5c514200b5458485/barcode-photo/uVBbSeQUqhzWhhON9bnCw.jpg" TargetMode="External"/><Relationship Id="rId305" Type="http://schemas.openxmlformats.org/officeDocument/2006/relationships/hyperlink" Target="https://cdn.orca.storage/617816648b51f600b5891b32/617b119b5c514200b5458485/name-plate-photo/lSJYhSuuCsivqSg1iVnn8w.jpg" TargetMode="External"/><Relationship Id="rId306" Type="http://schemas.openxmlformats.org/officeDocument/2006/relationships/hyperlink" Target="https://cdn.orca.storage/617816648b51f600b5891b32/617b119b5c514200b5458486/asset-photo/hRV5ZEiaA8nLsHQNCn1w.jpg" TargetMode="External"/><Relationship Id="rId307" Type="http://schemas.openxmlformats.org/officeDocument/2006/relationships/hyperlink" Target="https://cdn.orca.storage/617816648b51f600b5891b32/617b119b5c514200b5458486/barcode-photo/HayB2CIy7n4THdbjydPxwg.jpg" TargetMode="External"/><Relationship Id="rId308" Type="http://schemas.openxmlformats.org/officeDocument/2006/relationships/hyperlink" Target="https://cdn.orca.storage/617816648b51f600b5891b32/617b119b5c514200b5458486/name-plate-photo/nR8AuRwFId5cOCHfxhfbQ.jpg" TargetMode="External"/><Relationship Id="rId309" Type="http://schemas.openxmlformats.org/officeDocument/2006/relationships/hyperlink" Target="https://cdn.orca.storage/617816648b51f600b5891b32/617b119b5c514200b5458487/asset-photo/xOAEVIwF5BTP4pQl3MJxJg.jpg" TargetMode="External"/><Relationship Id="rId310" Type="http://schemas.openxmlformats.org/officeDocument/2006/relationships/hyperlink" Target="https://cdn.orca.storage/617816648b51f600b5891b32/617b119b5c514200b5458487/barcode-photo/nSNKPnhuLC3dW7tPhcAbKg.jpg" TargetMode="External"/><Relationship Id="rId311" Type="http://schemas.openxmlformats.org/officeDocument/2006/relationships/hyperlink" Target="https://cdn.orca.storage/617816648b51f600b5891b32/617b119b5c514200b5458487/name-plate-photo/GAZtyM5quyX1H6P9I+IObQ.jpg" TargetMode="External"/><Relationship Id="rId312" Type="http://schemas.openxmlformats.org/officeDocument/2006/relationships/hyperlink" Target="https://cdn.orca.storage/617816648b51f600b5891b32/617b119b5c514200b5458488/asset-photo/V3S37xFIkhE86iCe7jjcRQ.jpg" TargetMode="External"/><Relationship Id="rId313" Type="http://schemas.openxmlformats.org/officeDocument/2006/relationships/hyperlink" Target="https://cdn.orca.storage/617816648b51f600b5891b32/617b119b5c514200b5458488/barcode-photo/vxoDOFfTDpq0sM2yHHAbCA.jpg" TargetMode="External"/><Relationship Id="rId314" Type="http://schemas.openxmlformats.org/officeDocument/2006/relationships/hyperlink" Target="https://cdn.orca.storage/617816648b51f600b5891b32/617b119b5c514200b5458488/name-plate-photo/rYg0FaKfaTRPJtv9yF2kXw.jpg" TargetMode="External"/><Relationship Id="rId315" Type="http://schemas.openxmlformats.org/officeDocument/2006/relationships/hyperlink" Target="https://cdn.orca.storage/617816648b51f600b5891b32/617b119b5c514200b5458489/asset-photo/C7lInuPzwCggipO8setXsg.jpg" TargetMode="External"/><Relationship Id="rId316" Type="http://schemas.openxmlformats.org/officeDocument/2006/relationships/hyperlink" Target="https://cdn.orca.storage/617816648b51f600b5891b32/617b119b5c514200b5458489/barcode-photo/kyD6Wg5TqlKXu7kRp2wPfg.jpg" TargetMode="External"/><Relationship Id="rId317" Type="http://schemas.openxmlformats.org/officeDocument/2006/relationships/hyperlink" Target="https://cdn.orca.storage/617816648b51f600b5891b32/617b119b5c514200b5458489/name-plate-photo/XJpboUctTxwHHFnrrA+1Ag.jpg" TargetMode="External"/><Relationship Id="rId318" Type="http://schemas.openxmlformats.org/officeDocument/2006/relationships/hyperlink" Target="https://cdn.orca.storage/617816648b51f600b5891b32/617b119b5c514200b545848a/asset-photo/T5s6NK2SFLqi6fiNzITlIg.jpg" TargetMode="External"/><Relationship Id="rId319" Type="http://schemas.openxmlformats.org/officeDocument/2006/relationships/hyperlink" Target="https://cdn.orca.storage/617816648b51f600b5891b32/617b119b5c514200b545848a/barcode-photo/zc2GX2a1HB+sCHfgnPm5g.jpg" TargetMode="External"/><Relationship Id="rId320" Type="http://schemas.openxmlformats.org/officeDocument/2006/relationships/hyperlink" Target="https://cdn.orca.storage/617816648b51f600b5891b32/617b119b5c514200b545848a/name-plate-photo/eA+fLeIJFvcHrtoxbPUpTg.jpg" TargetMode="External"/><Relationship Id="rId321" Type="http://schemas.openxmlformats.org/officeDocument/2006/relationships/hyperlink" Target="https://cdn.orca.storage/617816648b51f600b5891b32/617b119b5c514200b545848b/asset-photo/Mv6776cdpfXXm6N1d6iGJg.jpg" TargetMode="External"/><Relationship Id="rId322" Type="http://schemas.openxmlformats.org/officeDocument/2006/relationships/hyperlink" Target="https://cdn.orca.storage/617816648b51f600b5891b32/617b119b5c514200b545848b/barcode-photo/rgdXD3OzUtb8ldpo3tPsBg.jpg" TargetMode="External"/><Relationship Id="rId323" Type="http://schemas.openxmlformats.org/officeDocument/2006/relationships/hyperlink" Target="https://cdn.orca.storage/617816648b51f600b5891b32/617b119b5c514200b545848b/name-plate-photo/D2fOA2iVBe5xJbt0VbE7Q.jpg" TargetMode="External"/><Relationship Id="rId324" Type="http://schemas.openxmlformats.org/officeDocument/2006/relationships/hyperlink" Target="https://cdn.orca.storage/617816648b51f600b5891b32/617b119b5c514200b545848c/asset-photo/f6L+37gvmEH1tVZ+o5KnDA.jpg" TargetMode="External"/><Relationship Id="rId325" Type="http://schemas.openxmlformats.org/officeDocument/2006/relationships/hyperlink" Target="https://cdn.orca.storage/617816648b51f600b5891b32/617b119b5c514200b545848c/barcode-photo/cnXvpj3pNyKQBy6UkXBMiA.jpg" TargetMode="External"/><Relationship Id="rId326" Type="http://schemas.openxmlformats.org/officeDocument/2006/relationships/hyperlink" Target="https://cdn.orca.storage/617816648b51f600b5891b32/617b119b5c514200b545848c/name-plate-photo/4XhCWmIUhheweak4JrX4gA.jpg" TargetMode="External"/><Relationship Id="rId327" Type="http://schemas.openxmlformats.org/officeDocument/2006/relationships/hyperlink" Target="https://cdn.orca.storage/617816648b51f600b5891b32/617b119b5c514200b545848d/asset-photo/GwmCNqjfwaPHVcSPgnACNw.jpg" TargetMode="External"/><Relationship Id="rId328" Type="http://schemas.openxmlformats.org/officeDocument/2006/relationships/hyperlink" Target="https://cdn.orca.storage/617816648b51f600b5891b32/617b119b5c514200b545848d/barcode-photo/eEz6B0P5BenXeA3CxrcERw.jpg" TargetMode="External"/><Relationship Id="rId329" Type="http://schemas.openxmlformats.org/officeDocument/2006/relationships/hyperlink" Target="https://cdn.orca.storage/617816648b51f600b5891b32/617b119b5c514200b545848d/name-plate-photo/Pk4EsIE2rtmZH0JAH6kkQ.jpg" TargetMode="External"/><Relationship Id="rId330" Type="http://schemas.openxmlformats.org/officeDocument/2006/relationships/hyperlink" Target="https://cdn.orca.storage/617816648b51f600b5891b32/617b119b5c514200b545848e/asset-photo/76odAjvVLI6VkCM1fV+ow.jpg" TargetMode="External"/><Relationship Id="rId331" Type="http://schemas.openxmlformats.org/officeDocument/2006/relationships/hyperlink" Target="https://cdn.orca.storage/617816648b51f600b5891b32/617b119b5c514200b545848e/barcode-photo/qpuJbo0dLYS6vTsJGKyhBQ.jpg" TargetMode="External"/><Relationship Id="rId332" Type="http://schemas.openxmlformats.org/officeDocument/2006/relationships/hyperlink" Target="https://cdn.orca.storage/617816648b51f600b5891b32/617b119b5c514200b545848e/name-plate-photo/uzzfu75C3vSH2phHujko3g.jpg" TargetMode="External"/><Relationship Id="rId333" Type="http://schemas.openxmlformats.org/officeDocument/2006/relationships/hyperlink" Target="https://cdn.orca.storage/617816648b51f600b5891b32/617b119b5c514200b5458490/asset-photo/jTo+aRyLsI0Pr24fPhR5Fg.jpg" TargetMode="External"/><Relationship Id="rId334" Type="http://schemas.openxmlformats.org/officeDocument/2006/relationships/hyperlink" Target="https://cdn.orca.storage/617816648b51f600b5891b32/617b119b5c514200b5458490/barcode-photo/VNFDWOxdQoebCUZOaFQcNw.jpg" TargetMode="External"/><Relationship Id="rId335" Type="http://schemas.openxmlformats.org/officeDocument/2006/relationships/hyperlink" Target="https://cdn.orca.storage/617816648b51f600b5891b32/617b119b5c514200b5458490/name-plate-photo/xj3xk1B0CQstWxxad9oj1A.jpg" TargetMode="External"/><Relationship Id="rId336" Type="http://schemas.openxmlformats.org/officeDocument/2006/relationships/hyperlink" Target="https://cdn.orca.storage/617816648b51f600b5891b32/617b119b5c514200b5458491/asset-photo/+cubc2NPlk4GK5N6Nih7jg.jpg" TargetMode="External"/><Relationship Id="rId337" Type="http://schemas.openxmlformats.org/officeDocument/2006/relationships/hyperlink" Target="https://cdn.orca.storage/617816648b51f600b5891b32/617b119b5c514200b5458491/barcode-photo/vyXH+snap4t0mH1Ikf8d7A.jpg" TargetMode="External"/><Relationship Id="rId338" Type="http://schemas.openxmlformats.org/officeDocument/2006/relationships/hyperlink" Target="https://cdn.orca.storage/617816648b51f600b5891b32/617b119b5c514200b5458491/name-plate-photo/ExzxvRdcgUM0PTMkC4zDg.jpg" TargetMode="External"/><Relationship Id="rId339" Type="http://schemas.openxmlformats.org/officeDocument/2006/relationships/hyperlink" Target="https://cdn.orca.storage/617816648b51f600b5891b32/617b119b5c514200b5458492/asset-photo/bXVhwUgT8rw0fQ311pETUg.jpg" TargetMode="External"/><Relationship Id="rId340" Type="http://schemas.openxmlformats.org/officeDocument/2006/relationships/hyperlink" Target="https://cdn.orca.storage/617816648b51f600b5891b32/617b119b5c514200b5458492/barcode-photo/CqODh4r1jL0kqzM6eGUsA.jpg" TargetMode="External"/><Relationship Id="rId341" Type="http://schemas.openxmlformats.org/officeDocument/2006/relationships/hyperlink" Target="https://cdn.orca.storage/617816648b51f600b5891b32/617b119b5c514200b5458492/name-plate-photo/HZjCcp+9RoGfMth3wacVmg.jpg" TargetMode="External"/><Relationship Id="rId342" Type="http://schemas.openxmlformats.org/officeDocument/2006/relationships/hyperlink" Target="https://cdn.orca.storage/617816648b51f600b5891b32/617b119b5c514200b5458493/asset-photo/nQDyo5u63aQvuEi9drjPIQ.jpg" TargetMode="External"/><Relationship Id="rId343" Type="http://schemas.openxmlformats.org/officeDocument/2006/relationships/hyperlink" Target="https://cdn.orca.storage/617816648b51f600b5891b32/617b119b5c514200b5458493/barcode-photo/LPlFGarlSsy2514E+OxZEQ.jpg" TargetMode="External"/><Relationship Id="rId344" Type="http://schemas.openxmlformats.org/officeDocument/2006/relationships/hyperlink" Target="https://cdn.orca.storage/617816648b51f600b5891b32/617b119b5c514200b5458493/name-plate-photo/ax0480MMFz3rMtMqgxCU5A.jpg" TargetMode="External"/><Relationship Id="rId345" Type="http://schemas.openxmlformats.org/officeDocument/2006/relationships/hyperlink" Target="https://cdn.orca.storage/617816648b51f600b5891b32/617b119b5c514200b5458494/asset-photo/r1BCrecGQtnKhWqBki+Zew.jpg" TargetMode="External"/><Relationship Id="rId346" Type="http://schemas.openxmlformats.org/officeDocument/2006/relationships/hyperlink" Target="https://cdn.orca.storage/617816648b51f600b5891b32/617b119b5c514200b5458494/barcode-photo/wpl70hGRD4NCswJCNnenQ.jpg" TargetMode="External"/><Relationship Id="rId347" Type="http://schemas.openxmlformats.org/officeDocument/2006/relationships/hyperlink" Target="https://cdn.orca.storage/617816648b51f600b5891b32/617b119b5c514200b5458494/name-plate-photo/Iyky8vJkNpSlm72sWCVkQ.jpg" TargetMode="External"/><Relationship Id="rId348" Type="http://schemas.openxmlformats.org/officeDocument/2006/relationships/hyperlink" Target="https://cdn.orca.storage/617816648b51f600b5891b32/617b119b5c514200b5458495/asset-photo/4UOmQeVDn6bdq0b7BgOH9g.jpg" TargetMode="External"/><Relationship Id="rId349" Type="http://schemas.openxmlformats.org/officeDocument/2006/relationships/hyperlink" Target="https://cdn.orca.storage/617816648b51f600b5891b32/617b119b5c514200b5458495/barcode-photo/Q5AIFBG9nmcpu4qcMFHZHQ.jpg" TargetMode="External"/><Relationship Id="rId350" Type="http://schemas.openxmlformats.org/officeDocument/2006/relationships/hyperlink" Target="https://cdn.orca.storage/617816648b51f600b5891b32/617b119b5c514200b5458495/name-plate-photo/YAey9OTSoxfxcUj+Ig1V7Q.jpg" TargetMode="External"/><Relationship Id="rId351" Type="http://schemas.openxmlformats.org/officeDocument/2006/relationships/hyperlink" Target="https://cdn.orca.storage/617816648b51f600b5891b32/617b119b5c514200b5458496/asset-photo/3hh3zOswlgi9mDq6adTwGA.jpg" TargetMode="External"/><Relationship Id="rId352" Type="http://schemas.openxmlformats.org/officeDocument/2006/relationships/hyperlink" Target="https://cdn.orca.storage/617816648b51f600b5891b32/617b119b5c514200b5458496/barcode-photo/Hz73xMJIcaFALS9Q2IOQ8Q.jpg" TargetMode="External"/><Relationship Id="rId353" Type="http://schemas.openxmlformats.org/officeDocument/2006/relationships/hyperlink" Target="https://cdn.orca.storage/617816648b51f600b5891b32/617b119b5c514200b5458496/name-plate-photo/N1RG4vqX3JzRyovBN3zNdA.jpg" TargetMode="External"/><Relationship Id="rId354" Type="http://schemas.openxmlformats.org/officeDocument/2006/relationships/hyperlink" Target="https://cdn.orca.storage/617816648b51f600b5891b32/617b119b5c514200b5458497/asset-photo/EliPxDpjRzexZNA7A6dMcA.jpg" TargetMode="External"/><Relationship Id="rId355" Type="http://schemas.openxmlformats.org/officeDocument/2006/relationships/hyperlink" Target="https://cdn.orca.storage/617816648b51f600b5891b32/617b119b5c514200b5458497/barcode-photo/5I01HSGihKbY003hRePc4w.jpg" TargetMode="External"/><Relationship Id="rId356" Type="http://schemas.openxmlformats.org/officeDocument/2006/relationships/hyperlink" Target="https://cdn.orca.storage/617816648b51f600b5891b32/617b119b5c514200b5458497/name-plate-photo/zNEpieCUw+ozgMpXoMuaw.jpg" TargetMode="External"/><Relationship Id="rId357" Type="http://schemas.openxmlformats.org/officeDocument/2006/relationships/hyperlink" Target="https://cdn.orca.storage/617816648b51f600b5891b32/617b119b5c514200b5458498/asset-photo/vrp8X4LTmm1NhH36HKv6Xg.jpg" TargetMode="External"/><Relationship Id="rId358" Type="http://schemas.openxmlformats.org/officeDocument/2006/relationships/hyperlink" Target="https://cdn.orca.storage/617816648b51f600b5891b32/617b119b5c514200b5458498/barcode-photo/vrp8X4LTmm1NhH36HKv6Xg.jpg" TargetMode="External"/><Relationship Id="rId359" Type="http://schemas.openxmlformats.org/officeDocument/2006/relationships/hyperlink" Target="https://cdn.orca.storage/617816648b51f600b5891b32/617b119b5c514200b5458498/name-plate-photo/vrp8X4LTmm1NhH36HKv6Xg.jpg" TargetMode="External"/><Relationship Id="rId360" Type="http://schemas.openxmlformats.org/officeDocument/2006/relationships/hyperlink" Target="https://cdn.orca.storage/617816648b51f600b5891b32/617b119b5c514200b5458499/asset-photo/0ltuj9TLrnszGytS7ruUFw.jpg" TargetMode="External"/><Relationship Id="rId361" Type="http://schemas.openxmlformats.org/officeDocument/2006/relationships/hyperlink" Target="https://cdn.orca.storage/617816648b51f600b5891b32/617b119b5c514200b5458499/barcode-photo/0ltuj9TLrnszGytS7ruUFw.jpg" TargetMode="External"/><Relationship Id="rId362" Type="http://schemas.openxmlformats.org/officeDocument/2006/relationships/hyperlink" Target="https://cdn.orca.storage/617816648b51f600b5891b32/617b119b5c514200b5458499/name-plate-photo/0ltuj9TLrnszGytS7ruUFw.jpg" TargetMode="External"/><Relationship Id="rId363" Type="http://schemas.openxmlformats.org/officeDocument/2006/relationships/hyperlink" Target="https://cdn.orca.storage/617816648b51f600b5891b32/617b119b5c514200b545849a/asset-photo/FWDzdZokPK6G9UNDFSzkyQ.jpg" TargetMode="External"/><Relationship Id="rId364" Type="http://schemas.openxmlformats.org/officeDocument/2006/relationships/hyperlink" Target="https://cdn.orca.storage/617816648b51f600b5891b32/617b119b5c514200b545849a/barcode-photo/1WsSRroa1zR8HhowA57Tlg.jpg" TargetMode="External"/><Relationship Id="rId365" Type="http://schemas.openxmlformats.org/officeDocument/2006/relationships/hyperlink" Target="https://cdn.orca.storage/617816648b51f600b5891b32/617b119b5c514200b545849a/name-plate-photo/1WsSRroa1zR8HhowA57Tlg.jpg" TargetMode="External"/><Relationship Id="rId366" Type="http://schemas.openxmlformats.org/officeDocument/2006/relationships/hyperlink" Target="https://cdn.orca.storage/617816648b51f600b5891b32/617b119b5c514200b545849b/asset-photo/CFZawuMB16HTEs50R0DfA.jpg" TargetMode="External"/><Relationship Id="rId367" Type="http://schemas.openxmlformats.org/officeDocument/2006/relationships/hyperlink" Target="https://cdn.orca.storage/617816648b51f600b5891b32/617b119b5c514200b545849b/barcode-photo/bSjSltEkqPRPU6tipiwJg.jpg" TargetMode="External"/><Relationship Id="rId368" Type="http://schemas.openxmlformats.org/officeDocument/2006/relationships/hyperlink" Target="https://cdn.orca.storage/617816648b51f600b5891b32/617b119b5c514200b545849b/name-plate-photo/9QPcU8qPI5YsPtLpFsEJZA.jpg" TargetMode="External"/><Relationship Id="rId369" Type="http://schemas.openxmlformats.org/officeDocument/2006/relationships/hyperlink" Target="https://cdn.orca.storage/617816648b51f600b5891b32/617b119b5c514200b545849c/asset-photo/6FybkLQcdVtPapfsnDXVaA.jpg" TargetMode="External"/><Relationship Id="rId370" Type="http://schemas.openxmlformats.org/officeDocument/2006/relationships/hyperlink" Target="https://cdn.orca.storage/617816648b51f600b5891b32/617b119b5c514200b545849c/barcode-photo/jFF25ravrTTI6wuFWrVIIg.jpg" TargetMode="External"/><Relationship Id="rId371" Type="http://schemas.openxmlformats.org/officeDocument/2006/relationships/hyperlink" Target="https://cdn.orca.storage/617816648b51f600b5891b32/617b119b5c514200b545849c/name-plate-photo/ntaS7jCAkrYUO+iPqPxihQ.jpg" TargetMode="External"/><Relationship Id="rId372" Type="http://schemas.openxmlformats.org/officeDocument/2006/relationships/hyperlink" Target="https://cdn.orca.storage/617816648b51f600b5891b32/617b119b5c514200b545849d/asset-photo/scaX5wcWbTllkK+2VWWew.jpg" TargetMode="External"/><Relationship Id="rId373" Type="http://schemas.openxmlformats.org/officeDocument/2006/relationships/hyperlink" Target="https://cdn.orca.storage/617816648b51f600b5891b32/617b119b5c514200b545849d/barcode-photo/iTroxa6ysV+wRO8x+HnAw.jpg" TargetMode="External"/><Relationship Id="rId374" Type="http://schemas.openxmlformats.org/officeDocument/2006/relationships/hyperlink" Target="https://cdn.orca.storage/617816648b51f600b5891b32/617b119b5c514200b545849d/name-plate-photo/zyOv8ZoEV7yEuzY+fM92KA.jpg" TargetMode="External"/><Relationship Id="rId375" Type="http://schemas.openxmlformats.org/officeDocument/2006/relationships/hyperlink" Target="https://cdn.orca.storage/617816648b51f600b5891b32/617b119b5c514200b545849e/asset-photo/5WmpmKmTmLOXqeqQUvhQcg.jpg" TargetMode="External"/><Relationship Id="rId376" Type="http://schemas.openxmlformats.org/officeDocument/2006/relationships/hyperlink" Target="https://cdn.orca.storage/617816648b51f600b5891b32/617b119b5c514200b545849e/barcode-photo/Eh7plw4IOhnPGLKViR23w.jpg" TargetMode="External"/><Relationship Id="rId377" Type="http://schemas.openxmlformats.org/officeDocument/2006/relationships/hyperlink" Target="https://cdn.orca.storage/617816648b51f600b5891b32/617b119b5c514200b545849e/name-plate-photo/BBkm0J6qKVEuKJL+C9oi+A.jpg" TargetMode="External"/><Relationship Id="rId378" Type="http://schemas.openxmlformats.org/officeDocument/2006/relationships/hyperlink" Target="https://cdn.orca.storage/617816648b51f600b5891b32/617b119b5c514200b54584a0/asset-photo/nLdeo7SyH+XJQPhin68BbQ.jpg" TargetMode="External"/><Relationship Id="rId379" Type="http://schemas.openxmlformats.org/officeDocument/2006/relationships/hyperlink" Target="https://cdn.orca.storage/617816648b51f600b5891b32/617b119b5c514200b54584a0/barcode-photo/f4ORJc2MqjxDOb7Am4U1Qg.jpg" TargetMode="External"/><Relationship Id="rId380" Type="http://schemas.openxmlformats.org/officeDocument/2006/relationships/hyperlink" Target="https://cdn.orca.storage/617816648b51f600b5891b32/617b119b5c514200b54584a0/name-plate-photo/Yzq08Dvod+OoGBFcWb2QJQ.jpg" TargetMode="External"/><Relationship Id="rId381" Type="http://schemas.openxmlformats.org/officeDocument/2006/relationships/hyperlink" Target="https://cdn.orca.storage/617816648b51f600b5891b32/617b119b5c514200b54584a4/asset-photo/leGcdK0fzDClyNGAhA+RGg.jpg" TargetMode="External"/><Relationship Id="rId382" Type="http://schemas.openxmlformats.org/officeDocument/2006/relationships/hyperlink" Target="https://cdn.orca.storage/617816648b51f600b5891b32/617b119b5c514200b54584a4/barcode-photo/qpZEUs51Ei5tfOumWlX5yA.jpg" TargetMode="External"/><Relationship Id="rId383" Type="http://schemas.openxmlformats.org/officeDocument/2006/relationships/hyperlink" Target="https://cdn.orca.storage/617816648b51f600b5891b32/617b119b5c514200b54584a4/name-plate-photo/LjShE55Sv+N9LhROOrhPQg.jpg" TargetMode="External"/><Relationship Id="rId384" Type="http://schemas.openxmlformats.org/officeDocument/2006/relationships/hyperlink" Target="https://cdn.orca.storage/617816648b51f600b5891b32/617b119b5c514200b54584a5/asset-photo/0HWL8F13TV4ZGxfJH+PBfg.jpg" TargetMode="External"/><Relationship Id="rId385" Type="http://schemas.openxmlformats.org/officeDocument/2006/relationships/hyperlink" Target="https://cdn.orca.storage/617816648b51f600b5891b32/617b119b5c514200b54584a5/barcode-photo/Bl8Ha+kHQq8Zl3+yW7CLA.jpg" TargetMode="External"/><Relationship Id="rId386" Type="http://schemas.openxmlformats.org/officeDocument/2006/relationships/hyperlink" Target="https://cdn.orca.storage/617816648b51f600b5891b32/617b119b5c514200b54584a5/name-plate-photo/T3jnwcX2dgqnyyocul6Dw.jpg" TargetMode="External"/><Relationship Id="rId387" Type="http://schemas.openxmlformats.org/officeDocument/2006/relationships/hyperlink" Target="https://cdn.orca.storage/617816648b51f600b5891b32/617b119b5c514200b54584a6/asset-photo/5FaUI6yNXSanK0c0h1NqDQ.jpg" TargetMode="External"/><Relationship Id="rId388" Type="http://schemas.openxmlformats.org/officeDocument/2006/relationships/hyperlink" Target="https://cdn.orca.storage/617816648b51f600b5891b32/617b119b5c514200b54584a6/barcode-photo/AawfTfiji3ONhhxOabUL4A.jpg" TargetMode="External"/><Relationship Id="rId389" Type="http://schemas.openxmlformats.org/officeDocument/2006/relationships/hyperlink" Target="https://cdn.orca.storage/617816648b51f600b5891b32/617b119b5c514200b54584a6/name-plate-photo/2cx1FmLcyNaRdPKD9MhVnw.jpg" TargetMode="External"/><Relationship Id="rId390" Type="http://schemas.openxmlformats.org/officeDocument/2006/relationships/hyperlink" Target="https://cdn.orca.storage/617816648b51f600b5891b32/617b119b5c514200b54584a7/asset-photo/SIIMLVnXtLuKtc5gxcAyuQ.jpg" TargetMode="External"/><Relationship Id="rId391" Type="http://schemas.openxmlformats.org/officeDocument/2006/relationships/hyperlink" Target="https://cdn.orca.storage/617816648b51f600b5891b32/617b119b5c514200b54584a7/barcode-photo/oINzgFgBAxXVMtnuif9aQ.jpg" TargetMode="External"/><Relationship Id="rId392" Type="http://schemas.openxmlformats.org/officeDocument/2006/relationships/hyperlink" Target="https://cdn.orca.storage/617816648b51f600b5891b32/617b119b5c514200b54584a7/name-plate-photo/JJnkWCxm0yQsoBwOOmJJ2Q.jpg" TargetMode="External"/><Relationship Id="rId393" Type="http://schemas.openxmlformats.org/officeDocument/2006/relationships/hyperlink" Target="https://cdn.orca.storage/617816648b51f600b5891b32/617b119b5c514200b54584c0/asset-photo/KfmIQURIWL5qb499o97Xg.jpg" TargetMode="External"/><Relationship Id="rId394" Type="http://schemas.openxmlformats.org/officeDocument/2006/relationships/hyperlink" Target="https://cdn.orca.storage/617816648b51f600b5891b32/617b119b5c514200b54584c0/barcode-photo/kOfamrr4w6VhNuUxVrN9Rw.jpg" TargetMode="External"/><Relationship Id="rId395" Type="http://schemas.openxmlformats.org/officeDocument/2006/relationships/hyperlink" Target="https://cdn.orca.storage/617816648b51f600b5891b32/617b119b5c514200b54584c0/name-plate-photo/rZ7R54yTYyql2RrLKkMONw.jpg" TargetMode="External"/><Relationship Id="rId396" Type="http://schemas.openxmlformats.org/officeDocument/2006/relationships/hyperlink" Target="https://cdn.orca.storage/617816648b51f600b5891b32/617b119b5c514200b54584c1/asset-photo/r1ZMhamF+4uxLmGCJ0jeoA.jpg" TargetMode="External"/><Relationship Id="rId397" Type="http://schemas.openxmlformats.org/officeDocument/2006/relationships/hyperlink" Target="https://cdn.orca.storage/617816648b51f600b5891b32/617b119b5c514200b54584c1/barcode-photo/zKaTIbZJjfv6x99S7GJGVQ.jpg" TargetMode="External"/><Relationship Id="rId398" Type="http://schemas.openxmlformats.org/officeDocument/2006/relationships/hyperlink" Target="https://cdn.orca.storage/617816648b51f600b5891b32/617b119b5c514200b54584c1/name-plate-photo/C7cRPuaCuGZJBVfampTjCg.jpg" TargetMode="External"/><Relationship Id="rId399" Type="http://schemas.openxmlformats.org/officeDocument/2006/relationships/hyperlink" Target="https://cdn.orca.storage/617816648b51f600b5891b32/617b119b5c514200b54584c2/asset-photo/xscb0B41DR0fDQ4IgYtiNg.jpg" TargetMode="External"/><Relationship Id="rId400" Type="http://schemas.openxmlformats.org/officeDocument/2006/relationships/hyperlink" Target="https://cdn.orca.storage/617816648b51f600b5891b32/617b119b5c514200b54584c2/barcode-photo/drdrE8TlNaeBGhWJLgagQQ.jpg" TargetMode="External"/><Relationship Id="rId401" Type="http://schemas.openxmlformats.org/officeDocument/2006/relationships/hyperlink" Target="https://cdn.orca.storage/617816648b51f600b5891b32/617b119b5c514200b54584c2/name-plate-photo/XSH9GnKHRCSdg2ZE1iuuXw.jpg" TargetMode="External"/><Relationship Id="rId402" Type="http://schemas.openxmlformats.org/officeDocument/2006/relationships/hyperlink" Target="https://cdn.orca.storage/617816648b51f600b5891b32/617b119b5c514200b54584c3/asset-photo/Eh1ccYrE+CZSQoA9GACTA.jpg" TargetMode="External"/><Relationship Id="rId403" Type="http://schemas.openxmlformats.org/officeDocument/2006/relationships/hyperlink" Target="https://cdn.orca.storage/617816648b51f600b5891b32/617b119b5c514200b54584c3/barcode-photo/xkjSlmYG0v4G7KaAWc512A.jpg" TargetMode="External"/><Relationship Id="rId404" Type="http://schemas.openxmlformats.org/officeDocument/2006/relationships/hyperlink" Target="https://cdn.orca.storage/617816648b51f600b5891b32/617b119b5c514200b54584c3/name-plate-photo/XDkjTIWvV28ot9pNHSqaTg.jpg" TargetMode="External"/><Relationship Id="rId405" Type="http://schemas.openxmlformats.org/officeDocument/2006/relationships/hyperlink" Target="https://cdn.orca.storage/617816648b51f600b5891b32/617b119b5c514200b54584c5/asset-photo/ApbF6Fmsnt7jISOOVw3wQ.jpg" TargetMode="External"/><Relationship Id="rId406" Type="http://schemas.openxmlformats.org/officeDocument/2006/relationships/hyperlink" Target="https://cdn.orca.storage/617816648b51f600b5891b32/617b119b5c514200b54584c5/barcode-photo/yxeJHI2CfcXwd+2aNcMUg.jpg" TargetMode="External"/><Relationship Id="rId407" Type="http://schemas.openxmlformats.org/officeDocument/2006/relationships/hyperlink" Target="https://cdn.orca.storage/617816648b51f600b5891b32/617b119b5c514200b54584c5/name-plate-photo/QuPxcqCVTjoxTQf5TJ+w.jpg" TargetMode="External"/><Relationship Id="rId408" Type="http://schemas.openxmlformats.org/officeDocument/2006/relationships/hyperlink" Target="https://cdn.orca.storage/617816648b51f600b5891b32/617b119b5c514200b54584c6/asset-photo/AzRRalZDCeS9COY6XRWEw.jpg" TargetMode="External"/><Relationship Id="rId409" Type="http://schemas.openxmlformats.org/officeDocument/2006/relationships/hyperlink" Target="https://cdn.orca.storage/617816648b51f600b5891b32/617b119b5c514200b54584c6/barcode-photo/3rHi2Oz6lH6jfRSvhkuKeQ.jpg" TargetMode="External"/><Relationship Id="rId410" Type="http://schemas.openxmlformats.org/officeDocument/2006/relationships/hyperlink" Target="https://cdn.orca.storage/617816648b51f600b5891b32/617b119b5c514200b54584c6/name-plate-photo/PbH3DUYNpN+a0MBumHWAA.jpg" TargetMode="External"/><Relationship Id="rId411" Type="http://schemas.openxmlformats.org/officeDocument/2006/relationships/hyperlink" Target="https://cdn.orca.storage/617816648b51f600b5891b32/617b119b5c514200b54584c7/asset-photo/8Vcp5Y2nYIQoXQMtNvupSg.jpg" TargetMode="External"/><Relationship Id="rId412" Type="http://schemas.openxmlformats.org/officeDocument/2006/relationships/hyperlink" Target="https://cdn.orca.storage/617816648b51f600b5891b32/617b119b5c514200b54584c7/barcode-photo/DRYpmkq+XxOIFx3uZx8lnA.jpg" TargetMode="External"/><Relationship Id="rId413" Type="http://schemas.openxmlformats.org/officeDocument/2006/relationships/hyperlink" Target="https://cdn.orca.storage/617816648b51f600b5891b32/617b119b5c514200b54584c7/name-plate-photo/NBWAZHwyJKDIuQr9A6+ZtQ.jpg" TargetMode="External"/><Relationship Id="rId414" Type="http://schemas.openxmlformats.org/officeDocument/2006/relationships/hyperlink" Target="https://cdn.orca.storage/617816648b51f600b5891b32/617b119b5c514200b54584c8/asset-photo/G6Iv2shGlHLy6vuA3QD0IA.jpg" TargetMode="External"/><Relationship Id="rId415" Type="http://schemas.openxmlformats.org/officeDocument/2006/relationships/hyperlink" Target="https://cdn.orca.storage/617816648b51f600b5891b32/617b119b5c514200b54584c8/barcode-photo/M+jc1Kz3EdLMPA+MYNnQ.jpg" TargetMode="External"/><Relationship Id="rId416" Type="http://schemas.openxmlformats.org/officeDocument/2006/relationships/hyperlink" Target="https://cdn.orca.storage/617816648b51f600b5891b32/617b119b5c514200b54584c8/name-plate-photo/Hf0AuVJ3i4kbqR0bbR4vQ.jpg" TargetMode="External"/><Relationship Id="rId417" Type="http://schemas.openxmlformats.org/officeDocument/2006/relationships/hyperlink" Target="https://cdn.orca.storage/617816648b51f600b5891b32/617b119b5c514200b54584c9/asset-photo/27EKTVEcxficnk4fXc0qyQ.jpg" TargetMode="External"/><Relationship Id="rId418" Type="http://schemas.openxmlformats.org/officeDocument/2006/relationships/hyperlink" Target="https://cdn.orca.storage/617816648b51f600b5891b32/617b119b5c514200b54584c9/barcode-photo/27EKTVEcxficnk4fXc0qyQ.jpg" TargetMode="External"/><Relationship Id="rId419" Type="http://schemas.openxmlformats.org/officeDocument/2006/relationships/hyperlink" Target="https://cdn.orca.storage/617816648b51f600b5891b32/617b119b5c514200b54584c9/name-plate-photo/27EKTVEcxficnk4fXc0qyQ.jpg" TargetMode="External"/><Relationship Id="rId420" Type="http://schemas.openxmlformats.org/officeDocument/2006/relationships/hyperlink" Target="https://cdn.orca.storage/617816648b51f600b5891b32/617b119b5c514200b54584ca/asset-photo/G1H1Pfv7ZvNcLPVmjeF3Q.jpg" TargetMode="External"/><Relationship Id="rId421" Type="http://schemas.openxmlformats.org/officeDocument/2006/relationships/hyperlink" Target="https://cdn.orca.storage/617816648b51f600b5891b32/617b119b5c514200b54584ca/barcode-photo/G1H1Pfv7ZvNcLPVmjeF3Q.jpg" TargetMode="External"/><Relationship Id="rId422" Type="http://schemas.openxmlformats.org/officeDocument/2006/relationships/hyperlink" Target="https://cdn.orca.storage/617816648b51f600b5891b32/617b119b5c514200b54584ca/name-plate-photo/G1H1Pfv7ZvNcLPVmjeF3Q.jpg" TargetMode="External"/><Relationship Id="rId423" Type="http://schemas.openxmlformats.org/officeDocument/2006/relationships/hyperlink" Target="https://cdn.orca.storage/617816648b51f600b5891b32/617b119b5c514200b54584cb/asset-photo/im5m6yKCV4XJTJI56NE3sg.jpg" TargetMode="External"/><Relationship Id="rId424" Type="http://schemas.openxmlformats.org/officeDocument/2006/relationships/hyperlink" Target="https://cdn.orca.storage/617816648b51f600b5891b32/617b119b5c514200b54584cb/barcode-photo/im5m6yKCV4XJTJI56NE3sg.jpg" TargetMode="External"/><Relationship Id="rId425" Type="http://schemas.openxmlformats.org/officeDocument/2006/relationships/hyperlink" Target="https://cdn.orca.storage/617816648b51f600b5891b32/617b119b5c514200b54584cb/name-plate-photo/im5m6yKCV4XJTJI56NE3sg.jpg" TargetMode="External"/><Relationship Id="rId426" Type="http://schemas.openxmlformats.org/officeDocument/2006/relationships/hyperlink" Target="https://cdn.orca.storage/617816648b51f600b5891b32/617bf6d77d917700b592320b/asset-photo/nU+7DH4okUqEmwi7AB856w.jpg" TargetMode="External"/><Relationship Id="rId427" Type="http://schemas.openxmlformats.org/officeDocument/2006/relationships/hyperlink" Target="https://cdn.orca.storage/617816648b51f600b5891b32/617bf6d77d917700b592320b/barcode-photo/INNe6pSgrcsWcjpC2LYsBQ.jpg" TargetMode="External"/><Relationship Id="rId428" Type="http://schemas.openxmlformats.org/officeDocument/2006/relationships/hyperlink" Target="https://cdn.orca.storage/617816648b51f600b5891b32/617bf6d77d917700b592320b/name-plate-photo/hZdt2+NRU8yAiWJzwOVRXg.jpg" TargetMode="External"/><Relationship Id="rId429" Type="http://schemas.openxmlformats.org/officeDocument/2006/relationships/hyperlink" Target="https://cdn.orca.storage/617816648b51f600b5891b32/617bfd2d5c514200b5469b54/asset-photo/2NT5alI9RCFgtqmO4ntYNA.jpg" TargetMode="External"/><Relationship Id="rId430" Type="http://schemas.openxmlformats.org/officeDocument/2006/relationships/hyperlink" Target="https://cdn.orca.storage/617816648b51f600b5891b32/617bfd2d5c514200b5469b54/barcode-photo/iG8FNCfW5mi4NrjezChKgw.jpg" TargetMode="External"/><Relationship Id="rId431" Type="http://schemas.openxmlformats.org/officeDocument/2006/relationships/hyperlink" Target="https://cdn.orca.storage/617816648b51f600b5891b32/617bfd2d5c514200b5469b54/name-plate-photo/PyV8ghhYqDY4nstqWXoYWQ.jpg" TargetMode="External"/><Relationship Id="rId432" Type="http://schemas.openxmlformats.org/officeDocument/2006/relationships/hyperlink" Target="https://cdn.orca.storage/617816648b51f600b5891b32/617c14fa2bf52000b5987e64/asset-photo/u0a+78JxV7gy0p3DkwSLZw.jpg" TargetMode="External"/><Relationship Id="rId433" Type="http://schemas.openxmlformats.org/officeDocument/2006/relationships/hyperlink" Target="https://cdn.orca.storage/617816648b51f600b5891b32/617c14fa2bf52000b5987e64/barcode-photo/B4ufTZelG8vXyc6rFlbGgg.jpg" TargetMode="External"/><Relationship Id="rId434" Type="http://schemas.openxmlformats.org/officeDocument/2006/relationships/hyperlink" Target="https://cdn.orca.storage/617816648b51f600b5891b32/617c14fa2bf52000b5987e64/name-plate-photo/PTkqU2bcm9ThBYqSzen9rQ.jpg" TargetMode="External"/><Relationship Id="rId435" Type="http://schemas.openxmlformats.org/officeDocument/2006/relationships/hyperlink" Target="https://cdn.orca.storage/617815776fb62600b591578d/617b117c097cfe00b5a64d3b/asset-photo/xRGcZ8SvLFqq+XGKidMjDQ.jpg" TargetMode="External"/><Relationship Id="rId436" Type="http://schemas.openxmlformats.org/officeDocument/2006/relationships/hyperlink" Target="https://cdn.orca.storage/617815776fb62600b591578d/617b117c097cfe00b5a64d3b/name-plate-photo/AHdZjq7s+QbJlEQGVQyfA.jpg" TargetMode="External"/><Relationship Id="rId437" Type="http://schemas.openxmlformats.org/officeDocument/2006/relationships/hyperlink" Target="https://cdn.orca.storage/617815776fb62600b591578d/617b117c097cfe00b5a64d41/asset-photo/XgitftRn7XR1RwzDrpeb1w.jpg" TargetMode="External"/><Relationship Id="rId438" Type="http://schemas.openxmlformats.org/officeDocument/2006/relationships/hyperlink" Target="https://cdn.orca.storage/617815776fb62600b591578d/617b117c097cfe00b5a64d41/barcode-photo/aphtjoKl1iXe4sXGPWQVkw.jpg" TargetMode="External"/><Relationship Id="rId439" Type="http://schemas.openxmlformats.org/officeDocument/2006/relationships/hyperlink" Target="https://cdn.orca.storage/617815776fb62600b591578d/617b117c097cfe00b5a64d41/name-plate-photo/V9KbdfsJmKBpFFKVeAo19Q.jpg" TargetMode="External"/><Relationship Id="rId440" Type="http://schemas.openxmlformats.org/officeDocument/2006/relationships/hyperlink" Target="https://cdn.orca.storage/617815776fb62600b591578d/617b117c097cfe00b5a64d43/asset-photo/hxy6JkgjTrUQy0lHUQr0rQ.jpg" TargetMode="External"/><Relationship Id="rId441" Type="http://schemas.openxmlformats.org/officeDocument/2006/relationships/hyperlink" Target="https://cdn.orca.storage/617815776fb62600b591578d/617b117c097cfe00b5a64d43/barcode-photo/QsL4luHGNtnx9hs59K4+DQ.jpg" TargetMode="External"/><Relationship Id="rId442" Type="http://schemas.openxmlformats.org/officeDocument/2006/relationships/hyperlink" Target="https://cdn.orca.storage/617815776fb62600b591578d/617b117c097cfe00b5a64d43/name-plate-photo/jWdHVC6Yg1BMwEFERGTm+w.jpg" TargetMode="External"/><Relationship Id="rId443" Type="http://schemas.openxmlformats.org/officeDocument/2006/relationships/hyperlink" Target="https://cdn.orca.storage/617815776fb62600b591578d/617b117c097cfe00b5a64d44/asset-photo/pYxG51RO01kU2vGcIkgAfg.jpg" TargetMode="External"/><Relationship Id="rId444" Type="http://schemas.openxmlformats.org/officeDocument/2006/relationships/hyperlink" Target="https://cdn.orca.storage/617815776fb62600b591578d/617b117c097cfe00b5a64d44/barcode-photo/n7zItijQR53BY+o9B76JQ.jpg" TargetMode="External"/><Relationship Id="rId445" Type="http://schemas.openxmlformats.org/officeDocument/2006/relationships/hyperlink" Target="https://cdn.orca.storage/617815776fb62600b591578d/617b117c097cfe00b5a64d47/asset-photo/+9vsokV6X8pPO1hvt6kkOQ.jpg" TargetMode="External"/><Relationship Id="rId446" Type="http://schemas.openxmlformats.org/officeDocument/2006/relationships/hyperlink" Target="https://cdn.orca.storage/617815776fb62600b591578d/617b117c097cfe00b5a64d47/barcode-photo/pMEJyyynZxffmiVn7zoxhg.jpg" TargetMode="External"/><Relationship Id="rId447" Type="http://schemas.openxmlformats.org/officeDocument/2006/relationships/hyperlink" Target="https://cdn.orca.storage/617815776fb62600b591578d/617b117c097cfe00b5a64d4e/asset-photo/eNDy1JKXzGw7rY7nioNw.jpg" TargetMode="External"/><Relationship Id="rId448" Type="http://schemas.openxmlformats.org/officeDocument/2006/relationships/hyperlink" Target="https://cdn.orca.storage/617815776fb62600b591578d/617b117c097cfe00b5a64d4e/barcode-photo/56QAsPBgmgBLbcjM+itFOg.jpg" TargetMode="External"/><Relationship Id="rId449" Type="http://schemas.openxmlformats.org/officeDocument/2006/relationships/hyperlink" Target="https://cdn.orca.storage/617815776fb62600b591578d/617b117c097cfe00b5a64d4e/name-plate-photo/mJXTcBU29FBz5yeFM8WdQ.jpg" TargetMode="External"/><Relationship Id="rId450" Type="http://schemas.openxmlformats.org/officeDocument/2006/relationships/hyperlink" Target="https://cdn.orca.storage/617815776fb62600b591578d/617b117c097cfe00b5a64d54/asset-photo/g9COpes1ZkDOkZicpe60OA.jpg" TargetMode="External"/><Relationship Id="rId451" Type="http://schemas.openxmlformats.org/officeDocument/2006/relationships/hyperlink" Target="https://cdn.orca.storage/617815776fb62600b591578d/617b117c097cfe00b5a64d54/barcode-photo/DyFlBQ0w5dFQdDCqSquh9A.jpg" TargetMode="External"/><Relationship Id="rId452" Type="http://schemas.openxmlformats.org/officeDocument/2006/relationships/hyperlink" Target="https://cdn.orca.storage/617815776fb62600b591578d/617b117c097cfe00b5a64d54/name-plate-photo/nJX7+Jr3UnNSF4coKukcEg.jpg" TargetMode="External"/><Relationship Id="rId453" Type="http://schemas.openxmlformats.org/officeDocument/2006/relationships/hyperlink" Target="https://cdn.orca.storage/617815776fb62600b591578d/617b117c097cfe00b5a64d55/asset-photo/xtGmdqf29lxtoK84qvtbUw.jpg" TargetMode="External"/><Relationship Id="rId454" Type="http://schemas.openxmlformats.org/officeDocument/2006/relationships/hyperlink" Target="https://cdn.orca.storage/617815776fb62600b591578d/617b117c097cfe00b5a64d55/barcode-photo/fZib8lQRJATdq97z1Hjsww.jpg" TargetMode="External"/><Relationship Id="rId455" Type="http://schemas.openxmlformats.org/officeDocument/2006/relationships/hyperlink" Target="https://cdn.orca.storage/617815776fb62600b591578d/617b117c097cfe00b5a64d55/name-plate-photo/4vJNkDhmkgErQTlxSbP0Q.jpg" TargetMode="External"/><Relationship Id="rId456" Type="http://schemas.openxmlformats.org/officeDocument/2006/relationships/hyperlink" Target="https://cdn.orca.storage/617815776fb62600b591578d/617b117c097cfe00b5a64d56/asset-photo/GZQtneC0HCjqmxdAhwMzQ.jpg" TargetMode="External"/><Relationship Id="rId457" Type="http://schemas.openxmlformats.org/officeDocument/2006/relationships/hyperlink" Target="https://cdn.orca.storage/617815776fb62600b591578d/617b117c097cfe00b5a64d56/barcode-photo/DXFn763QCniTsgDmiGu4Ag.jpg" TargetMode="External"/><Relationship Id="rId458" Type="http://schemas.openxmlformats.org/officeDocument/2006/relationships/hyperlink" Target="https://cdn.orca.storage/617815776fb62600b591578d/617b117c097cfe00b5a64d56/name-plate-photo/EByRYu2LHEyWc9gZF8hg.jpg" TargetMode="External"/><Relationship Id="rId459" Type="http://schemas.openxmlformats.org/officeDocument/2006/relationships/hyperlink" Target="https://cdn.orca.storage/617815776fb62600b591578d/617b117c097cfe00b5a64d57/asset-photo/tb+KYax71bIXVKh3BRw.jpg" TargetMode="External"/><Relationship Id="rId460" Type="http://schemas.openxmlformats.org/officeDocument/2006/relationships/hyperlink" Target="https://cdn.orca.storage/617815776fb62600b591578d/617b117c097cfe00b5a64d57/barcode-photo/Yc+0fbMIrR9qlnuFgtHDgg.jpg" TargetMode="External"/><Relationship Id="rId461" Type="http://schemas.openxmlformats.org/officeDocument/2006/relationships/hyperlink" Target="https://cdn.orca.storage/617815776fb62600b591578d/617b117c097cfe00b5a64d59/asset-photo/n0S8eh6WkLhD8sQ1seMA.jpg" TargetMode="External"/><Relationship Id="rId462" Type="http://schemas.openxmlformats.org/officeDocument/2006/relationships/hyperlink" Target="https://cdn.orca.storage/617815776fb62600b591578d/617b117c097cfe00b5a64d59/barcode-photo/uVpfR9Rq5fp9XZPSAA5HA.jpg" TargetMode="External"/><Relationship Id="rId463" Type="http://schemas.openxmlformats.org/officeDocument/2006/relationships/hyperlink" Target="https://cdn.orca.storage/617815776fb62600b591578d/617b117c097cfe00b5a64d59/name-plate-photo/8choJAkNpBn37Q8Aq+8Gw.jpg" TargetMode="External"/><Relationship Id="rId464" Type="http://schemas.openxmlformats.org/officeDocument/2006/relationships/hyperlink" Target="https://cdn.orca.storage/617815776fb62600b591578d/617b117c097cfe00b5a64d5a/asset-photo/1f4hl32fcUnmJ+H9pVWfA.jpg" TargetMode="External"/><Relationship Id="rId465" Type="http://schemas.openxmlformats.org/officeDocument/2006/relationships/hyperlink" Target="https://cdn.orca.storage/617815776fb62600b591578d/617b117c097cfe00b5a64d5a/barcode-photo/n2fTqbnojs98McRcNcHOg.jpg" TargetMode="External"/><Relationship Id="rId466" Type="http://schemas.openxmlformats.org/officeDocument/2006/relationships/hyperlink" Target="https://cdn.orca.storage/617815776fb62600b591578d/617b117c097cfe00b5a64d5a/name-plate-photo/KSbVr9LIcK1GXuEa4ZKoCw.jpg" TargetMode="External"/><Relationship Id="rId467" Type="http://schemas.openxmlformats.org/officeDocument/2006/relationships/hyperlink" Target="https://cdn.orca.storage/617815776fb62600b591578d/617b117c097cfe00b5a64d5b/asset-photo/cHOdCOhIf1pAC2Kg+zE9qQ.jpg" TargetMode="External"/><Relationship Id="rId468" Type="http://schemas.openxmlformats.org/officeDocument/2006/relationships/hyperlink" Target="https://cdn.orca.storage/617815776fb62600b591578d/617b117c097cfe00b5a64d5b/barcode-photo/w4ZN5BK+r9M83xwRQ6mnFA.jpg" TargetMode="External"/><Relationship Id="rId469" Type="http://schemas.openxmlformats.org/officeDocument/2006/relationships/hyperlink" Target="https://cdn.orca.storage/617815776fb62600b591578d/617b117c097cfe00b5a64d5b/name-plate-photo/LLSxzhV4Vam76XqC8Js8YA.jpg" TargetMode="External"/><Relationship Id="rId470" Type="http://schemas.openxmlformats.org/officeDocument/2006/relationships/hyperlink" Target="https://cdn.orca.storage/617815776fb62600b591578d/617b117c097cfe00b5a64d5d/asset-photo/TWbkbSQH2Wa4lxrJULmsgQ.jpg" TargetMode="External"/><Relationship Id="rId471" Type="http://schemas.openxmlformats.org/officeDocument/2006/relationships/hyperlink" Target="https://cdn.orca.storage/617815776fb62600b591578d/617b117c097cfe00b5a64d5d/barcode-photo/EAUTDg9mNfiDQWO71w9heg.jpg" TargetMode="External"/><Relationship Id="rId472" Type="http://schemas.openxmlformats.org/officeDocument/2006/relationships/hyperlink" Target="https://cdn.orca.storage/617815776fb62600b591578d/617b117c097cfe00b5a64d5d/name-plate-photo/4W8Hbw68lxBYAQxAHN+g.jpg" TargetMode="External"/><Relationship Id="rId473" Type="http://schemas.openxmlformats.org/officeDocument/2006/relationships/hyperlink" Target="https://cdn.orca.storage/617815776fb62600b591578d/617b117c097cfe00b5a64d5e/asset-photo/I6F1DGENVQhx6NDZa20dVw.jpg" TargetMode="External"/><Relationship Id="rId474" Type="http://schemas.openxmlformats.org/officeDocument/2006/relationships/hyperlink" Target="https://cdn.orca.storage/617815776fb62600b591578d/617b117c097cfe00b5a64d5e/barcode-photo/MN82lMwot2NzC0y7lKRojA.jpg" TargetMode="External"/><Relationship Id="rId475" Type="http://schemas.openxmlformats.org/officeDocument/2006/relationships/hyperlink" Target="https://cdn.orca.storage/617815776fb62600b591578d/617b117c097cfe00b5a64d5e/name-plate-photo/Ax+XuvSwuwLknKgcD2zSeQ.jpg" TargetMode="External"/><Relationship Id="rId476" Type="http://schemas.openxmlformats.org/officeDocument/2006/relationships/hyperlink" Target="https://cdn.orca.storage/617815776fb62600b591578d/617b117c097cfe00b5a64d5f/asset-photo/dDS73zxp9Hfe6bvWzzsk0g.jpg" TargetMode="External"/><Relationship Id="rId477" Type="http://schemas.openxmlformats.org/officeDocument/2006/relationships/hyperlink" Target="https://cdn.orca.storage/617815776fb62600b591578d/617b117c097cfe00b5a64d5f/barcode-photo/fuV1wzWXLcF5KhIUwDbUdQ.jpg" TargetMode="External"/><Relationship Id="rId478" Type="http://schemas.openxmlformats.org/officeDocument/2006/relationships/hyperlink" Target="https://cdn.orca.storage/617815776fb62600b591578d/617b117c097cfe00b5a64d5f/name-plate-photo/YHWyGTZFKrlcsmNlRj1i+A.jpg" TargetMode="External"/><Relationship Id="rId479" Type="http://schemas.openxmlformats.org/officeDocument/2006/relationships/hyperlink" Target="https://cdn.orca.storage/617815776fb62600b591578d/617b117c097cfe00b5a64d66/asset-photo/sEHcu8gu81xAl9eV7oNQ.jpg" TargetMode="External"/><Relationship Id="rId480" Type="http://schemas.openxmlformats.org/officeDocument/2006/relationships/hyperlink" Target="https://cdn.orca.storage/617815776fb62600b591578d/617b117c097cfe00b5a64d66/barcode-photo/JNAhl+RfiXUFFsHdKUW+0A.jpg" TargetMode="External"/><Relationship Id="rId481" Type="http://schemas.openxmlformats.org/officeDocument/2006/relationships/hyperlink" Target="https://cdn.orca.storage/617815776fb62600b591578d/617b117c097cfe00b5a64d66/name-plate-photo/rn3sFgfXWNui6aJzveYGw.jpg" TargetMode="External"/><Relationship Id="rId482" Type="http://schemas.openxmlformats.org/officeDocument/2006/relationships/hyperlink" Target="https://cdn.orca.storage/617815776fb62600b591578d/617b117c097cfe00b5a64d69/asset-photo/0L8usW2F3TfCyU9Zj8WEQ.jpg" TargetMode="External"/><Relationship Id="rId483" Type="http://schemas.openxmlformats.org/officeDocument/2006/relationships/hyperlink" Target="https://cdn.orca.storage/617815776fb62600b591578d/617b117c097cfe00b5a64d69/barcode-photo/h71M1VxBRgn8pJK4MbsoZA.jpg" TargetMode="External"/><Relationship Id="rId484" Type="http://schemas.openxmlformats.org/officeDocument/2006/relationships/hyperlink" Target="https://cdn.orca.storage/617815776fb62600b591578d/617b117c097cfe00b5a64d69/name-plate-photo/C+Xyj4Y5vXSDWdk7e0k85Q.jpg" TargetMode="External"/><Relationship Id="rId485" Type="http://schemas.openxmlformats.org/officeDocument/2006/relationships/hyperlink" Target="https://cdn.orca.storage/617815776fb62600b591578d/617b117c097cfe00b5a64d6a/asset-photo/F+DCU10MXMJTe+JW902lwQ.jpg" TargetMode="External"/><Relationship Id="rId486" Type="http://schemas.openxmlformats.org/officeDocument/2006/relationships/hyperlink" Target="https://cdn.orca.storage/617815776fb62600b591578d/617b117c097cfe00b5a64d6a/barcode-photo/PZlTY011mStKLowNRNxrtw.jpg" TargetMode="External"/><Relationship Id="rId487" Type="http://schemas.openxmlformats.org/officeDocument/2006/relationships/hyperlink" Target="https://cdn.orca.storage/617815776fb62600b591578d/617b117c097cfe00b5a64d6a/name-plate-photo/pjEL5WgyL4CaMgvHVjd2sQ.jpg" TargetMode="External"/><Relationship Id="rId488" Type="http://schemas.openxmlformats.org/officeDocument/2006/relationships/hyperlink" Target="https://cdn.orca.storage/617815776fb62600b591578d/617b117c097cfe00b5a64d6b/asset-photo/p1spTt8z7wDOyTDbZ36uQ.jpg" TargetMode="External"/><Relationship Id="rId489" Type="http://schemas.openxmlformats.org/officeDocument/2006/relationships/hyperlink" Target="https://cdn.orca.storage/617815776fb62600b591578d/617b117c097cfe00b5a64d6b/barcode-photo/OTX7VAp5bIbxw7c9iF3Gg.jpg" TargetMode="External"/><Relationship Id="rId490" Type="http://schemas.openxmlformats.org/officeDocument/2006/relationships/hyperlink" Target="https://cdn.orca.storage/617815776fb62600b591578d/617b117c097cfe00b5a64d6b/name-plate-photo/nzPAJuAOGA9xudu2sK40Lg.jpg" TargetMode="External"/><Relationship Id="rId491" Type="http://schemas.openxmlformats.org/officeDocument/2006/relationships/hyperlink" Target="https://cdn.orca.storage/617815776fb62600b591578d/617b117c097cfe00b5a64d6c/asset-photo/G6kzH0JXw26e4GQh8d5CFA.jpg" TargetMode="External"/><Relationship Id="rId492" Type="http://schemas.openxmlformats.org/officeDocument/2006/relationships/hyperlink" Target="https://cdn.orca.storage/617815776fb62600b591578d/617b117c097cfe00b5a64d6c/barcode-photo/pgbaWtOu36Nk1eEEtgSlkQ.jpg" TargetMode="External"/><Relationship Id="rId493" Type="http://schemas.openxmlformats.org/officeDocument/2006/relationships/hyperlink" Target="https://cdn.orca.storage/617815776fb62600b591578d/617b117c097cfe00b5a64d6c/name-plate-photo/tspnf7NNMQ7dOMX4Gkjllw.jpg" TargetMode="External"/><Relationship Id="rId494" Type="http://schemas.openxmlformats.org/officeDocument/2006/relationships/hyperlink" Target="https://cdn.orca.storage/617815776fb62600b591578d/617b117c097cfe00b5a64d6d/asset-photo/3y1tqmR8DyQnD5WZrQpDA.jpg" TargetMode="External"/><Relationship Id="rId495" Type="http://schemas.openxmlformats.org/officeDocument/2006/relationships/hyperlink" Target="https://cdn.orca.storage/617815776fb62600b591578d/617b117c097cfe00b5a64d6d/barcode-photo/fTInM76alkaMyhtUZ3hX1w.jpg" TargetMode="External"/><Relationship Id="rId496" Type="http://schemas.openxmlformats.org/officeDocument/2006/relationships/hyperlink" Target="https://cdn.orca.storage/617815776fb62600b591578d/617b117c097cfe00b5a64d6d/name-plate-photo/0COR9sxOaPDRaX+XkwOQzg.jpg" TargetMode="External"/><Relationship Id="rId497" Type="http://schemas.openxmlformats.org/officeDocument/2006/relationships/hyperlink" Target="https://cdn.orca.storage/617815776fb62600b591578d/617b117c097cfe00b5a64d73/asset-photo/EAZC8+6NT+Ze6O5MB0ts3Q.jpg" TargetMode="External"/><Relationship Id="rId498" Type="http://schemas.openxmlformats.org/officeDocument/2006/relationships/hyperlink" Target="https://cdn.orca.storage/617815776fb62600b591578d/617b117c097cfe00b5a64d73/barcode-photo/axIA5AfB3dhTwOrPecqJCQ.jpg" TargetMode="External"/><Relationship Id="rId499" Type="http://schemas.openxmlformats.org/officeDocument/2006/relationships/hyperlink" Target="https://cdn.orca.storage/617815776fb62600b591578d/617b117c097cfe00b5a64d73/name-plate-photo/y25lfV9XnC0O7qVr4LKdCA.jpg" TargetMode="External"/><Relationship Id="rId500" Type="http://schemas.openxmlformats.org/officeDocument/2006/relationships/hyperlink" Target="https://cdn.orca.storage/617815776fb62600b591578d/617b117c097cfe00b5a64d75/asset-photo/LbCUuR9IniIGkkGJ+w6LQ.jpg" TargetMode="External"/><Relationship Id="rId501" Type="http://schemas.openxmlformats.org/officeDocument/2006/relationships/hyperlink" Target="https://cdn.orca.storage/617815776fb62600b591578d/617b117c097cfe00b5a64d75/barcode-photo/LwTnXGTxDlGFlpLoGYZ1Fg.jpg" TargetMode="External"/><Relationship Id="rId502" Type="http://schemas.openxmlformats.org/officeDocument/2006/relationships/hyperlink" Target="https://cdn.orca.storage/617815776fb62600b591578d/617b117c097cfe00b5a64d75/name-plate-photo/P+ZDgSB6HeYinDFs03TCQ.jpg" TargetMode="External"/><Relationship Id="rId503" Type="http://schemas.openxmlformats.org/officeDocument/2006/relationships/hyperlink" Target="https://cdn.orca.storage/617815776fb62600b591578d/617b117c097cfe00b5a64d7b/asset-photo/RJ71y0kucFQk3GsQmSw7Lw.jpg" TargetMode="External"/><Relationship Id="rId504" Type="http://schemas.openxmlformats.org/officeDocument/2006/relationships/hyperlink" Target="https://cdn.orca.storage/617815776fb62600b591578d/617b117c097cfe00b5a64d7b/barcode-photo/YHc2JgJUptFjmNgmQX3e0A.jpg" TargetMode="External"/><Relationship Id="rId505" Type="http://schemas.openxmlformats.org/officeDocument/2006/relationships/hyperlink" Target="https://cdn.orca.storage/617815776fb62600b591578d/617b117c097cfe00b5a64d7c/asset-photo/SRgWeRow4Ghvx2OkuMK8yw.jpg" TargetMode="External"/><Relationship Id="rId506" Type="http://schemas.openxmlformats.org/officeDocument/2006/relationships/hyperlink" Target="https://cdn.orca.storage/617815776fb62600b591578d/617b117c097cfe00b5a64d7c/barcode-photo/w1KgPdB5Tj1fAMUuExyA.jpg" TargetMode="External"/><Relationship Id="rId507" Type="http://schemas.openxmlformats.org/officeDocument/2006/relationships/hyperlink" Target="https://cdn.orca.storage/617815776fb62600b591578d/617b117c097cfe00b5a64d7c/name-plate-photo/ApFwRLK4dQfVR5qZplh2w.jpg" TargetMode="External"/><Relationship Id="rId508" Type="http://schemas.openxmlformats.org/officeDocument/2006/relationships/hyperlink" Target="https://cdn.orca.storage/617815776fb62600b591578d/617b117c097cfe00b5a64d7d/asset-photo/5QuoJKywRDrCHgTMBlxlg.jpg" TargetMode="External"/><Relationship Id="rId509" Type="http://schemas.openxmlformats.org/officeDocument/2006/relationships/hyperlink" Target="https://cdn.orca.storage/617815776fb62600b591578d/617b117c097cfe00b5a64d7d/barcode-photo/N6empMhmt1k0+ITOdUqhmw.jpg" TargetMode="External"/><Relationship Id="rId510" Type="http://schemas.openxmlformats.org/officeDocument/2006/relationships/hyperlink" Target="https://cdn.orca.storage/617815776fb62600b591578d/617b117c097cfe00b5a64d7d/name-plate-photo/ECr5NUKxEYQgAwBrZiJWOw.jpg" TargetMode="External"/><Relationship Id="rId511" Type="http://schemas.openxmlformats.org/officeDocument/2006/relationships/hyperlink" Target="https://cdn.orca.storage/617815776fb62600b591578d/617b117c097cfe00b5a64d7e/asset-photo/NVm0sppV5QhvEkSoLSIuvg.jpg" TargetMode="External"/><Relationship Id="rId512" Type="http://schemas.openxmlformats.org/officeDocument/2006/relationships/hyperlink" Target="https://cdn.orca.storage/617815776fb62600b591578d/617b117c097cfe00b5a64d7e/barcode-photo/WRUlUe7IUSmHwzJ80lfKQ.jpg" TargetMode="External"/><Relationship Id="rId513" Type="http://schemas.openxmlformats.org/officeDocument/2006/relationships/hyperlink" Target="https://cdn.orca.storage/617815776fb62600b591578d/617b117c097cfe00b5a64d7e/name-plate-photo/RcDVOuk4bO3dktA46ZOQ.jpg" TargetMode="External"/><Relationship Id="rId514" Type="http://schemas.openxmlformats.org/officeDocument/2006/relationships/hyperlink" Target="https://cdn.orca.storage/617815776fb62600b591578d/617b117c097cfe00b5a64d7f/asset-photo/NL1ONnx8MXl6R4iqrTTKg.jpg" TargetMode="External"/><Relationship Id="rId515" Type="http://schemas.openxmlformats.org/officeDocument/2006/relationships/hyperlink" Target="https://cdn.orca.storage/617815776fb62600b591578d/617b117c097cfe00b5a64d7f/name-plate-photo/GQCYwJQ8vnYUkrtVUUkpag.jpg" TargetMode="External"/><Relationship Id="rId516" Type="http://schemas.openxmlformats.org/officeDocument/2006/relationships/hyperlink" Target="https://cdn.orca.storage/617815776fb62600b591578d/617b117c097cfe00b5a64d80/asset-photo/FlCGqDgdwtmqwlBylEQkAw.jpg" TargetMode="External"/><Relationship Id="rId517" Type="http://schemas.openxmlformats.org/officeDocument/2006/relationships/hyperlink" Target="https://cdn.orca.storage/617815776fb62600b591578d/617b117c097cfe00b5a64d80/barcode-photo/HdAFMH82IygM6YRGKbryGQ.jpg" TargetMode="External"/><Relationship Id="rId518" Type="http://schemas.openxmlformats.org/officeDocument/2006/relationships/hyperlink" Target="https://cdn.orca.storage/617815776fb62600b591578d/617b117c097cfe00b5a64d80/name-plate-photo/S9QOHBqImY84P6BjpryVdA.jpg" TargetMode="External"/><Relationship Id="rId519" Type="http://schemas.openxmlformats.org/officeDocument/2006/relationships/hyperlink" Target="https://cdn.orca.storage/617815776fb62600b591578d/617b117c097cfe00b5a64d81/asset-photo/Oflpy9H5vaTLDZJS2vvVA.jpg" TargetMode="External"/><Relationship Id="rId520" Type="http://schemas.openxmlformats.org/officeDocument/2006/relationships/hyperlink" Target="https://cdn.orca.storage/617815776fb62600b591578d/617b117c097cfe00b5a64d81/barcode-photo/3UN4cRRAWnUF0NFrtJ2QeA.jpg" TargetMode="External"/><Relationship Id="rId521" Type="http://schemas.openxmlformats.org/officeDocument/2006/relationships/hyperlink" Target="https://cdn.orca.storage/617815776fb62600b591578d/617b117c097cfe00b5a64d81/name-plate-photo/cJl6050kbCYUr3yX0AG9kg.jpg" TargetMode="External"/><Relationship Id="rId522" Type="http://schemas.openxmlformats.org/officeDocument/2006/relationships/hyperlink" Target="https://cdn.orca.storage/617815776fb62600b591578d/617b117c097cfe00b5a64d82/asset-photo/lY6gsR8OrcB38hZ4yX3Xg.jpg" TargetMode="External"/><Relationship Id="rId523" Type="http://schemas.openxmlformats.org/officeDocument/2006/relationships/hyperlink" Target="https://cdn.orca.storage/617815776fb62600b591578d/617b117c097cfe00b5a64d82/barcode-photo/is7BKhcsBJNcow9uP5TiRw.jpg" TargetMode="External"/><Relationship Id="rId524" Type="http://schemas.openxmlformats.org/officeDocument/2006/relationships/hyperlink" Target="https://cdn.orca.storage/617815776fb62600b591578d/617b117c097cfe00b5a64d82/name-plate-photo/cfSrJfz9GMttwlmKBt5H4Q.jpg" TargetMode="External"/><Relationship Id="rId525" Type="http://schemas.openxmlformats.org/officeDocument/2006/relationships/hyperlink" Target="https://cdn.orca.storage/617815776fb62600b591578d/617b117c097cfe00b5a64d83/asset-photo/nHAOgJlFZvKkkiNaKK9scg.jpg" TargetMode="External"/><Relationship Id="rId526" Type="http://schemas.openxmlformats.org/officeDocument/2006/relationships/hyperlink" Target="https://cdn.orca.storage/617815776fb62600b591578d/617b117c097cfe00b5a64d83/barcode-photo/664ojxFRWyG8VdYzqi3ZQ.jpg" TargetMode="External"/><Relationship Id="rId527" Type="http://schemas.openxmlformats.org/officeDocument/2006/relationships/hyperlink" Target="https://cdn.orca.storage/617815776fb62600b591578d/617b117c097cfe00b5a64d83/name-plate-photo/0moeJFBB7W2oRgEWHiytww.jpg" TargetMode="External"/><Relationship Id="rId528" Type="http://schemas.openxmlformats.org/officeDocument/2006/relationships/hyperlink" Target="https://cdn.orca.storage/617815776fb62600b591578d/617b117c097cfe00b5a64d84/asset-photo/SXP8O46BPvWH28FxgvJ2sw.jpg" TargetMode="External"/><Relationship Id="rId529" Type="http://schemas.openxmlformats.org/officeDocument/2006/relationships/hyperlink" Target="https://cdn.orca.storage/617815776fb62600b591578d/617b117c097cfe00b5a64d84/barcode-photo/KFMXm1u4Ni5aWNAbtmdaGA.jpg" TargetMode="External"/><Relationship Id="rId530" Type="http://schemas.openxmlformats.org/officeDocument/2006/relationships/hyperlink" Target="https://cdn.orca.storage/617815776fb62600b591578d/617b117c097cfe00b5a64d84/name-plate-photo/tUIdTbDwqTHbOE5znO4qFw.jpg" TargetMode="External"/><Relationship Id="rId531" Type="http://schemas.openxmlformats.org/officeDocument/2006/relationships/hyperlink" Target="https://cdn.orca.storage/617815776fb62600b591578d/617b117c097cfe00b5a64d87/asset-photo/IAjhFuyGilHhk11vZ3JsQ.jpg" TargetMode="External"/><Relationship Id="rId532" Type="http://schemas.openxmlformats.org/officeDocument/2006/relationships/hyperlink" Target="https://cdn.orca.storage/617815776fb62600b591578d/617b117c097cfe00b5a64d87/barcode-photo/JQ1puvW+UrtG2gnRhXRtCQ.jpg" TargetMode="External"/><Relationship Id="rId533" Type="http://schemas.openxmlformats.org/officeDocument/2006/relationships/hyperlink" Target="https://cdn.orca.storage/617815776fb62600b591578d/617b117c097cfe00b5a64d87/name-plate-photo/h+WCFAMGYE0AYOG4+dq2g.jpg" TargetMode="External"/><Relationship Id="rId534" Type="http://schemas.openxmlformats.org/officeDocument/2006/relationships/hyperlink" Target="https://cdn.orca.storage/617815776fb62600b591578d/617b117c097cfe00b5a64d88/asset-photo/h3eTue9OCdtbrXYXb1b0qA.jpg" TargetMode="External"/><Relationship Id="rId535" Type="http://schemas.openxmlformats.org/officeDocument/2006/relationships/hyperlink" Target="https://cdn.orca.storage/617815776fb62600b591578d/617b117c097cfe00b5a64d88/barcode-photo/ZjiRpHO4Yd+5wZdwRPPT9w.jpg" TargetMode="External"/><Relationship Id="rId536" Type="http://schemas.openxmlformats.org/officeDocument/2006/relationships/hyperlink" Target="https://cdn.orca.storage/617815776fb62600b591578d/617b117c097cfe00b5a64d88/name-plate-photo/aYRiTSVtxBNzWki3gNQURg.jpg" TargetMode="External"/><Relationship Id="rId537" Type="http://schemas.openxmlformats.org/officeDocument/2006/relationships/hyperlink" Target="https://cdn.orca.storage/617815776fb62600b591578d/617b117c097cfe00b5a64d89/asset-photo/QlZjAnHRvFFNIgnU8seGww.jpg" TargetMode="External"/><Relationship Id="rId538" Type="http://schemas.openxmlformats.org/officeDocument/2006/relationships/hyperlink" Target="https://cdn.orca.storage/617815776fb62600b591578d/617b117c097cfe00b5a64d89/barcode-photo/9eiQBc84SkC4o0W2HBY2Xg.jpg" TargetMode="External"/><Relationship Id="rId539" Type="http://schemas.openxmlformats.org/officeDocument/2006/relationships/hyperlink" Target="https://cdn.orca.storage/617815776fb62600b591578d/617b117c097cfe00b5a64d89/name-plate-photo/LJkjb6jpJBm9nKwlkMhGw.jpg" TargetMode="External"/><Relationship Id="rId540" Type="http://schemas.openxmlformats.org/officeDocument/2006/relationships/hyperlink" Target="https://cdn.orca.storage/617815776fb62600b591578d/617b117c097cfe00b5a64d8a/asset-photo/CCY7plk58Kbaf56Ei4K2yQ.jpg" TargetMode="External"/><Relationship Id="rId541" Type="http://schemas.openxmlformats.org/officeDocument/2006/relationships/hyperlink" Target="https://cdn.orca.storage/617815776fb62600b591578d/617b117c097cfe00b5a64d8a/barcode-photo/R+bnnHLYjbH+wqEFsL6juw.jpg" TargetMode="External"/><Relationship Id="rId542" Type="http://schemas.openxmlformats.org/officeDocument/2006/relationships/hyperlink" Target="https://cdn.orca.storage/617815776fb62600b591578d/617b117c097cfe00b5a64d8a/name-plate-photo/J1UKOBK7X3SvPBWtSuy0pw.jpg" TargetMode="External"/><Relationship Id="rId543" Type="http://schemas.openxmlformats.org/officeDocument/2006/relationships/hyperlink" Target="https://cdn.orca.storage/617815776fb62600b591578d/617b117c097cfe00b5a64d8b/asset-photo/k+SMu+r2rxWiP4szcYo8A.jpg" TargetMode="External"/><Relationship Id="rId544" Type="http://schemas.openxmlformats.org/officeDocument/2006/relationships/hyperlink" Target="https://cdn.orca.storage/617815776fb62600b591578d/617b117c097cfe00b5a64d8b/barcode-photo/TdmAMEFi9KN49dbnTfo6Kw.jpg" TargetMode="External"/><Relationship Id="rId545" Type="http://schemas.openxmlformats.org/officeDocument/2006/relationships/hyperlink" Target="https://cdn.orca.storage/617815776fb62600b591578d/617b117c097cfe00b5a64d8b/name-plate-photo/sQGVbyQlRsUxEik5qJ5hg.jpg" TargetMode="External"/><Relationship Id="rId546" Type="http://schemas.openxmlformats.org/officeDocument/2006/relationships/hyperlink" Target="https://cdn.orca.storage/617815776fb62600b591578d/617b117c097cfe00b5a64d8d/asset-photo/0dypn3W4VHv5JuLL5hTERg.jpg" TargetMode="External"/><Relationship Id="rId547" Type="http://schemas.openxmlformats.org/officeDocument/2006/relationships/hyperlink" Target="https://cdn.orca.storage/617815776fb62600b591578d/617b117c097cfe00b5a64d8d/barcode-photo/pSVLMrY8WtYnWpnZP0h8XA.jpg" TargetMode="External"/><Relationship Id="rId548" Type="http://schemas.openxmlformats.org/officeDocument/2006/relationships/hyperlink" Target="https://cdn.orca.storage/617815776fb62600b591578d/617b117c097cfe00b5a64d8d/name-plate-photo/gtoPe4ynKieTdKQ33p7qA.jpg" TargetMode="External"/><Relationship Id="rId549" Type="http://schemas.openxmlformats.org/officeDocument/2006/relationships/hyperlink" Target="https://cdn.orca.storage/617815776fb62600b591578d/617b117c097cfe00b5a64d8e/asset-photo/4x9kJhO300iAPrC8xNcQ.jpg" TargetMode="External"/><Relationship Id="rId550" Type="http://schemas.openxmlformats.org/officeDocument/2006/relationships/hyperlink" Target="https://cdn.orca.storage/617815776fb62600b591578d/617b117c097cfe00b5a64d8e/barcode-photo/xJkXJOk3lyYf2CXMlkwGA.jpg" TargetMode="External"/><Relationship Id="rId551" Type="http://schemas.openxmlformats.org/officeDocument/2006/relationships/hyperlink" Target="https://cdn.orca.storage/617815776fb62600b591578d/617b117c097cfe00b5a64d8e/name-plate-photo/QBGvYyh4QFjeV5yaI72UZg.jpg" TargetMode="External"/><Relationship Id="rId552" Type="http://schemas.openxmlformats.org/officeDocument/2006/relationships/hyperlink" Target="https://cdn.orca.storage/617815776fb62600b591578d/617bf6e05c514200b5469807/asset-photo/1Uo0jeLOupBG237Fdia0Rg.jpg" TargetMode="External"/><Relationship Id="rId553" Type="http://schemas.openxmlformats.org/officeDocument/2006/relationships/hyperlink" Target="https://cdn.orca.storage/617815776fb62600b591578d/617bf6e05c514200b5469807/barcode-photo/9nnGcC6sA0Sg8Zy1+X9+oQ.jpg" TargetMode="External"/><Relationship Id="rId554" Type="http://schemas.openxmlformats.org/officeDocument/2006/relationships/hyperlink" Target="https://cdn.orca.storage/617815776fb62600b591578d/617bf87b6ef76800b54f3661/asset-photo/pjaME1tJkYTHHHf2HFbcbw.jpg" TargetMode="External"/><Relationship Id="rId555" Type="http://schemas.openxmlformats.org/officeDocument/2006/relationships/hyperlink" Target="https://cdn.orca.storage/617815776fb62600b591578d/617bf87b6ef76800b54f3661/barcode-photo/i3MS7c5p4eh2VXj3oDCrDg.jpg" TargetMode="External"/><Relationship Id="rId556" Type="http://schemas.openxmlformats.org/officeDocument/2006/relationships/hyperlink" Target="https://cdn.orca.storage/617815776fb62600b591578d/617bf87b6ef76800b54f3661/name-plate-photo/moN5Oy4refXsXQY8yjPJyg.jpg" TargetMode="External"/><Relationship Id="rId557" Type="http://schemas.openxmlformats.org/officeDocument/2006/relationships/hyperlink" Target="https://cdn.orca.storage/617815776fb62600b591578d/617bf98a2e8faa00b5a0eefb/asset-photo/OdUtPD1oD6eM24+Lj5DvpQ.jpg" TargetMode="External"/><Relationship Id="rId558" Type="http://schemas.openxmlformats.org/officeDocument/2006/relationships/hyperlink" Target="https://cdn.orca.storage/617815776fb62600b591578d/617bf98a2e8faa00b5a0eefb/barcode-photo/n7NV9IjQsOTn+sWiHJ4xeQ.jpg" TargetMode="External"/><Relationship Id="rId559" Type="http://schemas.openxmlformats.org/officeDocument/2006/relationships/hyperlink" Target="https://cdn.orca.storage/617815776fb62600b591578d/617bf98a2e8faa00b5a0eefb/name-plate-photo/a66yFa3c2JUn31eXm7KdA.jpg" TargetMode="External"/><Relationship Id="rId560" Type="http://schemas.openxmlformats.org/officeDocument/2006/relationships/hyperlink" Target="https://cdn.orca.storage/617815776fb62600b591578d/617bfc68097cfe00b5a6f6a1/asset-photo/VV0AiyTanmCrDv22WfxCQ.jpg" TargetMode="External"/><Relationship Id="rId561" Type="http://schemas.openxmlformats.org/officeDocument/2006/relationships/hyperlink" Target="https://cdn.orca.storage/617815776fb62600b591578d/617bfc68097cfe00b5a6f6a1/barcode-photo/ve2rOi2qdYh7Dz9xQCSqmQ.jpg" TargetMode="External"/><Relationship Id="rId562" Type="http://schemas.openxmlformats.org/officeDocument/2006/relationships/hyperlink" Target="https://cdn.orca.storage/617815776fb62600b591578d/617bfc68097cfe00b5a6f6a1/name-plate-photo/esfcupNHqHyDm25BYxcFrg.jpg" TargetMode="External"/><Relationship Id="rId563" Type="http://schemas.openxmlformats.org/officeDocument/2006/relationships/hyperlink" Target="https://cdn.orca.storage/617815776fb62600b591578d/617bfd236ef76800b54f3870/asset-photo/RheqRwHlv1QNuGJPEXXeyQ.jpg" TargetMode="External"/><Relationship Id="rId564" Type="http://schemas.openxmlformats.org/officeDocument/2006/relationships/hyperlink" Target="https://cdn.orca.storage/617815776fb62600b591578d/617bfe862e8faa00b5a0f0e9/asset-photo/LkvzcSxSi63zpEg5wfKFcQ.jpg" TargetMode="External"/><Relationship Id="rId565" Type="http://schemas.openxmlformats.org/officeDocument/2006/relationships/hyperlink" Target="https://cdn.orca.storage/617815776fb62600b591578d/617bfe862e8faa00b5a0f0e9/barcode-photo/stlCoiA+ATfHgbGgTQSkQ.jpg" TargetMode="External"/><Relationship Id="rId566" Type="http://schemas.openxmlformats.org/officeDocument/2006/relationships/hyperlink" Target="https://cdn.orca.storage/617815776fb62600b591578d/617bfe862e8faa00b5a0f0e9/name-plate-photo/K27e59i38WFNuYzr4vxb1w.jpg" TargetMode="External"/><Relationship Id="rId567" Type="http://schemas.openxmlformats.org/officeDocument/2006/relationships/hyperlink" Target="https://cdn.orca.storage/617815776fb62600b591578d/617bff5d2e8faa00b5a0f13c/asset-photo/zRvv7kIAG44NQmePhUttg.jpg" TargetMode="External"/><Relationship Id="rId568" Type="http://schemas.openxmlformats.org/officeDocument/2006/relationships/hyperlink" Target="https://cdn.orca.storage/617815776fb62600b591578d/617bff5d2e8faa00b5a0f13c/barcode-photo/bSVZ+7XEULNCIdeA+fumA.jpg" TargetMode="External"/><Relationship Id="rId569" Type="http://schemas.openxmlformats.org/officeDocument/2006/relationships/hyperlink" Target="https://cdn.orca.storage/617815776fb62600b591578d/617bff5d2e8faa00b5a0f13c/name-plate-photo/WPrHXBAZyCQAYLbtLnc7kw.jpg" TargetMode="External"/><Relationship Id="rId570" Type="http://schemas.openxmlformats.org/officeDocument/2006/relationships/hyperlink" Target="https://cdn.orca.storage/617815776fb62600b591578d/617c00e42a52c200b5e38e19/asset-photo/BW5Fpk+Y8WLMQuoPqSSQ.jpg" TargetMode="External"/><Relationship Id="rId571" Type="http://schemas.openxmlformats.org/officeDocument/2006/relationships/hyperlink" Target="https://cdn.orca.storage/617815776fb62600b591578d/617c00e42a52c200b5e38e19/barcode-photo/YiXoSScaeRKE3N5D2awjLQ.jpg" TargetMode="External"/><Relationship Id="rId572" Type="http://schemas.openxmlformats.org/officeDocument/2006/relationships/hyperlink" Target="https://cdn.orca.storage/617815776fb62600b591578d/617c00e42a52c200b5e38e19/name-plate-photo/cG840QtPhD2MLqqRZQXOZg.jpg" TargetMode="External"/><Relationship Id="rId573" Type="http://schemas.openxmlformats.org/officeDocument/2006/relationships/hyperlink" Target="https://cdn.orca.storage/617815776fb62600b591578d/617c01262a52c200b5e38e31/asset-photo/EwzhUGpzkIIDXntZEAaFw.jpg" TargetMode="External"/><Relationship Id="rId574" Type="http://schemas.openxmlformats.org/officeDocument/2006/relationships/hyperlink" Target="https://cdn.orca.storage/617815776fb62600b591578d/617c01262a52c200b5e38e31/barcode-photo/TtFohXG3v6NaZXbLUutMdA.jpg" TargetMode="External"/><Relationship Id="rId575" Type="http://schemas.openxmlformats.org/officeDocument/2006/relationships/hyperlink" Target="https://cdn.orca.storage/617815776fb62600b591578d/617c01262a52c200b5e38e31/name-plate-photo/TbMSjaa1Ay6qvcZ3vuGU+Q.jpg" TargetMode="External"/><Relationship Id="rId576" Type="http://schemas.openxmlformats.org/officeDocument/2006/relationships/hyperlink" Target="https://cdn.orca.storage/617815776fb62600b591578d/617c016c2a52c200b5e38e3e/asset-photo/iPefwqY55hyPaXZje89gdQ.jpg" TargetMode="External"/><Relationship Id="rId577" Type="http://schemas.openxmlformats.org/officeDocument/2006/relationships/hyperlink" Target="https://cdn.orca.storage/617815776fb62600b591578d/617c016c2a52c200b5e38e3e/barcode-photo/Ww41i9GMpajIP6iLXRL4g.jpg" TargetMode="External"/><Relationship Id="rId578" Type="http://schemas.openxmlformats.org/officeDocument/2006/relationships/hyperlink" Target="https://cdn.orca.storage/617815776fb62600b591578d/617c016c2a52c200b5e38e3e/name-plate-photo/N5aJU1jMrMkU+LoXqewK9Q.jpg" TargetMode="External"/><Relationship Id="rId579" Type="http://schemas.openxmlformats.org/officeDocument/2006/relationships/hyperlink" Target="https://cdn.orca.storage/617815776fb62600b591578d/617c019b2e8faa00b5a0f209/asset-photo/QyLbUyzU9pWbl3bz8rhsvA.jpg" TargetMode="External"/><Relationship Id="rId580" Type="http://schemas.openxmlformats.org/officeDocument/2006/relationships/hyperlink" Target="https://cdn.orca.storage/617815776fb62600b591578d/617c019b2e8faa00b5a0f209/barcode-photo/MM912fKde1VKnxHSoYY7sw.jpg" TargetMode="External"/><Relationship Id="rId581" Type="http://schemas.openxmlformats.org/officeDocument/2006/relationships/hyperlink" Target="https://cdn.orca.storage/617815776fb62600b591578d/617c019b2e8faa00b5a0f209/name-plate-photo/CDo3inbLUQpktsMKwJ3Gw.jpg" TargetMode="External"/><Relationship Id="rId582" Type="http://schemas.openxmlformats.org/officeDocument/2006/relationships/hyperlink" Target="https://cdn.orca.storage/617815776fb62600b591578d/617c01fb2e8faa00b5a0f22e/asset-photo/aeQQ1NLfnoe2lrw2WWs+Q.jpg" TargetMode="External"/><Relationship Id="rId583" Type="http://schemas.openxmlformats.org/officeDocument/2006/relationships/hyperlink" Target="https://cdn.orca.storage/617815776fb62600b591578d/617c01fb2e8faa00b5a0f22e/barcode-photo/yqX0ZYYLN53xdQka37Qdww.jpg" TargetMode="External"/><Relationship Id="rId584" Type="http://schemas.openxmlformats.org/officeDocument/2006/relationships/hyperlink" Target="https://cdn.orca.storage/617815776fb62600b591578d/617c01fb2e8faa00b5a0f22e/name-plate-photo/tUW6BasPN4M2vUFmIpzg.jpg" TargetMode="External"/><Relationship Id="rId585" Type="http://schemas.openxmlformats.org/officeDocument/2006/relationships/hyperlink" Target="https://cdn.orca.storage/617815776fb62600b591578d/617c022c2bf52000b5984408/asset-photo/mhPH+5+sBa+eRUW2aFAUTA.jpg" TargetMode="External"/><Relationship Id="rId586" Type="http://schemas.openxmlformats.org/officeDocument/2006/relationships/hyperlink" Target="https://cdn.orca.storage/617815776fb62600b591578d/617c022c2bf52000b5984408/barcode-photo/nP9pEATQfhc+wimEWiTPBw.jpg" TargetMode="External"/><Relationship Id="rId587" Type="http://schemas.openxmlformats.org/officeDocument/2006/relationships/hyperlink" Target="https://cdn.orca.storage/617815776fb62600b591578d/617c022c2bf52000b5984408/name-plate-photo/rb2DmG6yd11swNLj1Xfwqg.jpg" TargetMode="External"/><Relationship Id="rId588" Type="http://schemas.openxmlformats.org/officeDocument/2006/relationships/hyperlink" Target="https://cdn.orca.storage/617815776fb62600b591578d/617c02667d917700b5923770/asset-photo/zkGfkNS9LHrAgAAlirphw.jpg" TargetMode="External"/><Relationship Id="rId589" Type="http://schemas.openxmlformats.org/officeDocument/2006/relationships/hyperlink" Target="https://cdn.orca.storage/617815776fb62600b591578d/617c02667d917700b5923770/barcode-photo/8z4dSCLKNkjPIqSVT13Dw.jpg" TargetMode="External"/><Relationship Id="rId590" Type="http://schemas.openxmlformats.org/officeDocument/2006/relationships/hyperlink" Target="https://cdn.orca.storage/617815776fb62600b591578d/617c02667d917700b5923770/name-plate-photo/6jShs3wlC0VyHGIA6Wtqgg.jpg" TargetMode="External"/><Relationship Id="rId591" Type="http://schemas.openxmlformats.org/officeDocument/2006/relationships/hyperlink" Target="https://cdn.orca.storage/617815776fb62600b591578d/617c038e5c514200b5469dfc/asset-photo/F24pKqZ7MIHwz7nFBe7zGg.jpg" TargetMode="External"/><Relationship Id="rId592" Type="http://schemas.openxmlformats.org/officeDocument/2006/relationships/hyperlink" Target="https://cdn.orca.storage/617815776fb62600b591578d/617c038e5c514200b5469dfc/barcode-photo/vsKW2Y2AmN91chLVu7s8cw.jpg" TargetMode="External"/><Relationship Id="rId593" Type="http://schemas.openxmlformats.org/officeDocument/2006/relationships/hyperlink" Target="https://cdn.orca.storage/617815776fb62600b591578d/617c038e5c514200b5469dfc/name-plate-photo/htLLW94m7zgBpYfeR1dpQ.jpg" TargetMode="External"/><Relationship Id="rId594" Type="http://schemas.openxmlformats.org/officeDocument/2006/relationships/hyperlink" Target="https://cdn.orca.storage/617815776fb62600b591578d/617c04ac5c514200b5469e53/asset-photo/YtHm2aG7lnqR2zIerhcLYA.jpg" TargetMode="External"/><Relationship Id="rId595" Type="http://schemas.openxmlformats.org/officeDocument/2006/relationships/hyperlink" Target="https://cdn.orca.storage/617815776fb62600b591578d/617c04ac5c514200b5469e53/barcode-photo/mThPq64nuQMgSoCe1OE3RA.jpg" TargetMode="External"/><Relationship Id="rId596" Type="http://schemas.openxmlformats.org/officeDocument/2006/relationships/hyperlink" Target="https://cdn.orca.storage/617815776fb62600b591578d/617c04ac5c514200b5469e53/name-plate-photo/MwtWLTMkU1QCLzS+BsGkFA.jpg" TargetMode="External"/><Relationship Id="rId597" Type="http://schemas.openxmlformats.org/officeDocument/2006/relationships/hyperlink" Target="https://cdn.orca.storage/617815776fb62600b591578d/617c06e57d917700b59239a7/asset-photo/7f04EP6laJwdnAOjct85fQ.jpg" TargetMode="External"/><Relationship Id="rId598" Type="http://schemas.openxmlformats.org/officeDocument/2006/relationships/hyperlink" Target="https://cdn.orca.storage/617815776fb62600b591578d/617c06e57d917700b59239a7/barcode-photo/xLJj6l0irBa6IRqXo59pg.jpg" TargetMode="External"/><Relationship Id="rId599" Type="http://schemas.openxmlformats.org/officeDocument/2006/relationships/hyperlink" Target="https://cdn.orca.storage/617815776fb62600b591578d/617c06e57d917700b59239a7/name-plate-photo/eZJhqPDNR5UAYBZN87r6bQ.jpg" TargetMode="External"/><Relationship Id="rId600" Type="http://schemas.openxmlformats.org/officeDocument/2006/relationships/hyperlink" Target="https://cdn.orca.storage/617815776fb62600b591578d/617c083f0679ae00b5e3d772/asset-photo/Ixhrue4pQlJhdQHoeb23Tw.jpg" TargetMode="External"/><Relationship Id="rId601" Type="http://schemas.openxmlformats.org/officeDocument/2006/relationships/hyperlink" Target="https://cdn.orca.storage/617815776fb62600b591578d/617c083f0679ae00b5e3d772/barcode-photo/gzRmxiBxNqSRwxYWf6pC4w.jpg" TargetMode="External"/><Relationship Id="rId602" Type="http://schemas.openxmlformats.org/officeDocument/2006/relationships/hyperlink" Target="https://cdn.orca.storage/617815776fb62600b591578d/617c083f0679ae00b5e3d772/name-plate-photo/BuCOpi+R6gtYUzZtpKMARw.jpg" TargetMode="External"/><Relationship Id="rId603" Type="http://schemas.openxmlformats.org/officeDocument/2006/relationships/hyperlink" Target="https://cdn.orca.storage/617815776fb62600b591578d/617c08802e8faa00b5a0f5be/asset-photo/MEUWr1qqt+Hm6RxnHRpo4g.jpg" TargetMode="External"/><Relationship Id="rId604" Type="http://schemas.openxmlformats.org/officeDocument/2006/relationships/hyperlink" Target="https://cdn.orca.storage/617815776fb62600b591578d/617c08802e8faa00b5a0f5be/barcode-photo/wuwC45npwlhNQObQu8zbWA.jpg" TargetMode="External"/><Relationship Id="rId605" Type="http://schemas.openxmlformats.org/officeDocument/2006/relationships/hyperlink" Target="https://cdn.orca.storage/617815776fb62600b591578d/617c08802e8faa00b5a0f5be/name-plate-photo/B3QCEOwKe8+qLOLRzK6GA.jpg" TargetMode="External"/><Relationship Id="rId606" Type="http://schemas.openxmlformats.org/officeDocument/2006/relationships/hyperlink" Target="https://cdn.orca.storage/617815776fb62600b591578d/617c08b3616e63109d00000c/asset-photo/SkVqndUxgnUy+xdjEv6xcQ.jpg" TargetMode="External"/><Relationship Id="rId607" Type="http://schemas.openxmlformats.org/officeDocument/2006/relationships/hyperlink" Target="https://cdn.orca.storage/617815776fb62600b591578d/617c08b3616e63109d00000c/barcode-photo/+lc2i5mTJ3EDfcufLK58Ag.jpg" TargetMode="External"/><Relationship Id="rId608" Type="http://schemas.openxmlformats.org/officeDocument/2006/relationships/hyperlink" Target="https://cdn.orca.storage/617815776fb62600b591578d/617c08b3616e63109d00000c/name-plate-photo/kZRdTX0K5d8dFRcXdww76g.jpg" TargetMode="External"/><Relationship Id="rId609" Type="http://schemas.openxmlformats.org/officeDocument/2006/relationships/hyperlink" Target="https://cdn.orca.storage/617815776fb62600b591578d/617c09092a52c200b5e391bb/asset-photo/BhUpMTKO3H3iczFCTGcTdw.jpg" TargetMode="External"/><Relationship Id="rId610" Type="http://schemas.openxmlformats.org/officeDocument/2006/relationships/hyperlink" Target="https://cdn.orca.storage/617815776fb62600b591578d/617c09092a52c200b5e391bb/barcode-photo/JerQraZLDuAtKBmFOeenKw.jpg" TargetMode="External"/><Relationship Id="rId611" Type="http://schemas.openxmlformats.org/officeDocument/2006/relationships/hyperlink" Target="https://cdn.orca.storage/617815776fb62600b591578d/617c0ab07d917700b592899b/asset-photo/tawIwsJIVH7DhUGf1auFQ.jpg" TargetMode="External"/><Relationship Id="rId612" Type="http://schemas.openxmlformats.org/officeDocument/2006/relationships/hyperlink" Target="https://cdn.orca.storage/617815776fb62600b591578d/617c0ab07d917700b592899b/barcode-photo/D+GkKKMDWmo06Wy7SDlkw.jpg" TargetMode="External"/><Relationship Id="rId613" Type="http://schemas.openxmlformats.org/officeDocument/2006/relationships/hyperlink" Target="https://cdn.orca.storage/617815776fb62600b591578d/617c0ab07d917700b592899b/name-plate-photo/nbdfRqzc1fOPPH97fYPYcg.jpg" TargetMode="External"/><Relationship Id="rId614" Type="http://schemas.openxmlformats.org/officeDocument/2006/relationships/hyperlink" Target="https://cdn.orca.storage/617815776fb62600b591578d/617c0b1a097cfe00b5a756aa/asset-photo/W4k6yrns5M5n+Q2l5yMVnQ.jpg" TargetMode="External"/><Relationship Id="rId615" Type="http://schemas.openxmlformats.org/officeDocument/2006/relationships/hyperlink" Target="https://cdn.orca.storage/617815776fb62600b591578d/617c0b1a097cfe00b5a756aa/barcode-photo/cMEiglNLjHYA5m3YR5y5A.jpg" TargetMode="External"/><Relationship Id="rId616" Type="http://schemas.openxmlformats.org/officeDocument/2006/relationships/hyperlink" Target="https://cdn.orca.storage/617815776fb62600b591578d/617c0cda2a52c200b5e393e9/asset-photo/1TV2M6Xs+f4d6ZQ2WPlEfQ.jpg" TargetMode="External"/><Relationship Id="rId617" Type="http://schemas.openxmlformats.org/officeDocument/2006/relationships/hyperlink" Target="https://cdn.orca.storage/617815776fb62600b591578d/617c0cda2a52c200b5e393e9/barcode-photo/xmBw0xrnTzS2Wy2xqhd8vA.jpg" TargetMode="External"/><Relationship Id="rId618" Type="http://schemas.openxmlformats.org/officeDocument/2006/relationships/hyperlink" Target="https://cdn.orca.storage/617815776fb62600b591578d/617c0cda2a52c200b5e393e9/name-plate-photo/Dr3PXW287zeeNUlQcjqg.jpg" TargetMode="External"/><Relationship Id="rId619" Type="http://schemas.openxmlformats.org/officeDocument/2006/relationships/hyperlink" Target="https://cdn.orca.storage/617815776fb62600b591578d/617c0d1d6ef76800b54f3fb8/asset-photo/9IhjFzXJ89yTs42DATZXTw.jpg" TargetMode="External"/><Relationship Id="rId620" Type="http://schemas.openxmlformats.org/officeDocument/2006/relationships/hyperlink" Target="https://cdn.orca.storage/617815776fb62600b591578d/617c0d1d6ef76800b54f3fb8/barcode-photo/4GdcmAuFpKPz6NcV3PhaPQ.jpg" TargetMode="External"/><Relationship Id="rId621" Type="http://schemas.openxmlformats.org/officeDocument/2006/relationships/hyperlink" Target="https://cdn.orca.storage/617815776fb62600b591578d/617c0d1d6ef76800b54f3fb8/name-plate-photo/zwNVzWLMKzJ1VBQzBShbZw.jpg" TargetMode="External"/><Relationship Id="rId622" Type="http://schemas.openxmlformats.org/officeDocument/2006/relationships/hyperlink" Target="https://cdn.orca.storage/617815776fb62600b591578d/617c0d7d2bf52000b5987a95/asset-photo/EAubv8qVp8AONUT3to3QQ.jpg" TargetMode="External"/><Relationship Id="rId623" Type="http://schemas.openxmlformats.org/officeDocument/2006/relationships/hyperlink" Target="https://cdn.orca.storage/617815776fb62600b591578d/617c0d7d2bf52000b5987a95/barcode-photo/1KKkaEOgMxNONCuPqyNYFw.jpg" TargetMode="External"/><Relationship Id="rId624" Type="http://schemas.openxmlformats.org/officeDocument/2006/relationships/hyperlink" Target="https://cdn.orca.storage/617815776fb62600b591578d/617c0d7d2bf52000b5987a95/name-plate-photo/DZ5uLv4iE6JXvgoHkeOhA.jpg" TargetMode="External"/><Relationship Id="rId625" Type="http://schemas.openxmlformats.org/officeDocument/2006/relationships/hyperlink" Target="https://cdn.orca.storage/617815776fb62600b591578d/617c0df35c514200b546babf/asset-photo/6Hk+JEW9F9ICXO+GAHU9GA.jpg" TargetMode="External"/><Relationship Id="rId626" Type="http://schemas.openxmlformats.org/officeDocument/2006/relationships/hyperlink" Target="https://cdn.orca.storage/617815776fb62600b591578d/617c0df35c514200b546babf/barcode-photo/Q3vlVpbYz+PvbWuchDelHw.jpg" TargetMode="External"/><Relationship Id="rId627" Type="http://schemas.openxmlformats.org/officeDocument/2006/relationships/hyperlink" Target="https://cdn.orca.storage/617815776fb62600b591578d/617c11927d917700b5928d56/asset-photo/RC0zBfsdpBVY7vB3gKbXIA.jpg" TargetMode="External"/><Relationship Id="rId628" Type="http://schemas.openxmlformats.org/officeDocument/2006/relationships/hyperlink" Target="https://cdn.orca.storage/617815776fb62600b591578d/617c11927d917700b5928d56/name-plate-photo/IC5bwHI+ENSBawTG6h23bg.jpg" TargetMode="External"/><Relationship Id="rId629" Type="http://schemas.openxmlformats.org/officeDocument/2006/relationships/hyperlink" Target="https://cdn.orca.storage/617815776fb62600b591578d/617c12de097cfe00b5a823d2/asset-photo/02Ie643L5OnHE6eVRaNPIg.jpg" TargetMode="External"/><Relationship Id="rId630" Type="http://schemas.openxmlformats.org/officeDocument/2006/relationships/hyperlink" Target="https://cdn.orca.storage/617815776fb62600b591578d/617c12de097cfe00b5a823d2/barcode-photo/af9lXtwr5mrN3sjnSiXgg.jpg" TargetMode="External"/><Relationship Id="rId631" Type="http://schemas.openxmlformats.org/officeDocument/2006/relationships/hyperlink" Target="https://cdn.orca.storage/617815776fb62600b591578d/617c15842a52c200b5e398b3/asset-photo/IGRr8UPIRy0+VRGg+QykqA.jpg" TargetMode="External"/><Relationship Id="rId632" Type="http://schemas.openxmlformats.org/officeDocument/2006/relationships/hyperlink" Target="https://cdn.orca.storage/617815776fb62600b591578d/617c15842a52c200b5e398b3/barcode-photo/GAGMYxitT1k0QbWO9ZY1g.jpg" TargetMode="External"/><Relationship Id="rId633" Type="http://schemas.openxmlformats.org/officeDocument/2006/relationships/hyperlink" Target="https://cdn.orca.storage/617815776fb62600b591578d/617c15842a52c200b5e398b3/name-plate-photo/NWMkPNAeeha2yRDJUVxCpg.jpg" TargetMode="External"/><Relationship Id="rId634" Type="http://schemas.openxmlformats.org/officeDocument/2006/relationships/hyperlink" Target="https://cdn.orca.storage/617815776fb62600b591578d/617c15bd2e8faa00b5a0fcef/asset-photo/nHAeMnHQrsUO57NXx5naA.jpg" TargetMode="External"/><Relationship Id="rId635" Type="http://schemas.openxmlformats.org/officeDocument/2006/relationships/hyperlink" Target="https://cdn.orca.storage/617815776fb62600b591578d/617c15bd2e8faa00b5a0fcef/barcode-photo/0rTEpfIzNKr1gkDyZMW3Xg.jpg" TargetMode="External"/><Relationship Id="rId636" Type="http://schemas.openxmlformats.org/officeDocument/2006/relationships/hyperlink" Target="https://cdn.orca.storage/617815776fb62600b591578d/617c15bd2e8faa00b5a0fcef/name-plate-photo/Zm9TFNr0JdrJmW50v4MBQA.jpg" TargetMode="External"/><Relationship Id="rId637" Type="http://schemas.openxmlformats.org/officeDocument/2006/relationships/hyperlink" Target="https://cdn.orca.storage/617815776fb62600b591578d/617c15ec6ef76800b54f441d/asset-photo/nnnNb3I8caES8Vo03gfYxQ.jpg" TargetMode="External"/><Relationship Id="rId638" Type="http://schemas.openxmlformats.org/officeDocument/2006/relationships/hyperlink" Target="https://cdn.orca.storage/617815776fb62600b591578d/617c15ec6ef76800b54f441d/barcode-photo/f2gvlvjphVTdG9QRdsW3A.jpg" TargetMode="External"/><Relationship Id="rId639" Type="http://schemas.openxmlformats.org/officeDocument/2006/relationships/hyperlink" Target="https://cdn.orca.storage/617815776fb62600b591578d/617c15ec6ef76800b54f441d/name-plate-photo/HnD9YE4YiqYbkSeZVG8A.jpg" TargetMode="External"/><Relationship Id="rId640" Type="http://schemas.openxmlformats.org/officeDocument/2006/relationships/hyperlink" Target="https://cdn.orca.storage/617815776fb62600b591578d/617c162a7d917700b5928fa3/asset-photo/qsVFtv7BRse5lv4uZzztg.jpg" TargetMode="External"/><Relationship Id="rId641" Type="http://schemas.openxmlformats.org/officeDocument/2006/relationships/hyperlink" Target="https://cdn.orca.storage/617815776fb62600b591578d/617c162a7d917700b5928fa3/barcode-photo/chexDcxqZ5AIzXS5PiakA.jpg" TargetMode="External"/><Relationship Id="rId642" Type="http://schemas.openxmlformats.org/officeDocument/2006/relationships/hyperlink" Target="https://cdn.orca.storage/617815776fb62600b591578d/617c162a7d917700b5928fa3/name-plate-photo/XdyO1Q6y6h+l4BBOsJ2iw.jpg" TargetMode="External"/><Relationship Id="rId643" Type="http://schemas.openxmlformats.org/officeDocument/2006/relationships/hyperlink" Target="https://cdn.orca.storage/617815776fb62600b591578d/617c1a2b6ef76800b54f4660/asset-photo/aSGTSoPuNMzqZS0r6Ak1lw.jpg" TargetMode="External"/><Relationship Id="rId644" Type="http://schemas.openxmlformats.org/officeDocument/2006/relationships/hyperlink" Target="https://cdn.orca.storage/617815776fb62600b591578d/617c1a2b6ef76800b54f4660/barcode-photo/6NNY7IQBVlT+v2NsGoreQQ.jpg" TargetMode="External"/><Relationship Id="rId645" Type="http://schemas.openxmlformats.org/officeDocument/2006/relationships/hyperlink" Target="https://cdn.orca.storage/617815776fb62600b591578d/617c1a2b6ef76800b54f4660/name-plate-photo/HnGMyI9ZvfMneBG0aTSvfA.jpg" TargetMode="External"/><Relationship Id="rId646" Type="http://schemas.openxmlformats.org/officeDocument/2006/relationships/hyperlink" Target="https://cdn.orca.storage/617815776fb62600b591578d/617c1a9a0679ae00b5e45b20/asset-photo/hxpZnZn2ZFq9W+Fld8Cspw.jpg" TargetMode="External"/><Relationship Id="rId647" Type="http://schemas.openxmlformats.org/officeDocument/2006/relationships/hyperlink" Target="https://cdn.orca.storage/617815776fb62600b591578d/617c1a9a0679ae00b5e45b20/barcode-photo/5MfCLZLY6yQn70CPKjanA.jpg" TargetMode="External"/><Relationship Id="rId648" Type="http://schemas.openxmlformats.org/officeDocument/2006/relationships/hyperlink" Target="https://cdn.orca.storage/617815776fb62600b591578d/617c1a9a0679ae00b5e45b20/name-plate-photo/Vb9nAJMLRqR5kzvTM1CMsg.jpg" TargetMode="External"/><Relationship Id="rId649" Type="http://schemas.openxmlformats.org/officeDocument/2006/relationships/hyperlink" Target="https://cdn.orca.storage/617815776fb62600b591578d/617c1b5f2e8faa00b5a0ffd3/asset-photo/WBktltjE49gyOlKRojKHBw.jpg" TargetMode="External"/><Relationship Id="rId650" Type="http://schemas.openxmlformats.org/officeDocument/2006/relationships/hyperlink" Target="https://cdn.orca.storage/617815776fb62600b591578d/617c1b5f2e8faa00b5a0ffd3/name-plate-photo/6elq672EzvSSm2z8dhUsw.jpg" TargetMode="External"/><Relationship Id="rId651" Type="http://schemas.openxmlformats.org/officeDocument/2006/relationships/hyperlink" Target="https://cdn.orca.storage/617815776fb62600b591578d/617c1bfc2e8faa00b5a1002a/asset-photo/PVXaIir3adOxpy4XokG9Bw.jpg" TargetMode="External"/><Relationship Id="rId652" Type="http://schemas.openxmlformats.org/officeDocument/2006/relationships/hyperlink" Target="https://cdn.orca.storage/617815776fb62600b591578d/617c1bfc2e8faa00b5a1002a/name-plate-photo/18zrxnHPglCeiNU+1YxQ.jpg" TargetMode="External"/><Relationship Id="rId653" Type="http://schemas.openxmlformats.org/officeDocument/2006/relationships/hyperlink" Target="https://cdn.orca.storage/617815776fb62600b591578d/617c1c3f2a52c200b5e4f7d5/asset-photo/OTCPeOb4LtFPLAMLtfWr7Q.jpg" TargetMode="External"/><Relationship Id="rId654" Type="http://schemas.openxmlformats.org/officeDocument/2006/relationships/hyperlink" Target="https://cdn.orca.storage/617815776fb62600b591578d/617c1c3f2a52c200b5e4f7d5/name-plate-photo/6ksj6KODfrGod3yOIH4xdw.jpg" TargetMode="External"/><Relationship Id="rId655" Type="http://schemas.openxmlformats.org/officeDocument/2006/relationships/hyperlink" Target="https://cdn.orca.storage/617815776fb62600b591578d/617c1c862e8faa00b5a1004d/asset-photo/TeA7Iyx2cRWeQHyjBX0h6A.jpg" TargetMode="External"/><Relationship Id="rId656" Type="http://schemas.openxmlformats.org/officeDocument/2006/relationships/hyperlink" Target="https://cdn.orca.storage/617815776fb62600b591578d/617c1c862e8faa00b5a1004d/name-plate-photo/BSP5gHtODe3u15v0OMKdBA.jpg" TargetMode="External"/><Relationship Id="rId657" Type="http://schemas.openxmlformats.org/officeDocument/2006/relationships/hyperlink" Target="https://cdn.orca.storage/617815776fb62600b591578d/617c1f676ef76800b54f68aa/asset-photo/xoE4HogJOd2PKV7q8oAu5A.jpg" TargetMode="External"/><Relationship Id="rId658" Type="http://schemas.openxmlformats.org/officeDocument/2006/relationships/hyperlink" Target="https://cdn.orca.storage/617815776fb62600b591578d/617c1f676ef76800b54f68aa/barcode-photo/t8by7bnffxq8S5rA9EyVw.jpg" TargetMode="External"/><Relationship Id="rId659" Type="http://schemas.openxmlformats.org/officeDocument/2006/relationships/hyperlink" Target="https://cdn.orca.storage/617815776fb62600b591578d/617c1f676ef76800b54f68aa/name-plate-photo/93Nx0KOn1N+Nal763h5cg.jpg" TargetMode="External"/><Relationship Id="rId660" Type="http://schemas.openxmlformats.org/officeDocument/2006/relationships/hyperlink" Target="https://cdn.orca.storage/617815776fb62600b591578d/617c1f682a52c200b5e53930/asset-photo/vhXfcVvbdjTY6WG9v5eWTA.jpg" TargetMode="External"/><Relationship Id="rId661" Type="http://schemas.openxmlformats.org/officeDocument/2006/relationships/hyperlink" Target="https://cdn.orca.storage/617815776fb62600b591578d/617c1f682a52c200b5e53930/barcode-photo/7UbLNH118pUOWc+a7uVSdA.jpg" TargetMode="External"/><Relationship Id="rId662" Type="http://schemas.openxmlformats.org/officeDocument/2006/relationships/hyperlink" Target="https://cdn.orca.storage/617815776fb62600b591578d/617c1f682a52c200b5e53930/name-plate-photo/1kECbJVhGyA5sI6EH8fEg.jpg" TargetMode="External"/><Relationship Id="rId663" Type="http://schemas.openxmlformats.org/officeDocument/2006/relationships/hyperlink" Target="https://cdn.orca.storage/617815776fb62600b591578d/617c1f962e8faa00b5a10198/asset-photo/jyHomdsoA8ibLvP2o91TrA.jpg" TargetMode="External"/><Relationship Id="rId664" Type="http://schemas.openxmlformats.org/officeDocument/2006/relationships/hyperlink" Target="https://cdn.orca.storage/617815776fb62600b591578d/617c1f962e8faa00b5a10198/barcode-photo/N9lDlqiZ8gMr3cxUAin4tA.jpg" TargetMode="External"/><Relationship Id="rId665" Type="http://schemas.openxmlformats.org/officeDocument/2006/relationships/hyperlink" Target="https://cdn.orca.storage/617815776fb62600b591578d/617c1f962e8faa00b5a10198/name-plate-photo/gYg+XJWdTVQLxtKIEOaRnA.jpg" TargetMode="External"/><Relationship Id="rId666" Type="http://schemas.openxmlformats.org/officeDocument/2006/relationships/hyperlink" Target="https://cdn.orca.storage/617815776fb62600b591578d/617c21ec2a52c200b5e5aed6/asset-photo/4t2jwFS3KTtng6L2FNuHw.jpg" TargetMode="External"/><Relationship Id="rId667" Type="http://schemas.openxmlformats.org/officeDocument/2006/relationships/hyperlink" Target="https://cdn.orca.storage/617815776fb62600b591578d/617c21ec2a52c200b5e5aed6/barcode-photo/GWZLNJvlpS+nJjUdTUVBVw.jpg" TargetMode="External"/><Relationship Id="rId668" Type="http://schemas.openxmlformats.org/officeDocument/2006/relationships/hyperlink" Target="https://cdn.orca.storage/6176f4e9837c6600b5a93b75/61780ab164b29000b5ee647b/asset-photo/kms6e11XyuenBnqT8Hh+g.jpg" TargetMode="External"/><Relationship Id="rId669" Type="http://schemas.openxmlformats.org/officeDocument/2006/relationships/hyperlink" Target="https://cdn.orca.storage/6176f4e9837c6600b5a93b75/61780ab164b29000b5ee647b/barcode-photo/5PIS3e7Z5Y8AA9MGzrVlUg.jpg" TargetMode="External"/><Relationship Id="rId670" Type="http://schemas.openxmlformats.org/officeDocument/2006/relationships/hyperlink" Target="https://cdn.orca.storage/6176f4e9837c6600b5a93b75/61780ab164b29000b5ee647b/name-plate-photo/AY1n9cT87k6qH5bM1LGFAA.jpg" TargetMode="External"/><Relationship Id="rId671" Type="http://schemas.openxmlformats.org/officeDocument/2006/relationships/hyperlink" Target="https://cdn.orca.storage/6176f4e9837c6600b5a93b75/617b11267d917700b58fe88c/asset-photo/JtCGWVapVi5W2N3liTbYQw.jpg" TargetMode="External"/><Relationship Id="rId672" Type="http://schemas.openxmlformats.org/officeDocument/2006/relationships/hyperlink" Target="https://cdn.orca.storage/6176f4e9837c6600b5a93b75/617b11267d917700b58fe88c/barcode-photo/h715U0k6wKCd4BDR80wReg.jpg" TargetMode="External"/><Relationship Id="rId673" Type="http://schemas.openxmlformats.org/officeDocument/2006/relationships/hyperlink" Target="https://cdn.orca.storage/6176f4e9837c6600b5a93b75/617b11267d917700b58fe88d/asset-photo/+RXgXzCNRfr1Qr3LwMFn4A.jpg" TargetMode="External"/><Relationship Id="rId674" Type="http://schemas.openxmlformats.org/officeDocument/2006/relationships/hyperlink" Target="https://cdn.orca.storage/6176f4e9837c6600b5a93b75/617b11267d917700b58fe88d/barcode-photo/sJ4KCIeR5ZRRJsKd3Ks5mA.jpg" TargetMode="External"/><Relationship Id="rId675" Type="http://schemas.openxmlformats.org/officeDocument/2006/relationships/hyperlink" Target="https://cdn.orca.storage/6176f4e9837c6600b5a93b75/617b11267d917700b58fe88e/asset-photo/RdwUMsn3EDBUiOxqmJC8g.jpg" TargetMode="External"/><Relationship Id="rId676" Type="http://schemas.openxmlformats.org/officeDocument/2006/relationships/hyperlink" Target="https://cdn.orca.storage/6176f4e9837c6600b5a93b75/617b11267d917700b58fe88e/barcode-photo/+AuIswfR6icjZbIDmfB2Aw.jpg" TargetMode="External"/><Relationship Id="rId677" Type="http://schemas.openxmlformats.org/officeDocument/2006/relationships/hyperlink" Target="https://cdn.orca.storage/6176f4e9837c6600b5a93b75/617b11267d917700b58fe88f/asset-photo/bvQqPgYTaW1YkPkigjdCQ.jpg" TargetMode="External"/><Relationship Id="rId678" Type="http://schemas.openxmlformats.org/officeDocument/2006/relationships/hyperlink" Target="https://cdn.orca.storage/6176f4e9837c6600b5a93b75/617b11267d917700b58fe88f/barcode-photo/QsvN9pPkk+zU9aOAURHlGg.jpg" TargetMode="External"/><Relationship Id="rId679" Type="http://schemas.openxmlformats.org/officeDocument/2006/relationships/hyperlink" Target="https://cdn.orca.storage/6176f4e9837c6600b5a93b75/617b11267d917700b58fe895/asset-photo/zgrPq+2Euaq+BdM9QcorUg.jpg" TargetMode="External"/><Relationship Id="rId680" Type="http://schemas.openxmlformats.org/officeDocument/2006/relationships/hyperlink" Target="https://cdn.orca.storage/6176f4e9837c6600b5a93b75/617b11267d917700b58fe895/barcode-photo/XOZdyAPwjx2vLPI1dd55zA.jpg" TargetMode="External"/><Relationship Id="rId681" Type="http://schemas.openxmlformats.org/officeDocument/2006/relationships/hyperlink" Target="https://cdn.orca.storage/6176f4e9837c6600b5a93b75/617b11267d917700b58fe895/name-plate-photo/e5rtT5BBhXwR5uRG1CmAmg.jpg" TargetMode="External"/><Relationship Id="rId682" Type="http://schemas.openxmlformats.org/officeDocument/2006/relationships/hyperlink" Target="https://cdn.orca.storage/6176f4e9837c6600b5a93b75/617b11267d917700b58fe896/asset-photo/20J6yUgMxnAPHWs3gHXCA.jpg" TargetMode="External"/><Relationship Id="rId683" Type="http://schemas.openxmlformats.org/officeDocument/2006/relationships/hyperlink" Target="https://cdn.orca.storage/6176f4e9837c6600b5a93b75/617b11267d917700b58fe896/barcode-photo/hYOr16DuwTf6WsVtjDR4yw.jpg" TargetMode="External"/><Relationship Id="rId684" Type="http://schemas.openxmlformats.org/officeDocument/2006/relationships/hyperlink" Target="https://cdn.orca.storage/6176f4e9837c6600b5a93b75/617b11267d917700b58fe896/name-plate-photo/xTjR+ZErMPIkVbyUhz6lEg.jpg" TargetMode="External"/><Relationship Id="rId685" Type="http://schemas.openxmlformats.org/officeDocument/2006/relationships/hyperlink" Target="https://cdn.orca.storage/6176f4e9837c6600b5a93b75/617b11267d917700b58fe897/asset-photo/8hNRNTKCV0j0YnWIvPjQkg.jpg" TargetMode="External"/><Relationship Id="rId686" Type="http://schemas.openxmlformats.org/officeDocument/2006/relationships/hyperlink" Target="https://cdn.orca.storage/6176f4e9837c6600b5a93b75/617b11267d917700b58fe897/barcode-photo/qnIzxsa2nhBtdRdq2+5aRA.jpg" TargetMode="External"/><Relationship Id="rId687" Type="http://schemas.openxmlformats.org/officeDocument/2006/relationships/hyperlink" Target="https://cdn.orca.storage/6176f4e9837c6600b5a93b75/617b11267d917700b58fe897/name-plate-photo/DYS0mWwBkW4zJ5GleMkNQ.jpg" TargetMode="External"/><Relationship Id="rId688" Type="http://schemas.openxmlformats.org/officeDocument/2006/relationships/hyperlink" Target="https://cdn.orca.storage/6176f4e9837c6600b5a93b75/617b11267d917700b58fe898/asset-photo/ZvqDxm9i958g7WqI0Sw9A.jpg" TargetMode="External"/><Relationship Id="rId689" Type="http://schemas.openxmlformats.org/officeDocument/2006/relationships/hyperlink" Target="https://cdn.orca.storage/6176f4e9837c6600b5a93b75/617b11267d917700b58fe898/barcode-photo/yziVi2WshCA453yfxzjZDA.jpg" TargetMode="External"/><Relationship Id="rId690" Type="http://schemas.openxmlformats.org/officeDocument/2006/relationships/hyperlink" Target="https://cdn.orca.storage/6176f4e9837c6600b5a93b75/617b11267d917700b58fe898/name-plate-photo/WeHLJmDf0cdXDHS2MLdVtA.jpg" TargetMode="External"/><Relationship Id="rId691" Type="http://schemas.openxmlformats.org/officeDocument/2006/relationships/hyperlink" Target="https://cdn.orca.storage/6176f4e9837c6600b5a93b75/617b11267d917700b58fe899/asset-photo/vS+dFHzxkkDiMGR1PzwlbA.jpg" TargetMode="External"/><Relationship Id="rId692" Type="http://schemas.openxmlformats.org/officeDocument/2006/relationships/hyperlink" Target="https://cdn.orca.storage/6176f4e9837c6600b5a93b75/617b11267d917700b58fe899/barcode-photo/IRIL5z9B46Ba+aiPEwMhfQ.jpg" TargetMode="External"/><Relationship Id="rId693" Type="http://schemas.openxmlformats.org/officeDocument/2006/relationships/hyperlink" Target="https://cdn.orca.storage/6176f4e9837c6600b5a93b75/617b11267d917700b58fe899/name-plate-photo/GsBjfi7ayYCwUU47bHlXsw.jpg" TargetMode="External"/><Relationship Id="rId694" Type="http://schemas.openxmlformats.org/officeDocument/2006/relationships/hyperlink" Target="https://cdn.orca.storage/6176f4e9837c6600b5a93b75/617b11267d917700b58fe89a/asset-photo/JGNZmLLW3g5QcYCiBnTyBg.jpg" TargetMode="External"/><Relationship Id="rId695" Type="http://schemas.openxmlformats.org/officeDocument/2006/relationships/hyperlink" Target="https://cdn.orca.storage/6176f4e9837c6600b5a93b75/617b11267d917700b58fe89a/barcode-photo/Fh40DbAkuwLx0WaueJqQ.jpg" TargetMode="External"/><Relationship Id="rId696" Type="http://schemas.openxmlformats.org/officeDocument/2006/relationships/hyperlink" Target="https://cdn.orca.storage/6176f4e9837c6600b5a93b75/617b11267d917700b58fe89a/name-plate-photo/om2HJrJxa0vF11avrsYqEQ.jpg" TargetMode="External"/><Relationship Id="rId697" Type="http://schemas.openxmlformats.org/officeDocument/2006/relationships/hyperlink" Target="https://cdn.orca.storage/6176f4e9837c6600b5a93b75/617b11267d917700b58fe89b/asset-photo/U4N7MFL+zk2TAWxZ3j8ZCg.jpg" TargetMode="External"/><Relationship Id="rId698" Type="http://schemas.openxmlformats.org/officeDocument/2006/relationships/hyperlink" Target="https://cdn.orca.storage/6176f4e9837c6600b5a93b75/617b11267d917700b58fe89b/barcode-photo/OfLC7iesXWsxIFB2w+Hfg.jpg" TargetMode="External"/><Relationship Id="rId699" Type="http://schemas.openxmlformats.org/officeDocument/2006/relationships/hyperlink" Target="https://cdn.orca.storage/6176f4e9837c6600b5a93b75/617b11267d917700b58fe89c/asset-photo/qPYmn15VRGbnaEDnw32U3A.jpg" TargetMode="External"/><Relationship Id="rId700" Type="http://schemas.openxmlformats.org/officeDocument/2006/relationships/hyperlink" Target="https://cdn.orca.storage/6176f4e9837c6600b5a93b75/617b11267d917700b58fe89c/barcode-photo/n0UxNLwvXiEa+ZpWUOVw4A.jpg" TargetMode="External"/><Relationship Id="rId701" Type="http://schemas.openxmlformats.org/officeDocument/2006/relationships/hyperlink" Target="https://cdn.orca.storage/6176f4e9837c6600b5a93b75/617b11267d917700b58fe89d/asset-photo/7qoPlXhHcW1ER9nReHr2Wg.jpg" TargetMode="External"/><Relationship Id="rId702" Type="http://schemas.openxmlformats.org/officeDocument/2006/relationships/hyperlink" Target="https://cdn.orca.storage/6176f4e9837c6600b5a93b75/617b11267d917700b58fe89d/barcode-photo/TKfthRZzAHFNnUpUTx506w.jpg" TargetMode="External"/><Relationship Id="rId703" Type="http://schemas.openxmlformats.org/officeDocument/2006/relationships/hyperlink" Target="https://cdn.orca.storage/6176f4e9837c6600b5a93b75/617b11267d917700b58fe89e/asset-photo/QKqkGCq6CdrA0KBi2w+lQ.jpg" TargetMode="External"/><Relationship Id="rId704" Type="http://schemas.openxmlformats.org/officeDocument/2006/relationships/hyperlink" Target="https://cdn.orca.storage/6176f4e9837c6600b5a93b75/617b11267d917700b58fe89e/barcode-photo/cxBxeo+JNZZHsZMi6n2E1A.jpg" TargetMode="External"/><Relationship Id="rId705" Type="http://schemas.openxmlformats.org/officeDocument/2006/relationships/hyperlink" Target="https://cdn.orca.storage/6176f4e9837c6600b5a93b75/617b11267d917700b58fe89f/asset-photo/3DPJMwanowz2CZ44tosQ.jpg" TargetMode="External"/><Relationship Id="rId706" Type="http://schemas.openxmlformats.org/officeDocument/2006/relationships/hyperlink" Target="https://cdn.orca.storage/6176f4e9837c6600b5a93b75/617b11267d917700b58fe89f/barcode-photo/wcA2XxOksxSm+jRs9Wffbg.jpg" TargetMode="External"/><Relationship Id="rId707" Type="http://schemas.openxmlformats.org/officeDocument/2006/relationships/hyperlink" Target="https://cdn.orca.storage/6176f4e9837c6600b5a93b75/617b11267d917700b58fe8a0/asset-photo/gGHuaBBYpLmEkmX3JUboQ.jpg" TargetMode="External"/><Relationship Id="rId708" Type="http://schemas.openxmlformats.org/officeDocument/2006/relationships/hyperlink" Target="https://cdn.orca.storage/6176f4e9837c6600b5a93b75/617b11267d917700b58fe8a0/barcode-photo/0fHxzdN7MNHQAKt8ox6xTg.jpg" TargetMode="External"/><Relationship Id="rId709" Type="http://schemas.openxmlformats.org/officeDocument/2006/relationships/hyperlink" Target="https://cdn.orca.storage/6176f4e9837c6600b5a93b75/617b11267d917700b58fe8a1/asset-photo/ro3rfRAsEmzlgliKQw0f8w.jpg" TargetMode="External"/><Relationship Id="rId710" Type="http://schemas.openxmlformats.org/officeDocument/2006/relationships/hyperlink" Target="https://cdn.orca.storage/6176f4e9837c6600b5a93b75/617b11267d917700b58fe8a1/barcode-photo/I9ne4BOCyhwjaJyE9e0RaA.jpg" TargetMode="External"/><Relationship Id="rId711" Type="http://schemas.openxmlformats.org/officeDocument/2006/relationships/hyperlink" Target="https://cdn.orca.storage/6176f4e9837c6600b5a93b75/617b11267d917700b58fe8a1/name-plate-photo/dUR9THLJ8LjAMf9FwHXk8w.jpg" TargetMode="External"/><Relationship Id="rId712" Type="http://schemas.openxmlformats.org/officeDocument/2006/relationships/hyperlink" Target="https://cdn.orca.storage/6176f4e9837c6600b5a93b75/617b11267d917700b58fe8a2/asset-photo/sdD+fkfbwFnoU7NRVy3X8w.jpg" TargetMode="External"/><Relationship Id="rId713" Type="http://schemas.openxmlformats.org/officeDocument/2006/relationships/hyperlink" Target="https://cdn.orca.storage/6176f4e9837c6600b5a93b75/617b11267d917700b58fe8a2/barcode-photo/lFn7P9fuTsRsJgSHHdlIw.jpg" TargetMode="External"/><Relationship Id="rId714" Type="http://schemas.openxmlformats.org/officeDocument/2006/relationships/hyperlink" Target="https://cdn.orca.storage/6176f4e9837c6600b5a93b75/617b11267d917700b58fe8a3/asset-photo/yXY6dbpgXvKPfLonGgfEQA.jpg" TargetMode="External"/><Relationship Id="rId715" Type="http://schemas.openxmlformats.org/officeDocument/2006/relationships/hyperlink" Target="https://cdn.orca.storage/6176f4e9837c6600b5a93b75/617b11267d917700b58fe8a3/barcode-photo/lU71GxBzUHFgde5mTLxTEQ.jpg" TargetMode="External"/><Relationship Id="rId716" Type="http://schemas.openxmlformats.org/officeDocument/2006/relationships/hyperlink" Target="https://cdn.orca.storage/6176f4e9837c6600b5a93b75/617b11267d917700b58fe8a4/asset-photo/QHNjgod3vQvktEUdKgo1iw.jpg" TargetMode="External"/><Relationship Id="rId717" Type="http://schemas.openxmlformats.org/officeDocument/2006/relationships/hyperlink" Target="https://cdn.orca.storage/6176f4e9837c6600b5a93b75/617b11267d917700b58fe8a4/barcode-photo/znuwVYCjwI4nCiQiz42M9A.jpg" TargetMode="External"/><Relationship Id="rId718" Type="http://schemas.openxmlformats.org/officeDocument/2006/relationships/hyperlink" Target="https://cdn.orca.storage/6176f4e9837c6600b5a93b75/617b11267d917700b58fe8a5/asset-photo/jrxSjSReQTEvXMWLEBxzg.jpg" TargetMode="External"/><Relationship Id="rId719" Type="http://schemas.openxmlformats.org/officeDocument/2006/relationships/hyperlink" Target="https://cdn.orca.storage/6176f4e9837c6600b5a93b75/617b11267d917700b58fe8a5/barcode-photo/2cfMGnaTO81PXkoSulcSw.jpg" TargetMode="External"/><Relationship Id="rId720" Type="http://schemas.openxmlformats.org/officeDocument/2006/relationships/hyperlink" Target="https://cdn.orca.storage/6176f4e9837c6600b5a93b75/617b11267d917700b58fe8a6/asset-photo/sRp5nL9juoPrcskzwzbUgQ.jpg" TargetMode="External"/><Relationship Id="rId721" Type="http://schemas.openxmlformats.org/officeDocument/2006/relationships/hyperlink" Target="https://cdn.orca.storage/6176f4e9837c6600b5a93b75/617b11267d917700b58fe8a6/barcode-photo/Qz4LhnAr52fmdyg3xApIQ.jpg" TargetMode="External"/><Relationship Id="rId722" Type="http://schemas.openxmlformats.org/officeDocument/2006/relationships/hyperlink" Target="https://cdn.orca.storage/6176f4e9837c6600b5a93b75/617b11267d917700b58fe8a7/asset-photo/KRmtBdhxUkgYpRfRhldr8A.jpg" TargetMode="External"/><Relationship Id="rId723" Type="http://schemas.openxmlformats.org/officeDocument/2006/relationships/hyperlink" Target="https://cdn.orca.storage/6176f4e9837c6600b5a93b75/617b11267d917700b58fe8a7/barcode-photo/NeNHzLDKjLGlRnlYi6TFLw.jpg" TargetMode="External"/><Relationship Id="rId724" Type="http://schemas.openxmlformats.org/officeDocument/2006/relationships/hyperlink" Target="https://cdn.orca.storage/6176f4e9837c6600b5a93b75/617b11267d917700b58fe8a7/name-plate-photo/v9hqtSWb7cgn9aGH7FpWOg.jpg" TargetMode="External"/><Relationship Id="rId725" Type="http://schemas.openxmlformats.org/officeDocument/2006/relationships/hyperlink" Target="https://cdn.orca.storage/6176f4e9837c6600b5a93b75/617b11267d917700b58fe8a8/asset-photo/4bcnIcr7+mlRkeDWAxEPKA.jpg" TargetMode="External"/><Relationship Id="rId726" Type="http://schemas.openxmlformats.org/officeDocument/2006/relationships/hyperlink" Target="https://cdn.orca.storage/6176f4e9837c6600b5a93b75/617b11267d917700b58fe8a8/barcode-photo/dWAdJwXJr1nUZqMTEaARg.jpg" TargetMode="External"/><Relationship Id="rId727" Type="http://schemas.openxmlformats.org/officeDocument/2006/relationships/hyperlink" Target="https://cdn.orca.storage/6176f4e9837c6600b5a93b75/617b11267d917700b58fe8a8/name-plate-photo/qdR9NG0tFz30hfYgw9FZuQ.jpg" TargetMode="External"/><Relationship Id="rId728" Type="http://schemas.openxmlformats.org/officeDocument/2006/relationships/hyperlink" Target="https://cdn.orca.storage/6176f4e9837c6600b5a93b75/617b11267d917700b58fe8a9/asset-photo/MUF3GJVV6ibVPvv9EUEmKQ.jpg" TargetMode="External"/><Relationship Id="rId729" Type="http://schemas.openxmlformats.org/officeDocument/2006/relationships/hyperlink" Target="https://cdn.orca.storage/6176f4e9837c6600b5a93b75/617b11267d917700b58fe8a9/barcode-photo/FXhKZMNGiQ37MbseKcmjQ.jpg" TargetMode="External"/><Relationship Id="rId730" Type="http://schemas.openxmlformats.org/officeDocument/2006/relationships/hyperlink" Target="https://cdn.orca.storage/6176f4e9837c6600b5a93b75/617b11267d917700b58fe8a9/name-plate-photo/5G5vsN61PaaBo1Npbf381w.jpg" TargetMode="External"/><Relationship Id="rId731" Type="http://schemas.openxmlformats.org/officeDocument/2006/relationships/hyperlink" Target="https://cdn.orca.storage/6176f4e9837c6600b5a93b75/617b11267d917700b58fe8aa/asset-photo/V52zhLDgPxveubRQaJWmbg.jpg" TargetMode="External"/><Relationship Id="rId732" Type="http://schemas.openxmlformats.org/officeDocument/2006/relationships/hyperlink" Target="https://cdn.orca.storage/6176f4e9837c6600b5a93b75/617b11267d917700b58fe8aa/barcode-photo/A0OiTOg6MguEvNs9D0xXPw.jpg" TargetMode="External"/><Relationship Id="rId733" Type="http://schemas.openxmlformats.org/officeDocument/2006/relationships/hyperlink" Target="https://cdn.orca.storage/6176f4e9837c6600b5a93b75/617b11267d917700b58fe8aa/name-plate-photo/Y2S2uz34Z8hozJfKWjpQbQ.jpg" TargetMode="External"/><Relationship Id="rId734" Type="http://schemas.openxmlformats.org/officeDocument/2006/relationships/hyperlink" Target="https://cdn.orca.storage/6176f4e9837c6600b5a93b75/617b11267d917700b58fe8ab/asset-photo/VDrM4qAilrcrkhv8+RK6g.jpg" TargetMode="External"/><Relationship Id="rId735" Type="http://schemas.openxmlformats.org/officeDocument/2006/relationships/hyperlink" Target="https://cdn.orca.storage/6176f4e9837c6600b5a93b75/617b11267d917700b58fe8ab/barcode-photo/2m6jtQag3sGXCfxKMU1Nlw.jpg" TargetMode="External"/><Relationship Id="rId736" Type="http://schemas.openxmlformats.org/officeDocument/2006/relationships/hyperlink" Target="https://cdn.orca.storage/6176f4e9837c6600b5a93b75/617b11267d917700b58fe8ab/name-plate-photo/Yxs0RepfWCKFhVUIDHCi5w.jpg" TargetMode="External"/><Relationship Id="rId737" Type="http://schemas.openxmlformats.org/officeDocument/2006/relationships/hyperlink" Target="https://cdn.orca.storage/6176f4e9837c6600b5a93b75/617b11267d917700b58fe8ac/asset-photo/aNPR59uAslpVPyoGF8ldTw.jpg" TargetMode="External"/><Relationship Id="rId738" Type="http://schemas.openxmlformats.org/officeDocument/2006/relationships/hyperlink" Target="https://cdn.orca.storage/6176f4e9837c6600b5a93b75/617b11267d917700b58fe8ac/barcode-photo/b3c4eyafCvL+FTkoYcoO+A.jpg" TargetMode="External"/><Relationship Id="rId739" Type="http://schemas.openxmlformats.org/officeDocument/2006/relationships/hyperlink" Target="https://cdn.orca.storage/6176f4e9837c6600b5a93b75/617b11267d917700b58fe8ac/name-plate-photo/CgzF9015K3KlXgjJtRhAHQ.jpg" TargetMode="External"/><Relationship Id="rId740" Type="http://schemas.openxmlformats.org/officeDocument/2006/relationships/hyperlink" Target="https://cdn.orca.storage/6176f4e9837c6600b5a93b75/617b11267d917700b58fe8ad/asset-photo/9pJX7vhxr3hyAiNrs8JzQ.jpg" TargetMode="External"/><Relationship Id="rId741" Type="http://schemas.openxmlformats.org/officeDocument/2006/relationships/hyperlink" Target="https://cdn.orca.storage/6176f4e9837c6600b5a93b75/617b11267d917700b58fe8ad/barcode-photo/Uw+gItpueMP07Nb7hW51jQ.jpg" TargetMode="External"/><Relationship Id="rId742" Type="http://schemas.openxmlformats.org/officeDocument/2006/relationships/hyperlink" Target="https://cdn.orca.storage/6176f4e9837c6600b5a93b75/617b11267d917700b58fe8ad/name-plate-photo/kUlqoKDr2HJ9QryD+O9H6Q.jpg" TargetMode="External"/><Relationship Id="rId743" Type="http://schemas.openxmlformats.org/officeDocument/2006/relationships/hyperlink" Target="https://cdn.orca.storage/6176f4e9837c6600b5a93b75/617b11267d917700b58fe8ae/asset-photo/PUIbUD8LJK+lXmOKsPwSbg.jpg" TargetMode="External"/><Relationship Id="rId744" Type="http://schemas.openxmlformats.org/officeDocument/2006/relationships/hyperlink" Target="https://cdn.orca.storage/6176f4e9837c6600b5a93b75/617b11267d917700b58fe8ae/barcode-photo/KvWp73YxSWNmOgwZJVu1aQ.jpg" TargetMode="External"/><Relationship Id="rId745" Type="http://schemas.openxmlformats.org/officeDocument/2006/relationships/hyperlink" Target="https://cdn.orca.storage/6176f4e9837c6600b5a93b75/617b11267d917700b58fe8ae/name-plate-photo/ANvqiCa2OZZn9zSkv6uQ.jpg" TargetMode="External"/><Relationship Id="rId746" Type="http://schemas.openxmlformats.org/officeDocument/2006/relationships/hyperlink" Target="https://cdn.orca.storage/6176f4e9837c6600b5a93b75/617b11267d917700b58fe8af/asset-photo/nxWmgw6ya5y0DXzVXrlIkA.jpg" TargetMode="External"/><Relationship Id="rId747" Type="http://schemas.openxmlformats.org/officeDocument/2006/relationships/hyperlink" Target="https://cdn.orca.storage/6176f4e9837c6600b5a93b75/617b11267d917700b58fe8af/barcode-photo/B63QWgJq+qAdJeSq9jTCXA.jpg" TargetMode="External"/><Relationship Id="rId748" Type="http://schemas.openxmlformats.org/officeDocument/2006/relationships/hyperlink" Target="https://cdn.orca.storage/6176f4e9837c6600b5a93b75/617b11267d917700b58fe8b0/asset-photo/Jldm1JySOyH4OgeJmzSIeQ.jpg" TargetMode="External"/><Relationship Id="rId749" Type="http://schemas.openxmlformats.org/officeDocument/2006/relationships/hyperlink" Target="https://cdn.orca.storage/6176f4e9837c6600b5a93b75/617b11267d917700b58fe8b0/barcode-photo/l6sHINa1+gWaHQaXHkpAA.jpg" TargetMode="External"/><Relationship Id="rId750" Type="http://schemas.openxmlformats.org/officeDocument/2006/relationships/hyperlink" Target="https://cdn.orca.storage/6176f4e9837c6600b5a93b75/617b11267d917700b58fe8b0/name-plate-photo/oPSsXIUIdRer4nSKn9VJcA.jpg" TargetMode="External"/><Relationship Id="rId751" Type="http://schemas.openxmlformats.org/officeDocument/2006/relationships/hyperlink" Target="https://cdn.orca.storage/6176f4e9837c6600b5a93b75/617b11267d917700b58fe8b1/asset-photo/Mv8ld5pnJY1Vau+76xGOAQ.jpg" TargetMode="External"/><Relationship Id="rId752" Type="http://schemas.openxmlformats.org/officeDocument/2006/relationships/hyperlink" Target="https://cdn.orca.storage/6176f4e9837c6600b5a93b75/617b11267d917700b58fe8b1/barcode-photo/J6EHYS5TZWPBqaAA615oOQ.jpg" TargetMode="External"/><Relationship Id="rId753" Type="http://schemas.openxmlformats.org/officeDocument/2006/relationships/hyperlink" Target="https://cdn.orca.storage/6176f4e9837c6600b5a93b75/617b11267d917700b58fe8b1/name-plate-photo/dRL1tmEHFjHRUxCDMwhfqQ.jpg" TargetMode="External"/><Relationship Id="rId754" Type="http://schemas.openxmlformats.org/officeDocument/2006/relationships/hyperlink" Target="https://cdn.orca.storage/6176f4e9837c6600b5a93b75/617b11267d917700b58fe8b2/asset-photo/UWVZ4fgbRtDIG8YyuSm3VQ.jpg" TargetMode="External"/><Relationship Id="rId755" Type="http://schemas.openxmlformats.org/officeDocument/2006/relationships/hyperlink" Target="https://cdn.orca.storage/6176f4e9837c6600b5a93b75/617b11267d917700b58fe8b2/barcode-photo/TdHpRnBs44tqHEWLsDallA.jpg" TargetMode="External"/><Relationship Id="rId756" Type="http://schemas.openxmlformats.org/officeDocument/2006/relationships/hyperlink" Target="https://cdn.orca.storage/6176f4e9837c6600b5a93b75/617b11267d917700b58fe8b2/name-plate-photo/P8sloQ3+oYYd7aBSNklPCg.jpg" TargetMode="External"/><Relationship Id="rId757" Type="http://schemas.openxmlformats.org/officeDocument/2006/relationships/hyperlink" Target="https://cdn.orca.storage/6176f4e9837c6600b5a93b75/617b11267d917700b58fe8b3/asset-photo/BXuqXMPmXn3a8pHuChBbaQ.jpg" TargetMode="External"/><Relationship Id="rId758" Type="http://schemas.openxmlformats.org/officeDocument/2006/relationships/hyperlink" Target="https://cdn.orca.storage/6176f4e9837c6600b5a93b75/617b11267d917700b58fe8b3/barcode-photo/OSeWJkn5n6G3mjGFAGc5jg.jpg" TargetMode="External"/><Relationship Id="rId759" Type="http://schemas.openxmlformats.org/officeDocument/2006/relationships/hyperlink" Target="https://cdn.orca.storage/6176f4e9837c6600b5a93b75/617b11267d917700b58fe8b3/name-plate-photo/o2+sZ6eOrRoWWm4a5YnWA.jpg" TargetMode="External"/><Relationship Id="rId760" Type="http://schemas.openxmlformats.org/officeDocument/2006/relationships/hyperlink" Target="https://cdn.orca.storage/6176f4e9837c6600b5a93b75/617b11267d917700b58fe8b4/asset-photo/a7Pt1l2iZz5NzD86ww8rDg.jpg" TargetMode="External"/><Relationship Id="rId761" Type="http://schemas.openxmlformats.org/officeDocument/2006/relationships/hyperlink" Target="https://cdn.orca.storage/6176f4e9837c6600b5a93b75/617b11267d917700b58fe8b4/barcode-photo/lf+iSqvYA5WIMI5Iqf8ccA.jpg" TargetMode="External"/><Relationship Id="rId762" Type="http://schemas.openxmlformats.org/officeDocument/2006/relationships/hyperlink" Target="https://cdn.orca.storage/6176f4e9837c6600b5a93b75/617b11267d917700b58fe8b4/name-plate-photo/UiJN95Pq2EAR+u9G5R0pIA.jpg" TargetMode="External"/><Relationship Id="rId763" Type="http://schemas.openxmlformats.org/officeDocument/2006/relationships/hyperlink" Target="https://cdn.orca.storage/6176f4e9837c6600b5a93b75/617b11267d917700b58fe8b5/asset-photo/ZflfGNxt7x1LkhEMJWOYsw.jpg" TargetMode="External"/><Relationship Id="rId764" Type="http://schemas.openxmlformats.org/officeDocument/2006/relationships/hyperlink" Target="https://cdn.orca.storage/6176f4e9837c6600b5a93b75/617b11267d917700b58fe8b5/barcode-photo/y9TrYXLLIDv+I8FDbixLDQ.jpg" TargetMode="External"/><Relationship Id="rId765" Type="http://schemas.openxmlformats.org/officeDocument/2006/relationships/hyperlink" Target="https://cdn.orca.storage/6176f4e9837c6600b5a93b75/617b11267d917700b58fe8b5/name-plate-photo/wnGbT4xvIFZHSENYCv27w.jpg" TargetMode="External"/><Relationship Id="rId766" Type="http://schemas.openxmlformats.org/officeDocument/2006/relationships/hyperlink" Target="https://cdn.orca.storage/6176f4e9837c6600b5a93b75/617b11267d917700b58fe8b6/asset-photo/fxaiYiWvAUAIeTtLiNV8g.jpg" TargetMode="External"/><Relationship Id="rId767" Type="http://schemas.openxmlformats.org/officeDocument/2006/relationships/hyperlink" Target="https://cdn.orca.storage/6176f4e9837c6600b5a93b75/617b11267d917700b58fe8b6/barcode-photo/7b2ZGqJtmM6feyrIoPeDeQ.jpg" TargetMode="External"/><Relationship Id="rId768" Type="http://schemas.openxmlformats.org/officeDocument/2006/relationships/hyperlink" Target="https://cdn.orca.storage/6176f4e9837c6600b5a93b75/617b11267d917700b58fe8b6/name-plate-photo/tGBqSqONaGhYNan9F7eVQw.jpg" TargetMode="External"/><Relationship Id="rId769" Type="http://schemas.openxmlformats.org/officeDocument/2006/relationships/hyperlink" Target="https://cdn.orca.storage/6176f4e9837c6600b5a93b75/617b11267d917700b58fe8b7/asset-photo/MtB5pWja6tVvyyfH5vQ5mQ.jpg" TargetMode="External"/><Relationship Id="rId770" Type="http://schemas.openxmlformats.org/officeDocument/2006/relationships/hyperlink" Target="https://cdn.orca.storage/6176f4e9837c6600b5a93b75/617b11267d917700b58fe8b7/barcode-photo/6MBlrhTIXKJfYhHh8Hz0NQ.jpg" TargetMode="External"/><Relationship Id="rId771" Type="http://schemas.openxmlformats.org/officeDocument/2006/relationships/hyperlink" Target="https://cdn.orca.storage/6176f4e9837c6600b5a93b75/617b11267d917700b58fe8b7/name-plate-photo/32zbJ5jaJVIJhwX+81niPQ.jpg" TargetMode="External"/><Relationship Id="rId772" Type="http://schemas.openxmlformats.org/officeDocument/2006/relationships/hyperlink" Target="https://cdn.orca.storage/6176f4e9837c6600b5a93b75/617b11267d917700b58fe8ba/asset-photo/PfduPOhsCICphNaWDid0A.jpg" TargetMode="External"/><Relationship Id="rId773" Type="http://schemas.openxmlformats.org/officeDocument/2006/relationships/hyperlink" Target="https://cdn.orca.storage/6176f4e9837c6600b5a93b75/617b11267d917700b58fe8ba/barcode-photo/UznemGqsaeYEJeCZ1+TxDw.jpg" TargetMode="External"/><Relationship Id="rId774" Type="http://schemas.openxmlformats.org/officeDocument/2006/relationships/hyperlink" Target="https://cdn.orca.storage/6176f4e9837c6600b5a93b75/617b11267d917700b58fe8ba/name-plate-photo/WkOJxqftAID9yDTyxDmsjw.jpg" TargetMode="External"/><Relationship Id="rId775" Type="http://schemas.openxmlformats.org/officeDocument/2006/relationships/hyperlink" Target="https://cdn.orca.storage/6176f4e9837c6600b5a93b75/617b11267d917700b58fe8bb/asset-photo/nHz58zdkUaLhYQbDxkMJ6g.jpg" TargetMode="External"/><Relationship Id="rId776" Type="http://schemas.openxmlformats.org/officeDocument/2006/relationships/hyperlink" Target="https://cdn.orca.storage/6176f4e9837c6600b5a93b75/617b11267d917700b58fe8bb/barcode-photo/wePWAe3i0D85xxhrdT+tQ.jpg" TargetMode="External"/><Relationship Id="rId777" Type="http://schemas.openxmlformats.org/officeDocument/2006/relationships/hyperlink" Target="https://cdn.orca.storage/6176f4e9837c6600b5a93b75/617b11267d917700b58fe8bb/name-plate-photo/chOM6wSuLfScvdcZe1xrrw.jpg" TargetMode="External"/><Relationship Id="rId778" Type="http://schemas.openxmlformats.org/officeDocument/2006/relationships/hyperlink" Target="https://cdn.orca.storage/6176f4e9837c6600b5a93b75/617b11267d917700b58fe8bc/asset-photo/JUaZQrrw9ILItDdJr88AA.jpg" TargetMode="External"/><Relationship Id="rId779" Type="http://schemas.openxmlformats.org/officeDocument/2006/relationships/hyperlink" Target="https://cdn.orca.storage/6176f4e9837c6600b5a93b75/617b11267d917700b58fe8bc/barcode-photo/YOKTho5s6a15C1Iai1Qc+g.jpg" TargetMode="External"/><Relationship Id="rId780" Type="http://schemas.openxmlformats.org/officeDocument/2006/relationships/hyperlink" Target="https://cdn.orca.storage/6176f4e9837c6600b5a93b75/617b11267d917700b58fe8bc/name-plate-photo/jPI5FHGz8gRmaw2QOQtNCw.jpg" TargetMode="External"/><Relationship Id="rId781" Type="http://schemas.openxmlformats.org/officeDocument/2006/relationships/hyperlink" Target="https://cdn.orca.storage/6176f4e9837c6600b5a93b75/617b11267d917700b58fe8bd/asset-photo/2yolEbOddcsuXOibPJtA4g.jpg" TargetMode="External"/><Relationship Id="rId782" Type="http://schemas.openxmlformats.org/officeDocument/2006/relationships/hyperlink" Target="https://cdn.orca.storage/6176f4e9837c6600b5a93b75/617b11267d917700b58fe8bd/barcode-photo/IWTKRW0x8aYTg54KCwQDmg.jpg" TargetMode="External"/><Relationship Id="rId783" Type="http://schemas.openxmlformats.org/officeDocument/2006/relationships/hyperlink" Target="https://cdn.orca.storage/6176f4e9837c6600b5a93b75/617b11267d917700b58fe8bd/name-plate-photo/w90P19UEis+5yQ4YhDZmdg.jpg" TargetMode="External"/><Relationship Id="rId784" Type="http://schemas.openxmlformats.org/officeDocument/2006/relationships/hyperlink" Target="https://cdn.orca.storage/6176f4e9837c6600b5a93b75/617b11267d917700b58fe8be/asset-photo/VwmAqGZnfUBgJHSU2mzuXw.jpg" TargetMode="External"/><Relationship Id="rId785" Type="http://schemas.openxmlformats.org/officeDocument/2006/relationships/hyperlink" Target="https://cdn.orca.storage/6176f4e9837c6600b5a93b75/617b11267d917700b58fe8be/barcode-photo/myjVFmEtP7DAp4oCu2wQ.jpg" TargetMode="External"/><Relationship Id="rId786" Type="http://schemas.openxmlformats.org/officeDocument/2006/relationships/hyperlink" Target="https://cdn.orca.storage/6176f4e9837c6600b5a93b75/617b11267d917700b58fe8be/name-plate-photo/H7vsHCElyZvXsP3riNh26A.jpg" TargetMode="External"/><Relationship Id="rId787" Type="http://schemas.openxmlformats.org/officeDocument/2006/relationships/hyperlink" Target="https://cdn.orca.storage/6176f4e9837c6600b5a93b75/617b11267d917700b58fe8bf/asset-photo/IPMevgOowyDrPX4QdnufTw.jpg" TargetMode="External"/><Relationship Id="rId788" Type="http://schemas.openxmlformats.org/officeDocument/2006/relationships/hyperlink" Target="https://cdn.orca.storage/6176f4e9837c6600b5a93b75/617b11267d917700b58fe8bf/barcode-photo/fDi+jlzR5eCcaCuLnFpIgQ.jpg" TargetMode="External"/><Relationship Id="rId789" Type="http://schemas.openxmlformats.org/officeDocument/2006/relationships/hyperlink" Target="https://cdn.orca.storage/6176f4e9837c6600b5a93b75/617b11267d917700b58fe8bf/name-plate-photo/MMka9nqJwsVugSkdJdhV1A.jpg" TargetMode="External"/><Relationship Id="rId790" Type="http://schemas.openxmlformats.org/officeDocument/2006/relationships/hyperlink" Target="https://cdn.orca.storage/6176f4e9837c6600b5a93b75/617b11267d917700b58fe8c0/asset-photo/9RZO8BFZmLj4q4GFZTsRAA.jpg" TargetMode="External"/><Relationship Id="rId791" Type="http://schemas.openxmlformats.org/officeDocument/2006/relationships/hyperlink" Target="https://cdn.orca.storage/6176f4e9837c6600b5a93b75/617b11267d917700b58fe8c0/barcode-photo/69IhG2kK4N5DQEGBRhUCQA.jpg" TargetMode="External"/><Relationship Id="rId792" Type="http://schemas.openxmlformats.org/officeDocument/2006/relationships/hyperlink" Target="https://cdn.orca.storage/6176f4e9837c6600b5a93b75/617b11267d917700b58fe8c0/name-plate-photo/ofcPslSXLz6Iq+yYjZu4Kg.jpg" TargetMode="External"/><Relationship Id="rId793" Type="http://schemas.openxmlformats.org/officeDocument/2006/relationships/hyperlink" Target="https://cdn.orca.storage/6176f4e9837c6600b5a93b75/617b11267d917700b58fe8c1/asset-photo/Epqdk0l79ZaWEs5e7ESIKw.jpg" TargetMode="External"/><Relationship Id="rId794" Type="http://schemas.openxmlformats.org/officeDocument/2006/relationships/hyperlink" Target="https://cdn.orca.storage/6176f4e9837c6600b5a93b75/617b11267d917700b58fe8c1/barcode-photo/q3dontJe1sHp52uGMT3Q.jpg" TargetMode="External"/><Relationship Id="rId795" Type="http://schemas.openxmlformats.org/officeDocument/2006/relationships/hyperlink" Target="https://cdn.orca.storage/6176f4e9837c6600b5a93b75/617b11267d917700b58fe8c2/asset-photo/R1WZhvzcMScqWaOOz8JA.jpg" TargetMode="External"/><Relationship Id="rId796" Type="http://schemas.openxmlformats.org/officeDocument/2006/relationships/hyperlink" Target="https://cdn.orca.storage/6176f4e9837c6600b5a93b75/617b11267d917700b58fe8c2/barcode-photo/9Rcj9FelIY9RPczBVoIKXA.jpg" TargetMode="External"/><Relationship Id="rId797" Type="http://schemas.openxmlformats.org/officeDocument/2006/relationships/hyperlink" Target="https://cdn.orca.storage/6176f4e9837c6600b5a93b75/617b11267d917700b58fe8c4/asset-photo/mSRWjgpFEw3KZhPnMG7dXQ.jpg" TargetMode="External"/><Relationship Id="rId798" Type="http://schemas.openxmlformats.org/officeDocument/2006/relationships/hyperlink" Target="https://cdn.orca.storage/6176f4e9837c6600b5a93b75/617b11267d917700b58fe8c4/barcode-photo/5sHVagRSJbK+uQjqXK21ug.jpg" TargetMode="External"/><Relationship Id="rId799" Type="http://schemas.openxmlformats.org/officeDocument/2006/relationships/hyperlink" Target="https://cdn.orca.storage/6176f4e9837c6600b5a93b75/617b11267d917700b58fe8cc/asset-photo/51X8qyC6cvJgoloYe0+zg.jpg" TargetMode="External"/><Relationship Id="rId800" Type="http://schemas.openxmlformats.org/officeDocument/2006/relationships/hyperlink" Target="https://cdn.orca.storage/6176f4e9837c6600b5a93b75/617b11267d917700b58fe8cc/barcode-photo/sp2QMncmKrP19lPtIlTuw.jpg" TargetMode="External"/><Relationship Id="rId801" Type="http://schemas.openxmlformats.org/officeDocument/2006/relationships/hyperlink" Target="https://cdn.orca.storage/6176f4e9837c6600b5a93b75/617b11267d917700b58fe8cd/asset-photo/kMrEdbi8g4Hm9zE2ekwepA.jpg" TargetMode="External"/><Relationship Id="rId802" Type="http://schemas.openxmlformats.org/officeDocument/2006/relationships/hyperlink" Target="https://cdn.orca.storage/6176f4e9837c6600b5a93b75/617b11267d917700b58fe8cd/barcode-photo/4kaYZFChsoxcPDBkrywzrA.jpg" TargetMode="External"/><Relationship Id="rId803" Type="http://schemas.openxmlformats.org/officeDocument/2006/relationships/hyperlink" Target="https://cdn.orca.storage/6176f4e9837c6600b5a93b75/617b11267d917700b58fe8ce/asset-photo/Yk4G3bBBSgbuRJgN+sCYg.jpg" TargetMode="External"/><Relationship Id="rId804" Type="http://schemas.openxmlformats.org/officeDocument/2006/relationships/hyperlink" Target="https://cdn.orca.storage/6176f4e9837c6600b5a93b75/617b11267d917700b58fe8ce/barcode-photo/5uBleOYr5KV+VFVc2iGlqQ.jpg" TargetMode="External"/><Relationship Id="rId805" Type="http://schemas.openxmlformats.org/officeDocument/2006/relationships/hyperlink" Target="https://cdn.orca.storage/6176f4e9837c6600b5a93b75/617b11267d917700b58fe8cf/asset-photo/PIbFWgBhH9b65PBbs7DHoQ.jpg" TargetMode="External"/><Relationship Id="rId806" Type="http://schemas.openxmlformats.org/officeDocument/2006/relationships/hyperlink" Target="https://cdn.orca.storage/6176f4e9837c6600b5a93b75/617b11267d917700b58fe8cf/barcode-photo/IbpZEe4sGYbByelST6unCQ.jpg" TargetMode="External"/><Relationship Id="rId807" Type="http://schemas.openxmlformats.org/officeDocument/2006/relationships/hyperlink" Target="https://cdn.orca.storage/6176f4e9837c6600b5a93b75/617b11267d917700b58fe8d0/asset-photo/DcWCohPPgawtN9C+tK6JAg.jpg" TargetMode="External"/><Relationship Id="rId808" Type="http://schemas.openxmlformats.org/officeDocument/2006/relationships/hyperlink" Target="https://cdn.orca.storage/6176f4e9837c6600b5a93b75/617b11267d917700b58fe8d0/barcode-photo/H5PTjlcGWojxm22fMwtlZA.jpg" TargetMode="External"/><Relationship Id="rId809" Type="http://schemas.openxmlformats.org/officeDocument/2006/relationships/hyperlink" Target="https://cdn.orca.storage/6176f4e9837c6600b5a93b75/617b11267d917700b58fe8d0/name-plate-photo/CoYAEvsxCqs5437mgMKRrA.jpg" TargetMode="External"/><Relationship Id="rId810" Type="http://schemas.openxmlformats.org/officeDocument/2006/relationships/hyperlink" Target="https://cdn.orca.storage/6176f4e9837c6600b5a93b75/617b11267d917700b58fe8d2/asset-photo/f8nBqzfbtfEe4BLjFp0YPA.jpg" TargetMode="External"/><Relationship Id="rId811" Type="http://schemas.openxmlformats.org/officeDocument/2006/relationships/hyperlink" Target="https://cdn.orca.storage/6176f4e9837c6600b5a93b75/617b11267d917700b58fe8d2/barcode-photo/eGzDOzV9nwOkTMmLjHMUSw.jpg" TargetMode="External"/><Relationship Id="rId812" Type="http://schemas.openxmlformats.org/officeDocument/2006/relationships/hyperlink" Target="https://cdn.orca.storage/6176f4e9837c6600b5a93b75/617b11267d917700b58fe8d2/name-plate-photo/Yfz5VOgY8s4nVjBv5Q4bYg.jpg" TargetMode="External"/><Relationship Id="rId813" Type="http://schemas.openxmlformats.org/officeDocument/2006/relationships/hyperlink" Target="https://cdn.orca.storage/6176f4e9837c6600b5a93b75/617b11267d917700b58fe8d3/asset-photo/5DwjZMFh97cJGbB6RMm+Hg.jpg" TargetMode="External"/><Relationship Id="rId814" Type="http://schemas.openxmlformats.org/officeDocument/2006/relationships/hyperlink" Target="https://cdn.orca.storage/6176f4e9837c6600b5a93b75/617b11267d917700b58fe8d3/barcode-photo/SqSsr9qHGd6g871crktxg.jpg" TargetMode="External"/><Relationship Id="rId815" Type="http://schemas.openxmlformats.org/officeDocument/2006/relationships/hyperlink" Target="https://cdn.orca.storage/6176f4e9837c6600b5a93b75/617b11267d917700b58fe8d3/name-plate-photo/3N9btYn6UgmuxhC17zc0WA.jpg" TargetMode="External"/><Relationship Id="rId816" Type="http://schemas.openxmlformats.org/officeDocument/2006/relationships/hyperlink" Target="https://cdn.orca.storage/6176f4e9837c6600b5a93b75/617b11267d917700b58fe8d4/asset-photo/wKeGbQQZfXqT+hydMnXGKA.jpg" TargetMode="External"/><Relationship Id="rId817" Type="http://schemas.openxmlformats.org/officeDocument/2006/relationships/hyperlink" Target="https://cdn.orca.storage/6176f4e9837c6600b5a93b75/617b11267d917700b58fe8d4/barcode-photo/t6uhAweQs72CxP4+79pwtA.jpg" TargetMode="External"/><Relationship Id="rId818" Type="http://schemas.openxmlformats.org/officeDocument/2006/relationships/hyperlink" Target="https://cdn.orca.storage/6176f4e9837c6600b5a93b75/617b11267d917700b58fe8d4/name-plate-photo/r8RmmAtAznRkcR9nOKCCiw.jpg" TargetMode="External"/><Relationship Id="rId819" Type="http://schemas.openxmlformats.org/officeDocument/2006/relationships/hyperlink" Target="https://cdn.orca.storage/6176f4e9837c6600b5a93b75/617b11267d917700b58fe8d5/asset-photo/Ld20D6YKVDrR73XYIubsrw.jpg" TargetMode="External"/><Relationship Id="rId820" Type="http://schemas.openxmlformats.org/officeDocument/2006/relationships/hyperlink" Target="https://cdn.orca.storage/6176f4e9837c6600b5a93b75/617b11267d917700b58fe8d5/barcode-photo/4VDQk3JWsc55WJudRcQJWw.jpg" TargetMode="External"/><Relationship Id="rId821" Type="http://schemas.openxmlformats.org/officeDocument/2006/relationships/hyperlink" Target="https://cdn.orca.storage/6176f4e9837c6600b5a93b75/617b11267d917700b58fe8d5/name-plate-photo/xPNcpC+7SWA3engWn8PSMQ.jpg" TargetMode="External"/><Relationship Id="rId822" Type="http://schemas.openxmlformats.org/officeDocument/2006/relationships/hyperlink" Target="https://cdn.orca.storage/6176f4e9837c6600b5a93b75/617b11267d917700b58fe8d6/asset-photo/3AnlPlKa0oZygi3XGCbqmA.jpg" TargetMode="External"/><Relationship Id="rId823" Type="http://schemas.openxmlformats.org/officeDocument/2006/relationships/hyperlink" Target="https://cdn.orca.storage/6176f4e9837c6600b5a93b75/617b11267d917700b58fe8d6/barcode-photo/nPCltGzqQt4c9dXuZte+w.jpg" TargetMode="External"/><Relationship Id="rId824" Type="http://schemas.openxmlformats.org/officeDocument/2006/relationships/hyperlink" Target="https://cdn.orca.storage/6176f4e9837c6600b5a93b75/617b11267d917700b58fe8d6/name-plate-photo/WhJ+ggHOuM03dqg8dvRVGA.jpg" TargetMode="External"/><Relationship Id="rId825" Type="http://schemas.openxmlformats.org/officeDocument/2006/relationships/hyperlink" Target="https://cdn.orca.storage/6176f4e9837c6600b5a93b75/617b11267d917700b58fe8d7/asset-photo/97u4pw3dKvy22eAiag1tHw.jpg" TargetMode="External"/><Relationship Id="rId826" Type="http://schemas.openxmlformats.org/officeDocument/2006/relationships/hyperlink" Target="https://cdn.orca.storage/6176f4e9837c6600b5a93b75/617b11267d917700b58fe8d7/barcode-photo/uGxyxbGu76LfheDyRtruFQ.jpg" TargetMode="External"/><Relationship Id="rId827" Type="http://schemas.openxmlformats.org/officeDocument/2006/relationships/hyperlink" Target="https://cdn.orca.storage/6176f4e9837c6600b5a93b75/617b11267d917700b58fe8d7/name-plate-photo/kQWGAwnfi98hAttI15fpw.jpg" TargetMode="External"/><Relationship Id="rId828" Type="http://schemas.openxmlformats.org/officeDocument/2006/relationships/hyperlink" Target="https://cdn.orca.storage/6176f4e9837c6600b5a93b75/617b11267d917700b58fe8d8/asset-photo/V8pbTDOBdSwN7nFRYiKMdA.jpg" TargetMode="External"/><Relationship Id="rId829" Type="http://schemas.openxmlformats.org/officeDocument/2006/relationships/hyperlink" Target="https://cdn.orca.storage/6176f4e9837c6600b5a93b75/617b11267d917700b58fe8d8/barcode-photo/HiecnEiRltc0EyBMApL4Ew.jpg" TargetMode="External"/><Relationship Id="rId830" Type="http://schemas.openxmlformats.org/officeDocument/2006/relationships/hyperlink" Target="https://cdn.orca.storage/6176f4e9837c6600b5a93b75/617b11267d917700b58fe8d8/name-plate-photo/bBdtcQQ+WuOe1PyGVBKb9w.jpg" TargetMode="External"/><Relationship Id="rId831" Type="http://schemas.openxmlformats.org/officeDocument/2006/relationships/hyperlink" Target="https://cdn.orca.storage/6176f4e9837c6600b5a93b75/617b11267d917700b58fe8d9/asset-photo/i8ImXQjuNwYQUP4m4mNFvw.jpg" TargetMode="External"/><Relationship Id="rId832" Type="http://schemas.openxmlformats.org/officeDocument/2006/relationships/hyperlink" Target="https://cdn.orca.storage/6176f4e9837c6600b5a93b75/617b11267d917700b58fe8d9/barcode-photo/ytOy37uSavka+gW8Q4o2Ww.jpg" TargetMode="External"/><Relationship Id="rId833" Type="http://schemas.openxmlformats.org/officeDocument/2006/relationships/hyperlink" Target="https://cdn.orca.storage/6176f4e9837c6600b5a93b75/617b11267d917700b58fe8d9/name-plate-photo/K56zNbbgcaA0JI4h+c3GRA.jpg" TargetMode="External"/><Relationship Id="rId834" Type="http://schemas.openxmlformats.org/officeDocument/2006/relationships/hyperlink" Target="https://cdn.orca.storage/6176f4e9837c6600b5a93b75/617b11267d917700b58fe8da/asset-photo/PWrnGkC9cN8zNL1NlSy3w.jpg" TargetMode="External"/><Relationship Id="rId835" Type="http://schemas.openxmlformats.org/officeDocument/2006/relationships/hyperlink" Target="https://cdn.orca.storage/6176f4e9837c6600b5a93b75/617b11267d917700b58fe8da/barcode-photo/WSp2VAiQsj+XcbHiOwWw.jpg" TargetMode="External"/><Relationship Id="rId836" Type="http://schemas.openxmlformats.org/officeDocument/2006/relationships/hyperlink" Target="https://cdn.orca.storage/6176f4e9837c6600b5a93b75/617b11267d917700b58fe8da/name-plate-photo/bEe49PNMqu7MKJTl06zySA.jpg" TargetMode="External"/><Relationship Id="rId837" Type="http://schemas.openxmlformats.org/officeDocument/2006/relationships/hyperlink" Target="https://cdn.orca.storage/6176f4e9837c6600b5a93b75/617b11267d917700b58fe8db/asset-photo/a2G2am3B1NmhlF9WNKUbYQ.jpg" TargetMode="External"/><Relationship Id="rId838" Type="http://schemas.openxmlformats.org/officeDocument/2006/relationships/hyperlink" Target="https://cdn.orca.storage/6176f4e9837c6600b5a93b75/617b11267d917700b58fe8db/barcode-photo/htCqad3PgXvCQu2SjREoA.jpg" TargetMode="External"/><Relationship Id="rId839" Type="http://schemas.openxmlformats.org/officeDocument/2006/relationships/hyperlink" Target="https://cdn.orca.storage/6176f4e9837c6600b5a93b75/617b11267d917700b58fe8db/name-plate-photo/BGSTZR3GZjmjLFGEsxLYiA.jpg" TargetMode="External"/><Relationship Id="rId840" Type="http://schemas.openxmlformats.org/officeDocument/2006/relationships/hyperlink" Target="https://cdn.orca.storage/6176f4e9837c6600b5a93b75/617b11267d917700b58fe8dc/asset-photo/MWKIt9UW1RuJkd3aFnBMBg.jpg" TargetMode="External"/><Relationship Id="rId841" Type="http://schemas.openxmlformats.org/officeDocument/2006/relationships/hyperlink" Target="https://cdn.orca.storage/6176f4e9837c6600b5a93b75/617b11267d917700b58fe8dc/barcode-photo/A7L4MBHVz7XMwWWlSdij7w.jpg" TargetMode="External"/><Relationship Id="rId842" Type="http://schemas.openxmlformats.org/officeDocument/2006/relationships/hyperlink" Target="https://cdn.orca.storage/6176f4e9837c6600b5a93b75/617b11267d917700b58fe8dc/name-plate-photo/Gnc5HSVws61Gfa+gt228rQ.jpg" TargetMode="External"/><Relationship Id="rId843" Type="http://schemas.openxmlformats.org/officeDocument/2006/relationships/hyperlink" Target="https://cdn.orca.storage/6176f4e9837c6600b5a93b75/617b11267d917700b58fe8dd/asset-photo/HrIGwcW1iHIYjKBkeYgw.jpg" TargetMode="External"/><Relationship Id="rId844" Type="http://schemas.openxmlformats.org/officeDocument/2006/relationships/hyperlink" Target="https://cdn.orca.storage/6176f4e9837c6600b5a93b75/617b11267d917700b58fe8dd/barcode-photo/uY6nhT8ZyowfkD6o6wccxA.jpg" TargetMode="External"/><Relationship Id="rId845" Type="http://schemas.openxmlformats.org/officeDocument/2006/relationships/hyperlink" Target="https://cdn.orca.storage/6176f4e9837c6600b5a93b75/617b11267d917700b58fe8dd/name-plate-photo/LXR8t9U0QtekfusJIbcrw.jpg" TargetMode="External"/><Relationship Id="rId846" Type="http://schemas.openxmlformats.org/officeDocument/2006/relationships/hyperlink" Target="https://cdn.orca.storage/6176f4e9837c6600b5a93b75/617b11267d917700b58fe8e3/asset-photo/LJ0REdNRdVjQPRt5axjh6Q.jpg" TargetMode="External"/><Relationship Id="rId847" Type="http://schemas.openxmlformats.org/officeDocument/2006/relationships/hyperlink" Target="https://cdn.orca.storage/6176f4e9837c6600b5a93b75/617b11267d917700b58fe8e3/barcode-photo/544eaHlfV4zQ7vg+Lc6pg.jpg" TargetMode="External"/><Relationship Id="rId848" Type="http://schemas.openxmlformats.org/officeDocument/2006/relationships/hyperlink" Target="https://cdn.orca.storage/6176f4e9837c6600b5a93b75/617b11267d917700b58fe8e3/name-plate-photo/nPMDgHGpy75Qv0HVsrE5+A.jpg" TargetMode="External"/><Relationship Id="rId849" Type="http://schemas.openxmlformats.org/officeDocument/2006/relationships/hyperlink" Target="https://cdn.orca.storage/6176f4e9837c6600b5a93b75/617b11267d917700b58fe8e4/asset-photo/xOApLW61qEWxEi8W25Pyw.jpg" TargetMode="External"/><Relationship Id="rId850" Type="http://schemas.openxmlformats.org/officeDocument/2006/relationships/hyperlink" Target="https://cdn.orca.storage/6176f4e9837c6600b5a93b75/617b11267d917700b58fe8e4/barcode-photo/zWE9WEkLaEtLld0pbv3Juw.jpg" TargetMode="External"/><Relationship Id="rId851" Type="http://schemas.openxmlformats.org/officeDocument/2006/relationships/hyperlink" Target="https://cdn.orca.storage/6176f4e9837c6600b5a93b75/617b11267d917700b58fe8e4/name-plate-photo/7v8f+VDh06M87NQyCUarVQ.jpg" TargetMode="External"/><Relationship Id="rId852" Type="http://schemas.openxmlformats.org/officeDocument/2006/relationships/hyperlink" Target="https://cdn.orca.storage/6176f4e9837c6600b5a93b75/617b11267d917700b58fe8e6/asset-photo/NZ0ld767pI+ql5wRDddOyQ.jpg" TargetMode="External"/><Relationship Id="rId853" Type="http://schemas.openxmlformats.org/officeDocument/2006/relationships/hyperlink" Target="https://cdn.orca.storage/6176f4e9837c6600b5a93b75/617b11267d917700b58fe8e6/barcode-photo/uMF3NgWCfCvXfLn19YNh9A.jpg" TargetMode="External"/><Relationship Id="rId854" Type="http://schemas.openxmlformats.org/officeDocument/2006/relationships/hyperlink" Target="https://cdn.orca.storage/6176f4e9837c6600b5a93b75/617b11267d917700b58fe8e6/name-plate-photo/Hkz6jrvZCdOhsUJgIKpSUA.jpg" TargetMode="External"/><Relationship Id="rId855" Type="http://schemas.openxmlformats.org/officeDocument/2006/relationships/hyperlink" Target="https://cdn.orca.storage/6176f4e9837c6600b5a93b75/617b11267d917700b58fe8e7/asset-photo/ynqKny1WtOaaMZ+gkJ5Q2w.jpg" TargetMode="External"/><Relationship Id="rId856" Type="http://schemas.openxmlformats.org/officeDocument/2006/relationships/hyperlink" Target="https://cdn.orca.storage/6176f4e9837c6600b5a93b75/617b11267d917700b58fe8e7/barcode-photo/Cev0dS9vA83MGj+NminIDA.jpg" TargetMode="External"/><Relationship Id="rId857" Type="http://schemas.openxmlformats.org/officeDocument/2006/relationships/hyperlink" Target="https://cdn.orca.storage/6176f4e9837c6600b5a93b75/617b11267d917700b58fe8e7/name-plate-photo/8CVGso2TBU8WexVxUNs2Pw.jpg" TargetMode="External"/><Relationship Id="rId858" Type="http://schemas.openxmlformats.org/officeDocument/2006/relationships/hyperlink" Target="https://cdn.orca.storage/6176f4e9837c6600b5a93b75/617b11267d917700b58fe8e8/asset-photo/UPWALLiXeVfjJzrJgQBr6w.jpg" TargetMode="External"/><Relationship Id="rId859" Type="http://schemas.openxmlformats.org/officeDocument/2006/relationships/hyperlink" Target="https://cdn.orca.storage/6176f4e9837c6600b5a93b75/617b11267d917700b58fe8e8/barcode-photo/Va96vUzANtCYEQmGHIUmQ.jpg" TargetMode="External"/><Relationship Id="rId860" Type="http://schemas.openxmlformats.org/officeDocument/2006/relationships/hyperlink" Target="https://cdn.orca.storage/6176f4e9837c6600b5a93b75/617b11267d917700b58fe8e8/name-plate-photo/4KyDgoFCJFGR+h2QVnOmuA.jpg" TargetMode="External"/><Relationship Id="rId861" Type="http://schemas.openxmlformats.org/officeDocument/2006/relationships/hyperlink" Target="https://cdn.orca.storage/6176f4e9837c6600b5a93b75/617b11267d917700b58fe8e9/asset-photo/a2snJreiC5LTUxxXwMfY7w.jpg" TargetMode="External"/><Relationship Id="rId862" Type="http://schemas.openxmlformats.org/officeDocument/2006/relationships/hyperlink" Target="https://cdn.orca.storage/6176f4e9837c6600b5a93b75/617b11267d917700b58fe8e9/barcode-photo/LI1YT9C2LZT2teIMSkGHw.jpg" TargetMode="External"/><Relationship Id="rId863" Type="http://schemas.openxmlformats.org/officeDocument/2006/relationships/hyperlink" Target="https://cdn.orca.storage/6176f4e9837c6600b5a93b75/617b11267d917700b58fe8ea/asset-photo/59nhWah79jCE5ubI8PxD+A.jpg" TargetMode="External"/><Relationship Id="rId864" Type="http://schemas.openxmlformats.org/officeDocument/2006/relationships/hyperlink" Target="https://cdn.orca.storage/6176f4e9837c6600b5a93b75/617b11267d917700b58fe8ea/barcode-photo/hQRkq5liBT1Up39tnIWjFw.jpg" TargetMode="External"/><Relationship Id="rId865" Type="http://schemas.openxmlformats.org/officeDocument/2006/relationships/hyperlink" Target="https://cdn.orca.storage/6176f4e9837c6600b5a93b75/617b11267d917700b58fe8eb/asset-photo/oPZh5gErKCaGKuCj1JRQWg.jpg" TargetMode="External"/><Relationship Id="rId866" Type="http://schemas.openxmlformats.org/officeDocument/2006/relationships/hyperlink" Target="https://cdn.orca.storage/6176f4e9837c6600b5a93b75/617b11267d917700b58fe8eb/barcode-photo/Q9yXFv8Ymp7Lnj+aZ+WT9g.jpg" TargetMode="External"/><Relationship Id="rId867" Type="http://schemas.openxmlformats.org/officeDocument/2006/relationships/hyperlink" Target="https://cdn.orca.storage/6176f4e9837c6600b5a93b75/617b11267d917700b58fe8ec/asset-photo/ufl8cytf96IINUEBraPusg.jpg" TargetMode="External"/><Relationship Id="rId868" Type="http://schemas.openxmlformats.org/officeDocument/2006/relationships/hyperlink" Target="https://cdn.orca.storage/6176f4e9837c6600b5a93b75/617b11267d917700b58fe8ec/barcode-photo/vwV9xClJJlDIo1eChMOWnA.jpg" TargetMode="External"/><Relationship Id="rId869" Type="http://schemas.openxmlformats.org/officeDocument/2006/relationships/hyperlink" Target="https://cdn.orca.storage/6176f4e9837c6600b5a93b75/617b11267d917700b58fe8ed/asset-photo/n3ISsBDtycE4KvddxlIbw.jpg" TargetMode="External"/><Relationship Id="rId870" Type="http://schemas.openxmlformats.org/officeDocument/2006/relationships/hyperlink" Target="https://cdn.orca.storage/6176f4e9837c6600b5a93b75/617b11267d917700b58fe8ed/barcode-photo/p82SIc5HVM1627JDAJMjBw.jpg" TargetMode="External"/><Relationship Id="rId871" Type="http://schemas.openxmlformats.org/officeDocument/2006/relationships/hyperlink" Target="https://cdn.orca.storage/6176f4e9837c6600b5a93b75/617b11267d917700b58fe8ed/name-plate-photo/1ZSAlr1IRKZpXi6bizX03g.jpg" TargetMode="External"/><Relationship Id="rId872" Type="http://schemas.openxmlformats.org/officeDocument/2006/relationships/hyperlink" Target="https://cdn.orca.storage/6176f4e9837c6600b5a93b75/617b11267d917700b58fe8ee/asset-photo/AKKH0bTqyGqERk6Y+iDA.jpg" TargetMode="External"/><Relationship Id="rId873" Type="http://schemas.openxmlformats.org/officeDocument/2006/relationships/hyperlink" Target="https://cdn.orca.storage/6176f4e9837c6600b5a93b75/617b11267d917700b58fe8ee/barcode-photo/uTBjT2+nLgfmTb4Po4LB2g.jpg" TargetMode="External"/><Relationship Id="rId874" Type="http://schemas.openxmlformats.org/officeDocument/2006/relationships/hyperlink" Target="https://cdn.orca.storage/6176f4e9837c6600b5a93b75/617b11267d917700b58fe8ee/name-plate-photo/Mg1TaNF6XOLgjS363UoJxA.jpg" TargetMode="External"/><Relationship Id="rId875" Type="http://schemas.openxmlformats.org/officeDocument/2006/relationships/hyperlink" Target="https://cdn.orca.storage/6176f4e9837c6600b5a93b75/617b11267d917700b58fe8f4/asset-photo/H8IXwfrmGpY+w1qu+YgxRw.jpg" TargetMode="External"/><Relationship Id="rId876" Type="http://schemas.openxmlformats.org/officeDocument/2006/relationships/hyperlink" Target="https://cdn.orca.storage/6176f4e9837c6600b5a93b75/617b11267d917700b58fe8f4/barcode-photo/SaGt2K90rBAHy9y8bkUt7g.jpg" TargetMode="External"/><Relationship Id="rId877" Type="http://schemas.openxmlformats.org/officeDocument/2006/relationships/hyperlink" Target="https://cdn.orca.storage/6176f4e9837c6600b5a93b75/617b11267d917700b58fe8f7/asset-photo/dh5quEw6eTUHWcbp8+UdPw.jpg" TargetMode="External"/><Relationship Id="rId878" Type="http://schemas.openxmlformats.org/officeDocument/2006/relationships/hyperlink" Target="https://cdn.orca.storage/6176f4e9837c6600b5a93b75/617b11267d917700b58fe8f7/barcode-photo/oMVtsYtJ+UeU79tcT7+nw.jpg" TargetMode="External"/><Relationship Id="rId879" Type="http://schemas.openxmlformats.org/officeDocument/2006/relationships/hyperlink" Target="https://cdn.orca.storage/6176f4e9837c6600b5a93b75/617b11267d917700b58fe8f7/name-plate-photo/Suf20RPmewlKWO172PhbQ.jpg" TargetMode="External"/><Relationship Id="rId880" Type="http://schemas.openxmlformats.org/officeDocument/2006/relationships/hyperlink" Target="https://cdn.orca.storage/6176f4e9837c6600b5a93b75/617b11267d917700b58fe8f8/asset-photo/a7aWE49mKG6otlJXFc0vmw.jpg" TargetMode="External"/><Relationship Id="rId881" Type="http://schemas.openxmlformats.org/officeDocument/2006/relationships/hyperlink" Target="https://cdn.orca.storage/6176f4e9837c6600b5a93b75/617b11267d917700b58fe8f8/barcode-photo/oMKpYtpDEZrQRRzbw2J+0g.jpg" TargetMode="External"/><Relationship Id="rId882" Type="http://schemas.openxmlformats.org/officeDocument/2006/relationships/hyperlink" Target="https://cdn.orca.storage/6176f4e9837c6600b5a93b75/617b11267d917700b58fe8f8/name-plate-photo/oy8vo09ijmANDYg0dMlHWA.jpg" TargetMode="External"/><Relationship Id="rId883" Type="http://schemas.openxmlformats.org/officeDocument/2006/relationships/hyperlink" Target="https://cdn.orca.storage/6176f4e9837c6600b5a93b75/617b11267d917700b58fe8f9/asset-photo/O9N7HtDR7OTjNNaXvxD+6g.jpg" TargetMode="External"/><Relationship Id="rId884" Type="http://schemas.openxmlformats.org/officeDocument/2006/relationships/hyperlink" Target="https://cdn.orca.storage/6176f4e9837c6600b5a93b75/617b11267d917700b58fe8f9/barcode-photo/8uX7B4X1eiWnQeNRWFrCBA.jpg" TargetMode="External"/><Relationship Id="rId885" Type="http://schemas.openxmlformats.org/officeDocument/2006/relationships/hyperlink" Target="https://cdn.orca.storage/6176f4e9837c6600b5a93b75/617b11267d917700b58fe8f9/name-plate-photo/lzKRguNuQ9V0VbcDu488A.jpg" TargetMode="External"/><Relationship Id="rId886" Type="http://schemas.openxmlformats.org/officeDocument/2006/relationships/hyperlink" Target="https://cdn.orca.storage/6176f4e9837c6600b5a93b75/617b11267d917700b58fe8ff/asset-photo/KmcA+QJuHJ4YKkZA7KcImA.jpg" TargetMode="External"/><Relationship Id="rId887" Type="http://schemas.openxmlformats.org/officeDocument/2006/relationships/hyperlink" Target="https://cdn.orca.storage/6176f4e9837c6600b5a93b75/617b11267d917700b58fe8ff/barcode-photo/crcpJcuBI03PK8RlOlNkzw.jpg" TargetMode="External"/><Relationship Id="rId888" Type="http://schemas.openxmlformats.org/officeDocument/2006/relationships/hyperlink" Target="https://cdn.orca.storage/6176f4e9837c6600b5a93b75/617b11267d917700b58fe8ff/name-plate-photo/y28QNnXPuFUVaj6PVRtrHQ.jpg" TargetMode="External"/><Relationship Id="rId889" Type="http://schemas.openxmlformats.org/officeDocument/2006/relationships/hyperlink" Target="https://cdn.orca.storage/6176f4e9837c6600b5a93b75/617b11267d917700b58fe900/asset-photo/iQAGiRJXxQKZ3luyLsysIw.jpg" TargetMode="External"/><Relationship Id="rId890" Type="http://schemas.openxmlformats.org/officeDocument/2006/relationships/hyperlink" Target="https://cdn.orca.storage/6176f4e9837c6600b5a93b75/617b11267d917700b58fe900/barcode-photo/MFuc99tWlMzgNxYnNKoGg.jpg" TargetMode="External"/><Relationship Id="rId891" Type="http://schemas.openxmlformats.org/officeDocument/2006/relationships/hyperlink" Target="https://cdn.orca.storage/6176f4e9837c6600b5a93b75/617b11267d917700b58fe900/name-plate-photo/Lj+YsGpcEveDiWXgJKkpiw.jpg" TargetMode="External"/><Relationship Id="rId892" Type="http://schemas.openxmlformats.org/officeDocument/2006/relationships/hyperlink" Target="https://cdn.orca.storage/6176f4e9837c6600b5a93b75/617b11267d917700b58fe902/asset-photo/bAhon3ksi3GYzjBM49yA.jpg" TargetMode="External"/><Relationship Id="rId893" Type="http://schemas.openxmlformats.org/officeDocument/2006/relationships/hyperlink" Target="https://cdn.orca.storage/6176f4e9837c6600b5a93b75/617b11267d917700b58fe902/barcode-photo/oxeRJ1xdoB3fIMfpFYAH6w.jpg" TargetMode="External"/><Relationship Id="rId894" Type="http://schemas.openxmlformats.org/officeDocument/2006/relationships/hyperlink" Target="https://cdn.orca.storage/6176f4e9837c6600b5a93b75/617b11267d917700b58fe902/name-plate-photo/dZsc3Y5tKIKVYry+Q9OOnA.jpg" TargetMode="External"/><Relationship Id="rId895" Type="http://schemas.openxmlformats.org/officeDocument/2006/relationships/hyperlink" Target="https://cdn.orca.storage/6176f4e9837c6600b5a93b75/617b11267d917700b58fe904/asset-photo/TJq3zGMJ8AdvQjKOHKeoJw.jpg" TargetMode="External"/><Relationship Id="rId896" Type="http://schemas.openxmlformats.org/officeDocument/2006/relationships/hyperlink" Target="https://cdn.orca.storage/6176f4e9837c6600b5a93b75/617b11267d917700b58fe904/barcode-photo/SD3GBIRPuuFCRDJvzLPMHQ.jpg" TargetMode="External"/><Relationship Id="rId897" Type="http://schemas.openxmlformats.org/officeDocument/2006/relationships/hyperlink" Target="https://cdn.orca.storage/6176f4e9837c6600b5a93b75/617b11267d917700b58fe906/asset-photo/ZtP+FXsBHQkvVICGlQ3nhg.jpg" TargetMode="External"/><Relationship Id="rId898" Type="http://schemas.openxmlformats.org/officeDocument/2006/relationships/hyperlink" Target="https://cdn.orca.storage/6176f4e9837c6600b5a93b75/617b11267d917700b58fe906/barcode-photo/Wd95lT1cwxcQzS+RNbIx3w.jpg" TargetMode="External"/><Relationship Id="rId899" Type="http://schemas.openxmlformats.org/officeDocument/2006/relationships/hyperlink" Target="https://cdn.orca.storage/6176f4e9837c6600b5a93b75/617b11267d917700b58fe906/name-plate-photo/32GS+sCeRoYdpSWSZNFntA.jpg" TargetMode="External"/><Relationship Id="rId900" Type="http://schemas.openxmlformats.org/officeDocument/2006/relationships/hyperlink" Target="https://cdn.orca.storage/6176f4e9837c6600b5a93b75/617b11267d917700b58fe90a/asset-photo/4ZOYDjTrLLS6sQ3uEHxHVg.jpg" TargetMode="External"/><Relationship Id="rId901" Type="http://schemas.openxmlformats.org/officeDocument/2006/relationships/hyperlink" Target="https://cdn.orca.storage/6176f4e9837c6600b5a93b75/617b11267d917700b58fe90a/barcode-photo/XyIV2jXSv1YP15261qsnTA.jpg" TargetMode="External"/><Relationship Id="rId902" Type="http://schemas.openxmlformats.org/officeDocument/2006/relationships/hyperlink" Target="https://cdn.orca.storage/6176f4e9837c6600b5a93b75/617b11267d917700b58fe90a/name-plate-photo/Hbk7N9MZS6WRIQTqfL4Ocg.jpg" TargetMode="External"/><Relationship Id="rId903" Type="http://schemas.openxmlformats.org/officeDocument/2006/relationships/hyperlink" Target="https://cdn.orca.storage/6176f4e9837c6600b5a93b75/617b11267d917700b58fe90b/asset-photo/lYwMRWo27QFrkjM4fW7gDQ.jpg" TargetMode="External"/><Relationship Id="rId904" Type="http://schemas.openxmlformats.org/officeDocument/2006/relationships/hyperlink" Target="https://cdn.orca.storage/6176f4e9837c6600b5a93b75/617b11267d917700b58fe90b/barcode-photo/pYcz9VlerlzNaKOi07C8vg.jpg" TargetMode="External"/><Relationship Id="rId905" Type="http://schemas.openxmlformats.org/officeDocument/2006/relationships/hyperlink" Target="https://cdn.orca.storage/6176f4e9837c6600b5a93b75/617b11267d917700b58fe90b/name-plate-photo/a2PDF3OYGfpd4DBI6q1GEg.jpg" TargetMode="External"/><Relationship Id="rId906" Type="http://schemas.openxmlformats.org/officeDocument/2006/relationships/hyperlink" Target="https://cdn.orca.storage/6176f4e9837c6600b5a93b75/617b11267d917700b58fe90c/asset-photo/e2LnxsB3TbJKnHZ+nt2NqA.jpg" TargetMode="External"/><Relationship Id="rId907" Type="http://schemas.openxmlformats.org/officeDocument/2006/relationships/hyperlink" Target="https://cdn.orca.storage/6176f4e9837c6600b5a93b75/617b11267d917700b58fe90c/barcode-photo/e9KiE9769WfVWpWYAavoA.jpg" TargetMode="External"/><Relationship Id="rId908" Type="http://schemas.openxmlformats.org/officeDocument/2006/relationships/hyperlink" Target="https://cdn.orca.storage/6176f4e9837c6600b5a93b75/617b11267d917700b58fe90c/name-plate-photo/XbBj+Tg9JlnUeSc9x9Q0A.jpg" TargetMode="External"/><Relationship Id="rId909" Type="http://schemas.openxmlformats.org/officeDocument/2006/relationships/hyperlink" Target="https://cdn.orca.storage/6176f4e9837c6600b5a93b75/617b11267d917700b58fe90d/asset-photo/VUABTwZvHzbMPMKfED58yw.jpg" TargetMode="External"/><Relationship Id="rId910" Type="http://schemas.openxmlformats.org/officeDocument/2006/relationships/hyperlink" Target="https://cdn.orca.storage/6176f4e9837c6600b5a93b75/617b11267d917700b58fe90d/barcode-photo/9sIhm6b6HkQ774+5SX5mWQ.jpg" TargetMode="External"/><Relationship Id="rId911" Type="http://schemas.openxmlformats.org/officeDocument/2006/relationships/hyperlink" Target="https://cdn.orca.storage/6176f4e9837c6600b5a93b75/617b11267d917700b58fe90d/name-plate-photo/y7evN80m3AHndVLfZiF5Hw.jpg" TargetMode="External"/><Relationship Id="rId912" Type="http://schemas.openxmlformats.org/officeDocument/2006/relationships/hyperlink" Target="https://cdn.orca.storage/6176f4e9837c6600b5a93b75/617b11267d917700b58fe90e/asset-photo/ZIB0nBjm30FZ1a5mw2cx0g.jpg" TargetMode="External"/><Relationship Id="rId913" Type="http://schemas.openxmlformats.org/officeDocument/2006/relationships/hyperlink" Target="https://cdn.orca.storage/6176f4e9837c6600b5a93b75/617b11267d917700b58fe90e/barcode-photo/FarTAvdmbFLRCT7Bquu3WQ.jpg" TargetMode="External"/><Relationship Id="rId914" Type="http://schemas.openxmlformats.org/officeDocument/2006/relationships/hyperlink" Target="https://cdn.orca.storage/6176f4e9837c6600b5a93b75/617b11267d917700b58fe90e/name-plate-photo/6JU5zQnoThdEu7fNkp50eQ.jpg" TargetMode="External"/><Relationship Id="rId915" Type="http://schemas.openxmlformats.org/officeDocument/2006/relationships/hyperlink" Target="https://cdn.orca.storage/6176f4e9837c6600b5a93b75/617b11267d917700b58fe90f/asset-photo/59UvYGBhUshv1hWJ5N4Xlg.jpg" TargetMode="External"/><Relationship Id="rId916" Type="http://schemas.openxmlformats.org/officeDocument/2006/relationships/hyperlink" Target="https://cdn.orca.storage/6176f4e9837c6600b5a93b75/617b11267d917700b58fe90f/barcode-photo/8SOqsEdYLUOv1+z+CgORHQ.jpg" TargetMode="External"/><Relationship Id="rId917" Type="http://schemas.openxmlformats.org/officeDocument/2006/relationships/hyperlink" Target="https://cdn.orca.storage/6176f4e9837c6600b5a93b75/617b11267d917700b58fe90f/name-plate-photo/OmS2KtGqapCmo9fVmaymw.jpg" TargetMode="External"/><Relationship Id="rId918" Type="http://schemas.openxmlformats.org/officeDocument/2006/relationships/hyperlink" Target="https://cdn.orca.storage/6176f4e9837c6600b5a93b75/617b11267d917700b58fe910/asset-photo/agyW6SSnArLxIf7nU5KMw.jpg" TargetMode="External"/><Relationship Id="rId919" Type="http://schemas.openxmlformats.org/officeDocument/2006/relationships/hyperlink" Target="https://cdn.orca.storage/6176f4e9837c6600b5a93b75/617b11267d917700b58fe910/barcode-photo/WSQfgXHYZXb4YhHMBKNZQ.jpg" TargetMode="External"/><Relationship Id="rId920" Type="http://schemas.openxmlformats.org/officeDocument/2006/relationships/hyperlink" Target="https://cdn.orca.storage/6176f4e9837c6600b5a93b75/617b11267d917700b58fe910/name-plate-photo/++N8599dzW4h5Kkcm8FlkA.jpg" TargetMode="External"/><Relationship Id="rId921" Type="http://schemas.openxmlformats.org/officeDocument/2006/relationships/hyperlink" Target="https://cdn.orca.storage/6176f4e9837c6600b5a93b75/617b11267d917700b58fe911/asset-photo/mF1yGgJalj8LQsR2NMI6Q.jpg" TargetMode="External"/><Relationship Id="rId922" Type="http://schemas.openxmlformats.org/officeDocument/2006/relationships/hyperlink" Target="https://cdn.orca.storage/6176f4e9837c6600b5a93b75/617b11267d917700b58fe911/barcode-photo/4515LvEDgG8x9X9OH3E2AA.jpg" TargetMode="External"/><Relationship Id="rId923" Type="http://schemas.openxmlformats.org/officeDocument/2006/relationships/hyperlink" Target="https://cdn.orca.storage/6176f4e9837c6600b5a93b75/617b11267d917700b58fe911/name-plate-photo/BFhmi2Qm7OeFr7aiC8CdYQ.jpg" TargetMode="External"/><Relationship Id="rId924" Type="http://schemas.openxmlformats.org/officeDocument/2006/relationships/hyperlink" Target="https://cdn.orca.storage/6176f4e9837c6600b5a93b75/617b11267d917700b58fe918/asset-photo/gp+kjb4RdGebuY7SDFeKfw.jpg" TargetMode="External"/><Relationship Id="rId925" Type="http://schemas.openxmlformats.org/officeDocument/2006/relationships/hyperlink" Target="https://cdn.orca.storage/6176f4e9837c6600b5a93b75/617b11267d917700b58fe918/barcode-photo/lHx97cDMWdsOlrXASDepsA.jpg" TargetMode="External"/><Relationship Id="rId926" Type="http://schemas.openxmlformats.org/officeDocument/2006/relationships/hyperlink" Target="https://cdn.orca.storage/6176f4e9837c6600b5a93b75/617b11267d917700b58fe918/name-plate-photo/fA9cIHnHuAwS9kYtYsp6w.jpg" TargetMode="External"/><Relationship Id="rId927" Type="http://schemas.openxmlformats.org/officeDocument/2006/relationships/hyperlink" Target="https://cdn.orca.storage/6176f4e9837c6600b5a93b75/617b11267d917700b58fe919/asset-photo/AyyRrTxXmGarbBMlumST1g.jpg" TargetMode="External"/><Relationship Id="rId928" Type="http://schemas.openxmlformats.org/officeDocument/2006/relationships/hyperlink" Target="https://cdn.orca.storage/6176f4e9837c6600b5a93b75/617b11267d917700b58fe919/barcode-photo/J4RcrzBi+uoiTQd3YIPC5Q.jpg" TargetMode="External"/><Relationship Id="rId929" Type="http://schemas.openxmlformats.org/officeDocument/2006/relationships/hyperlink" Target="https://cdn.orca.storage/6176f4e9837c6600b5a93b75/617b11267d917700b58fe919/name-plate-photo/o9JsUBQvwX+kKS4Mh3A.jpg" TargetMode="External"/><Relationship Id="rId930" Type="http://schemas.openxmlformats.org/officeDocument/2006/relationships/hyperlink" Target="https://cdn.orca.storage/6176f4e9837c6600b5a93b75/617b11267d917700b58fe91a/asset-photo/kGHntYqpeozRtASzEpHNRA.jpg" TargetMode="External"/><Relationship Id="rId931" Type="http://schemas.openxmlformats.org/officeDocument/2006/relationships/hyperlink" Target="https://cdn.orca.storage/6176f4e9837c6600b5a93b75/617b11267d917700b58fe91a/barcode-photo/1BUVzTR2P3HI9f3eroiRw.jpg" TargetMode="External"/><Relationship Id="rId932" Type="http://schemas.openxmlformats.org/officeDocument/2006/relationships/hyperlink" Target="https://cdn.orca.storage/6176f4e9837c6600b5a93b75/617b11267d917700b58fe91b/asset-photo/OTN+GOSgCiPT6k4WQDpwA.jpg" TargetMode="External"/><Relationship Id="rId933" Type="http://schemas.openxmlformats.org/officeDocument/2006/relationships/hyperlink" Target="https://cdn.orca.storage/6176f4e9837c6600b5a93b75/617b11267d917700b58fe91b/barcode-photo/v71qbRGN5ybKWFF6evVMDQ.jpg" TargetMode="External"/><Relationship Id="rId934" Type="http://schemas.openxmlformats.org/officeDocument/2006/relationships/hyperlink" Target="https://cdn.orca.storage/6176f4e9837c6600b5a93b75/617b11267d917700b58fe91c/asset-photo/cJQ0fMpX7sYRhvAjsv8bA.jpg" TargetMode="External"/><Relationship Id="rId935" Type="http://schemas.openxmlformats.org/officeDocument/2006/relationships/hyperlink" Target="https://cdn.orca.storage/6176f4e9837c6600b5a93b75/617b11267d917700b58fe91c/barcode-photo/VwBqkplTQ7T+1luLZctTrw.jpg" TargetMode="External"/><Relationship Id="rId936" Type="http://schemas.openxmlformats.org/officeDocument/2006/relationships/hyperlink" Target="https://cdn.orca.storage/6176f4e9837c6600b5a93b75/617b11267d917700b58fe91c/name-plate-photo/2SBskLP+iQ2zBO1c0EUM1A.jpg" TargetMode="External"/><Relationship Id="rId937" Type="http://schemas.openxmlformats.org/officeDocument/2006/relationships/hyperlink" Target="https://cdn.orca.storage/6176f4e9837c6600b5a93b75/617b11267d917700b58fe91d/asset-photo/AMHaUGr1b9SbFJzrn10kg.jpg" TargetMode="External"/><Relationship Id="rId938" Type="http://schemas.openxmlformats.org/officeDocument/2006/relationships/hyperlink" Target="https://cdn.orca.storage/6176f4e9837c6600b5a93b75/617b11267d917700b58fe91d/barcode-photo/d5acaetcw0oyb3jR2EsiA.jpg" TargetMode="External"/><Relationship Id="rId939" Type="http://schemas.openxmlformats.org/officeDocument/2006/relationships/hyperlink" Target="https://cdn.orca.storage/6176f4e9837c6600b5a93b75/617b11267d917700b58fe91d/name-plate-photo/2ROWQxbgAVcpuveChsPcqA.jpg" TargetMode="External"/><Relationship Id="rId940" Type="http://schemas.openxmlformats.org/officeDocument/2006/relationships/hyperlink" Target="https://cdn.orca.storage/6176f4e9837c6600b5a93b75/617b11267d917700b58fe91e/asset-photo/Q0Md4ADyrAJlaQnGE9HkHw.jpg" TargetMode="External"/><Relationship Id="rId941" Type="http://schemas.openxmlformats.org/officeDocument/2006/relationships/hyperlink" Target="https://cdn.orca.storage/6176f4e9837c6600b5a93b75/617b11267d917700b58fe91e/barcode-photo/AIAqE+FijB4sV9TuD3cZgw.jpg" TargetMode="External"/><Relationship Id="rId942" Type="http://schemas.openxmlformats.org/officeDocument/2006/relationships/hyperlink" Target="https://cdn.orca.storage/6176f4e9837c6600b5a93b75/617b11267d917700b58fe91e/name-plate-photo/JsLiENVrEKjhkEIJXPaEg.jpg" TargetMode="External"/><Relationship Id="rId943" Type="http://schemas.openxmlformats.org/officeDocument/2006/relationships/hyperlink" Target="https://cdn.orca.storage/6176f4e9837c6600b5a93b75/617b11267d917700b58fe926/asset-photo/14sKVvtUgPCWwk+wTTCzw.jpg" TargetMode="External"/><Relationship Id="rId944" Type="http://schemas.openxmlformats.org/officeDocument/2006/relationships/hyperlink" Target="https://cdn.orca.storage/6176f4e9837c6600b5a93b75/617b11267d917700b58fe926/barcode-photo/+r5g6NRmyxF3cRfKwCAGaw.jpg" TargetMode="External"/><Relationship Id="rId945" Type="http://schemas.openxmlformats.org/officeDocument/2006/relationships/hyperlink" Target="https://cdn.orca.storage/6176f4e9837c6600b5a93b75/617b11267d917700b58fe927/asset-photo/gDivsSanPvHT63uwHr34gQ.jpg" TargetMode="External"/><Relationship Id="rId946" Type="http://schemas.openxmlformats.org/officeDocument/2006/relationships/hyperlink" Target="https://cdn.orca.storage/6176f4e9837c6600b5a93b75/617b11267d917700b58fe927/barcode-photo/53s5h+66W55TARje6TjgcA.jpg" TargetMode="External"/><Relationship Id="rId947" Type="http://schemas.openxmlformats.org/officeDocument/2006/relationships/hyperlink" Target="https://cdn.orca.storage/6176f4e9837c6600b5a93b75/617b11267d917700b58fe928/asset-photo/+ERpzb5XlN9A8Q+RscFLg.jpg" TargetMode="External"/><Relationship Id="rId948" Type="http://schemas.openxmlformats.org/officeDocument/2006/relationships/hyperlink" Target="https://cdn.orca.storage/6176f4e9837c6600b5a93b75/617b11267d917700b58fe928/barcode-photo/p2ZzwVKGw0qJH3mOfe7bNg.jpg" TargetMode="External"/><Relationship Id="rId949" Type="http://schemas.openxmlformats.org/officeDocument/2006/relationships/hyperlink" Target="https://cdn.orca.storage/6176f4e9837c6600b5a93b75/617b11267d917700b58fe929/asset-photo/hOzgO5iNQyCCU2WhYAuBJw.jpg" TargetMode="External"/><Relationship Id="rId950" Type="http://schemas.openxmlformats.org/officeDocument/2006/relationships/hyperlink" Target="https://cdn.orca.storage/6176f4e9837c6600b5a93b75/617b11267d917700b58fe929/barcode-photo/9h6Wfiop2BHIP6+JGL5loA.jpg" TargetMode="External"/><Relationship Id="rId951" Type="http://schemas.openxmlformats.org/officeDocument/2006/relationships/hyperlink" Target="https://cdn.orca.storage/6176f4e9837c6600b5a93b75/617b11267d917700b58fe92b/asset-photo/oqw9cctoRfEP88jjMqfcw.jpg" TargetMode="External"/><Relationship Id="rId952" Type="http://schemas.openxmlformats.org/officeDocument/2006/relationships/hyperlink" Target="https://cdn.orca.storage/6176f4e9837c6600b5a93b75/617b11267d917700b58fe92b/barcode-photo/jbf9wjMnopxQXOXtjjL5gQ.jpg" TargetMode="External"/><Relationship Id="rId953" Type="http://schemas.openxmlformats.org/officeDocument/2006/relationships/hyperlink" Target="https://cdn.orca.storage/6176f4e9837c6600b5a93b75/617b11267d917700b58fe92b/name-plate-photo/X1opOcw90bbEifva4Atg.jpg" TargetMode="External"/><Relationship Id="rId954" Type="http://schemas.openxmlformats.org/officeDocument/2006/relationships/hyperlink" Target="https://cdn.orca.storage/6176f4e9837c6600b5a93b75/617b11267d917700b58fe92c/asset-photo/cvCJI+WYKvJf1MzAhBKNA.jpg" TargetMode="External"/><Relationship Id="rId955" Type="http://schemas.openxmlformats.org/officeDocument/2006/relationships/hyperlink" Target="https://cdn.orca.storage/6176f4e9837c6600b5a93b75/617b11267d917700b58fe92c/barcode-photo/pMF2et6Xyej1KNDa1GIsxQ.jpg" TargetMode="External"/><Relationship Id="rId956" Type="http://schemas.openxmlformats.org/officeDocument/2006/relationships/hyperlink" Target="https://cdn.orca.storage/6176f4e9837c6600b5a93b75/617b11267d917700b58fe92d/asset-photo/HdQN1F2DFPGf7YUxpnQEVA.jpg" TargetMode="External"/><Relationship Id="rId957" Type="http://schemas.openxmlformats.org/officeDocument/2006/relationships/hyperlink" Target="https://cdn.orca.storage/6176f4e9837c6600b5a93b75/617b11267d917700b58fe92d/barcode-photo/YyBz5X0MgM69HhIzVP+Q.jpg" TargetMode="External"/><Relationship Id="rId958" Type="http://schemas.openxmlformats.org/officeDocument/2006/relationships/hyperlink" Target="https://cdn.orca.storage/6176f4e9837c6600b5a93b75/617b11267d917700b58fe92e/asset-photo/PcmNWtdUxBQZfF1p6uoKw.jpg" TargetMode="External"/><Relationship Id="rId959" Type="http://schemas.openxmlformats.org/officeDocument/2006/relationships/hyperlink" Target="https://cdn.orca.storage/6176f4e9837c6600b5a93b75/617b11267d917700b58fe92e/barcode-photo/WjO6z5B1H6kIOeHldj1x+Q.jpg" TargetMode="External"/><Relationship Id="rId960" Type="http://schemas.openxmlformats.org/officeDocument/2006/relationships/hyperlink" Target="https://cdn.orca.storage/6176f4e9837c6600b5a93b75/617b11267d917700b58fe92f/asset-photo/5SpYqR5yqluBrE4ym82Q5g.jpg" TargetMode="External"/><Relationship Id="rId961" Type="http://schemas.openxmlformats.org/officeDocument/2006/relationships/hyperlink" Target="https://cdn.orca.storage/6176f4e9837c6600b5a93b75/617b11267d917700b58fe92f/barcode-photo/B5TOYVg6vH7R1zNszcgvAw.jpg" TargetMode="External"/><Relationship Id="rId962" Type="http://schemas.openxmlformats.org/officeDocument/2006/relationships/hyperlink" Target="https://cdn.orca.storage/6176f4e9837c6600b5a93b75/617b11267d917700b58fe930/asset-photo/QQQZ9XAT3dqn4EXDZlhz2A.jpg" TargetMode="External"/><Relationship Id="rId963" Type="http://schemas.openxmlformats.org/officeDocument/2006/relationships/hyperlink" Target="https://cdn.orca.storage/6176f4e9837c6600b5a93b75/617b11267d917700b58fe930/barcode-photo/A2I91LzRlO+BrVyzWGhW4g.jpg" TargetMode="External"/><Relationship Id="rId964" Type="http://schemas.openxmlformats.org/officeDocument/2006/relationships/hyperlink" Target="https://cdn.orca.storage/6176f4e9837c6600b5a93b75/617b11267d917700b58fe931/asset-photo/vPBROSI66YY8wmlvAw8JCA.jpg" TargetMode="External"/><Relationship Id="rId965" Type="http://schemas.openxmlformats.org/officeDocument/2006/relationships/hyperlink" Target="https://cdn.orca.storage/6176f4e9837c6600b5a93b75/617b11267d917700b58fe931/barcode-photo/NOdwfeFpMHHlMaVEKrzMQ.jpg" TargetMode="External"/><Relationship Id="rId966" Type="http://schemas.openxmlformats.org/officeDocument/2006/relationships/hyperlink" Target="https://cdn.orca.storage/6176f4e9837c6600b5a93b75/617b11267d917700b58fe93a/asset-photo/ZD3hAbTIPKh2J2apJETfcw.jpg" TargetMode="External"/><Relationship Id="rId967" Type="http://schemas.openxmlformats.org/officeDocument/2006/relationships/hyperlink" Target="https://cdn.orca.storage/6176f4e9837c6600b5a93b75/617b11267d917700b58fe93a/barcode-photo/XzjG0CvCfnm4t1KyY0mP6w.jpg" TargetMode="External"/><Relationship Id="rId968" Type="http://schemas.openxmlformats.org/officeDocument/2006/relationships/hyperlink" Target="https://cdn.orca.storage/6176f4e9837c6600b5a93b75/617b11267d917700b58fe93b/asset-photo/7DElPakGBwOpD0quGY7NEQ.jpg" TargetMode="External"/><Relationship Id="rId969" Type="http://schemas.openxmlformats.org/officeDocument/2006/relationships/hyperlink" Target="https://cdn.orca.storage/6176f4e9837c6600b5a93b75/617b11267d917700b58fe93b/barcode-photo/+d3GD2V8zVTJMCMkq5Dzsg.jpg" TargetMode="External"/><Relationship Id="rId970" Type="http://schemas.openxmlformats.org/officeDocument/2006/relationships/hyperlink" Target="https://cdn.orca.storage/6176f4e9837c6600b5a93b75/617b11267d917700b58fe93b/name-plate-photo/ru6YCUMBNs4SwaL8RbeDuQ.jpg" TargetMode="External"/><Relationship Id="rId971" Type="http://schemas.openxmlformats.org/officeDocument/2006/relationships/hyperlink" Target="https://cdn.orca.storage/6176f4e9837c6600b5a93b75/617b11267d917700b58fe93c/asset-photo/iUt5VUCso3rwKZStjxM7Og.jpg" TargetMode="External"/><Relationship Id="rId972" Type="http://schemas.openxmlformats.org/officeDocument/2006/relationships/hyperlink" Target="https://cdn.orca.storage/6176f4e9837c6600b5a93b75/617b11267d917700b58fe93c/barcode-photo/iDpUyy1cD5JyudEN00mSA.jpg" TargetMode="External"/><Relationship Id="rId973" Type="http://schemas.openxmlformats.org/officeDocument/2006/relationships/hyperlink" Target="https://cdn.orca.storage/6176f4e9837c6600b5a93b75/617b11267d917700b58fe93d/asset-photo/3fmcvDZPFj4K4P3HUOly+g.jpg" TargetMode="External"/><Relationship Id="rId974" Type="http://schemas.openxmlformats.org/officeDocument/2006/relationships/hyperlink" Target="https://cdn.orca.storage/6176f4e9837c6600b5a93b75/617b11267d917700b58fe93d/barcode-photo/TLuEXatW9Z0lJZJu0bJKQ.jpg" TargetMode="External"/><Relationship Id="rId975" Type="http://schemas.openxmlformats.org/officeDocument/2006/relationships/hyperlink" Target="https://cdn.orca.storage/6176f4e9837c6600b5a93b75/617b11267d917700b58fe93e/asset-photo/ERYT6oDm5eE1D5pAahpPzw.jpg" TargetMode="External"/><Relationship Id="rId976" Type="http://schemas.openxmlformats.org/officeDocument/2006/relationships/hyperlink" Target="https://cdn.orca.storage/6176f4e9837c6600b5a93b75/617b11267d917700b58fe93e/barcode-photo/Zz0UwRxwdOgyF2BD+HbccQ.jpg" TargetMode="External"/><Relationship Id="rId977" Type="http://schemas.openxmlformats.org/officeDocument/2006/relationships/hyperlink" Target="https://cdn.orca.storage/6176f4e9837c6600b5a93b75/617b11267d917700b58fe93f/asset-photo/mvgTJiHtYpD1iPGM1bQARw.jpg" TargetMode="External"/><Relationship Id="rId978" Type="http://schemas.openxmlformats.org/officeDocument/2006/relationships/hyperlink" Target="https://cdn.orca.storage/6176f4e9837c6600b5a93b75/617b11267d917700b58fe93f/barcode-photo/p3D2mhEIpdkxAu9MX8mlLA.jpg" TargetMode="External"/><Relationship Id="rId979" Type="http://schemas.openxmlformats.org/officeDocument/2006/relationships/hyperlink" Target="https://cdn.orca.storage/6176f4e9837c6600b5a93b75/617b11267d917700b58fe93f/name-plate-photo/OwVx5GsnAZJsVO0Eb3zTg.jpg" TargetMode="External"/><Relationship Id="rId980" Type="http://schemas.openxmlformats.org/officeDocument/2006/relationships/hyperlink" Target="https://cdn.orca.storage/6176f4e9837c6600b5a93b75/617b11267d917700b58fe940/asset-photo/5zxqGIHXPfU9E3MbjzUDTg.jpg" TargetMode="External"/><Relationship Id="rId981" Type="http://schemas.openxmlformats.org/officeDocument/2006/relationships/hyperlink" Target="https://cdn.orca.storage/6176f4e9837c6600b5a93b75/617b11267d917700b58fe940/barcode-photo/32njipEdQcYL8yP53cKog.jpg" TargetMode="External"/><Relationship Id="rId982" Type="http://schemas.openxmlformats.org/officeDocument/2006/relationships/hyperlink" Target="https://cdn.orca.storage/6176f4e9837c6600b5a93b75/617b11267d917700b58fe941/asset-photo/xRBhy3y95zZaKT4x9xdhxg.jpg" TargetMode="External"/><Relationship Id="rId983" Type="http://schemas.openxmlformats.org/officeDocument/2006/relationships/hyperlink" Target="https://cdn.orca.storage/6176f4e9837c6600b5a93b75/617b11267d917700b58fe941/barcode-photo/OWYHfllRW49mdiPpx3anQ.jpg" TargetMode="External"/><Relationship Id="rId984" Type="http://schemas.openxmlformats.org/officeDocument/2006/relationships/hyperlink" Target="https://cdn.orca.storage/6176f4e9837c6600b5a93b75/617b11267d917700b58fe942/asset-photo/q3FPn5BmkueZYu1POa1qA.jpg" TargetMode="External"/><Relationship Id="rId985" Type="http://schemas.openxmlformats.org/officeDocument/2006/relationships/hyperlink" Target="https://cdn.orca.storage/6176f4e9837c6600b5a93b75/617b11267d917700b58fe942/barcode-photo/4B145WLaSWpgy9fCdLyZ+A.jpg" TargetMode="External"/><Relationship Id="rId986" Type="http://schemas.openxmlformats.org/officeDocument/2006/relationships/hyperlink" Target="https://cdn.orca.storage/6176f4e9837c6600b5a93b75/617b11267d917700b58fe943/asset-photo/x9zqRT1S78mspB7qa4Zkrw.jpg" TargetMode="External"/><Relationship Id="rId987" Type="http://schemas.openxmlformats.org/officeDocument/2006/relationships/hyperlink" Target="https://cdn.orca.storage/6176f4e9837c6600b5a93b75/617b11267d917700b58fe943/barcode-photo/T314hS9KEJa+fl+LOnXw.jpg" TargetMode="External"/><Relationship Id="rId988" Type="http://schemas.openxmlformats.org/officeDocument/2006/relationships/hyperlink" Target="https://cdn.orca.storage/6176f4e9837c6600b5a93b75/617b11267d917700b58fe947/asset-photo/79hyqk6mcE8ToUdElFCmFg.jpg" TargetMode="External"/><Relationship Id="rId989" Type="http://schemas.openxmlformats.org/officeDocument/2006/relationships/hyperlink" Target="https://cdn.orca.storage/6176f4e9837c6600b5a93b75/617b11267d917700b58fe947/barcode-photo/M0cyExnOGDiGiMbM5RqzyA.jpg" TargetMode="External"/><Relationship Id="rId990" Type="http://schemas.openxmlformats.org/officeDocument/2006/relationships/hyperlink" Target="https://cdn.orca.storage/6176f4e9837c6600b5a93b75/617b11267d917700b58fe948/asset-photo/8Rj08sHCFq7yY+nQbWr+Sg.jpg" TargetMode="External"/><Relationship Id="rId991" Type="http://schemas.openxmlformats.org/officeDocument/2006/relationships/hyperlink" Target="https://cdn.orca.storage/6176f4e9837c6600b5a93b75/617b11267d917700b58fe948/barcode-photo/zULVlN4lRSATyTrY0wuNvA.jpg" TargetMode="External"/><Relationship Id="rId992" Type="http://schemas.openxmlformats.org/officeDocument/2006/relationships/hyperlink" Target="https://cdn.orca.storage/6176f4e9837c6600b5a93b75/617b11267d917700b58fe949/asset-photo/oHdIXuGz5jMSym+8L4h3YA.jpg" TargetMode="External"/><Relationship Id="rId993" Type="http://schemas.openxmlformats.org/officeDocument/2006/relationships/hyperlink" Target="https://cdn.orca.storage/6176f4e9837c6600b5a93b75/617b11267d917700b58fe949/barcode-photo/7TkmeduE6KsVkYS3H1rjXg.jpg" TargetMode="External"/><Relationship Id="rId994" Type="http://schemas.openxmlformats.org/officeDocument/2006/relationships/hyperlink" Target="https://cdn.orca.storage/6176f4e9837c6600b5a93b75/617b11267d917700b58fe94a/asset-photo/rCg6hVQb7M0JcTVjgrbcjw.jpg" TargetMode="External"/><Relationship Id="rId995" Type="http://schemas.openxmlformats.org/officeDocument/2006/relationships/hyperlink" Target="https://cdn.orca.storage/6176f4e9837c6600b5a93b75/617b11267d917700b58fe94a/barcode-photo/MzEUkyzFC2KcSjXCtO9A.jpg" TargetMode="External"/><Relationship Id="rId996" Type="http://schemas.openxmlformats.org/officeDocument/2006/relationships/hyperlink" Target="https://cdn.orca.storage/6176f4e9837c6600b5a93b75/617b11267d917700b58fe94b/asset-photo/KwCgA24TrJ9+0Ei3xkJQ.jpg" TargetMode="External"/><Relationship Id="rId997" Type="http://schemas.openxmlformats.org/officeDocument/2006/relationships/hyperlink" Target="https://cdn.orca.storage/6176f4e9837c6600b5a93b75/617b11267d917700b58fe94b/barcode-photo/Lx0IMOdWnV8chGPZqg53oQ.jpg" TargetMode="External"/><Relationship Id="rId998" Type="http://schemas.openxmlformats.org/officeDocument/2006/relationships/hyperlink" Target="https://cdn.orca.storage/6176f4e9837c6600b5a93b75/617b11267d917700b58fe94c/asset-photo/cdgEY8WdxGwSRDafytzDxQ.jpg" TargetMode="External"/><Relationship Id="rId999" Type="http://schemas.openxmlformats.org/officeDocument/2006/relationships/hyperlink" Target="https://cdn.orca.storage/6176f4e9837c6600b5a93b75/617b11267d917700b58fe94c/barcode-photo/X6tac+yhQhi5ulJDdzF43Q.jpg" TargetMode="External"/><Relationship Id="rId1000" Type="http://schemas.openxmlformats.org/officeDocument/2006/relationships/hyperlink" Target="https://cdn.orca.storage/6176f4e9837c6600b5a93b75/617b11267d917700b58fe94d/asset-photo/6W0ZCT60Yz+GuLbhItdHFQ.jpg" TargetMode="External"/><Relationship Id="rId1001" Type="http://schemas.openxmlformats.org/officeDocument/2006/relationships/hyperlink" Target="https://cdn.orca.storage/6176f4e9837c6600b5a93b75/617b11267d917700b58fe94d/barcode-photo/pCIlo3QXKBBO4yVzJoNIPA.jpg" TargetMode="External"/><Relationship Id="rId1002" Type="http://schemas.openxmlformats.org/officeDocument/2006/relationships/hyperlink" Target="https://cdn.orca.storage/6176f4e9837c6600b5a93b75/617b11267d917700b58fe94e/asset-photo/EHVLFca8hzbAHt0WE3MUmQ.jpg" TargetMode="External"/><Relationship Id="rId1003" Type="http://schemas.openxmlformats.org/officeDocument/2006/relationships/hyperlink" Target="https://cdn.orca.storage/6176f4e9837c6600b5a93b75/617b11267d917700b58fe94e/barcode-photo/6fHVmBYnQ8RFMMy37JSYdg.jpg" TargetMode="External"/><Relationship Id="rId1004" Type="http://schemas.openxmlformats.org/officeDocument/2006/relationships/hyperlink" Target="https://cdn.orca.storage/6176f4e9837c6600b5a93b75/617b11267d917700b58fe94f/asset-photo/ltiQ0Vib1MGkUP913uFx6g.jpg" TargetMode="External"/><Relationship Id="rId1005" Type="http://schemas.openxmlformats.org/officeDocument/2006/relationships/hyperlink" Target="https://cdn.orca.storage/6176f4e9837c6600b5a93b75/617b11267d917700b58fe94f/barcode-photo/TQ6jvcBZbylVCyrp3tTKIw.jpg" TargetMode="External"/><Relationship Id="rId1006" Type="http://schemas.openxmlformats.org/officeDocument/2006/relationships/hyperlink" Target="https://cdn.orca.storage/6176f4e9837c6600b5a93b75/617b11267d917700b58fe950/asset-photo/u+Hpu6WoHD5EvAKcWnsHNA.jpg" TargetMode="External"/><Relationship Id="rId1007" Type="http://schemas.openxmlformats.org/officeDocument/2006/relationships/hyperlink" Target="https://cdn.orca.storage/6176f4e9837c6600b5a93b75/617b11267d917700b58fe950/barcode-photo/6aZt9C7MiysZP9JjkabqWw.jpg" TargetMode="External"/><Relationship Id="rId1008" Type="http://schemas.openxmlformats.org/officeDocument/2006/relationships/hyperlink" Target="https://cdn.orca.storage/6176f4e9837c6600b5a93b75/617b11267d917700b58fe951/asset-photo/2iDMzG8HEp9MGOBqmluSbw.jpg" TargetMode="External"/><Relationship Id="rId1009" Type="http://schemas.openxmlformats.org/officeDocument/2006/relationships/hyperlink" Target="https://cdn.orca.storage/6176f4e9837c6600b5a93b75/617b11267d917700b58fe951/barcode-photo/UOQNYp+uPuxRB+Wq7GQVrQ.jpg" TargetMode="External"/><Relationship Id="rId1010" Type="http://schemas.openxmlformats.org/officeDocument/2006/relationships/hyperlink" Target="https://cdn.orca.storage/6176f4e9837c6600b5a93b75/617b11267d917700b58fe952/asset-photo/VtsSH5IMBifycoXmWB21Q.jpg" TargetMode="External"/><Relationship Id="rId1011" Type="http://schemas.openxmlformats.org/officeDocument/2006/relationships/hyperlink" Target="https://cdn.orca.storage/6176f4e9837c6600b5a93b75/617b11267d917700b58fe952/barcode-photo/9bygTzeGGuCsZ7y71cIPQ.jpg" TargetMode="External"/><Relationship Id="rId1012" Type="http://schemas.openxmlformats.org/officeDocument/2006/relationships/hyperlink" Target="https://cdn.orca.storage/6176f4e9837c6600b5a93b75/617b11267d917700b58fe953/asset-photo/qUhFgh4O8cF7kOlmOeKiQ.jpg" TargetMode="External"/><Relationship Id="rId1013" Type="http://schemas.openxmlformats.org/officeDocument/2006/relationships/hyperlink" Target="https://cdn.orca.storage/6176f4e9837c6600b5a93b75/617b11267d917700b58fe953/barcode-photo/UhqbjGxeqzjsRvcGpdIYxQ.jpg" TargetMode="External"/><Relationship Id="rId1014" Type="http://schemas.openxmlformats.org/officeDocument/2006/relationships/hyperlink" Target="https://cdn.orca.storage/6176f4e9837c6600b5a93b75/617b11267d917700b58fe954/asset-photo/ibIatHoHl+ugAvxFNfByzw.jpg" TargetMode="External"/><Relationship Id="rId1015" Type="http://schemas.openxmlformats.org/officeDocument/2006/relationships/hyperlink" Target="https://cdn.orca.storage/6176f4e9837c6600b5a93b75/617b11267d917700b58fe954/barcode-photo/yfTMkLnSDsoH1FXSJp1WmA.jpg" TargetMode="External"/><Relationship Id="rId1016" Type="http://schemas.openxmlformats.org/officeDocument/2006/relationships/hyperlink" Target="https://cdn.orca.storage/6176f4e9837c6600b5a93b75/617b11267d917700b58fe955/asset-photo/8mDtYXlaxD6vw91TuwlQw.jpg" TargetMode="External"/><Relationship Id="rId1017" Type="http://schemas.openxmlformats.org/officeDocument/2006/relationships/hyperlink" Target="https://cdn.orca.storage/6176f4e9837c6600b5a93b75/617b11267d917700b58fe955/barcode-photo/UFXQbBHNJYfyGSCrhT4BxQ.jpg" TargetMode="External"/><Relationship Id="rId1018" Type="http://schemas.openxmlformats.org/officeDocument/2006/relationships/hyperlink" Target="https://cdn.orca.storage/6176f4e9837c6600b5a93b75/617b11267d917700b58fe956/asset-photo/7yKcuH770MRCy8OsuQWVA.jpg" TargetMode="External"/><Relationship Id="rId1019" Type="http://schemas.openxmlformats.org/officeDocument/2006/relationships/hyperlink" Target="https://cdn.orca.storage/6176f4e9837c6600b5a93b75/617b11267d917700b58fe956/barcode-photo/626ZF4XEJh+SL74klZzI9w.jpg" TargetMode="External"/><Relationship Id="rId1020" Type="http://schemas.openxmlformats.org/officeDocument/2006/relationships/hyperlink" Target="https://cdn.orca.storage/6176f4e9837c6600b5a93b75/617b11267d917700b58fe957/asset-photo/nxcddOafPyUVEoMdPS4noA.jpg" TargetMode="External"/><Relationship Id="rId1021" Type="http://schemas.openxmlformats.org/officeDocument/2006/relationships/hyperlink" Target="https://cdn.orca.storage/6176f4e9837c6600b5a93b75/617b11267d917700b58fe957/barcode-photo/Q59OFmKEu++Ymz4bcEB8tw.jpg" TargetMode="External"/><Relationship Id="rId1022" Type="http://schemas.openxmlformats.org/officeDocument/2006/relationships/hyperlink" Target="https://cdn.orca.storage/6176f4e9837c6600b5a93b75/617b11267d917700b58fe957/name-plate-photo/yr3Yg92KL9xIGIUWIhVtSQ.jpg" TargetMode="External"/><Relationship Id="rId1023" Type="http://schemas.openxmlformats.org/officeDocument/2006/relationships/hyperlink" Target="https://cdn.orca.storage/6176f4e9837c6600b5a93b75/617b11267d917700b58fe958/asset-photo/DjZjztHfWSC8Xady9Mvpnw.jpg" TargetMode="External"/><Relationship Id="rId1024" Type="http://schemas.openxmlformats.org/officeDocument/2006/relationships/hyperlink" Target="https://cdn.orca.storage/6176f4e9837c6600b5a93b75/617b11267d917700b58fe958/barcode-photo/SkhyeeaQ+2Ffl0lwM+SbQ.jpg" TargetMode="External"/><Relationship Id="rId1025" Type="http://schemas.openxmlformats.org/officeDocument/2006/relationships/hyperlink" Target="https://cdn.orca.storage/6176f4e9837c6600b5a93b75/617b11267d917700b58fe958/name-plate-photo/aeSyyx4nwXTQ0IVFXU0ZWQ.jpg" TargetMode="External"/><Relationship Id="rId1026" Type="http://schemas.openxmlformats.org/officeDocument/2006/relationships/hyperlink" Target="https://cdn.orca.storage/6176f4e9837c6600b5a93b75/617b11267d917700b58fe959/asset-photo/6Rh70w7mc47YJK1aJzHHkg.jpg" TargetMode="External"/><Relationship Id="rId1027" Type="http://schemas.openxmlformats.org/officeDocument/2006/relationships/hyperlink" Target="https://cdn.orca.storage/6176f4e9837c6600b5a93b75/617b11267d917700b58fe959/barcode-photo/QZMbNKMA+DV2dCfkv31aRQ.jpg" TargetMode="External"/><Relationship Id="rId1028" Type="http://schemas.openxmlformats.org/officeDocument/2006/relationships/hyperlink" Target="https://cdn.orca.storage/6176f4e9837c6600b5a93b75/617b11267d917700b58fe95a/asset-photo/wTnoqsTq6gsLYCnWuIw2Q.jpg" TargetMode="External"/><Relationship Id="rId1029" Type="http://schemas.openxmlformats.org/officeDocument/2006/relationships/hyperlink" Target="https://cdn.orca.storage/6176f4e9837c6600b5a93b75/617b11267d917700b58fe95a/barcode-photo/H43OS9cGdEI83zET3Yv1Hw.jpg" TargetMode="External"/><Relationship Id="rId1030" Type="http://schemas.openxmlformats.org/officeDocument/2006/relationships/hyperlink" Target="https://cdn.orca.storage/6176f4e9837c6600b5a93b75/617b11267d917700b58fe95a/name-plate-photo/L7bvlb7p4Ysk57HtPHyRVQ.jpg" TargetMode="External"/><Relationship Id="rId1031" Type="http://schemas.openxmlformats.org/officeDocument/2006/relationships/hyperlink" Target="https://cdn.orca.storage/6176f4e9837c6600b5a93b75/617b11267d917700b58fe95b/asset-photo/GGnjuv2FyZtC2TVUhVL87A.jpg" TargetMode="External"/><Relationship Id="rId1032" Type="http://schemas.openxmlformats.org/officeDocument/2006/relationships/hyperlink" Target="https://cdn.orca.storage/6176f4e9837c6600b5a93b75/617b11267d917700b58fe95b/barcode-photo/WhgdYbk1NyO9H6HzYvTfA.jpg" TargetMode="External"/><Relationship Id="rId1033" Type="http://schemas.openxmlformats.org/officeDocument/2006/relationships/hyperlink" Target="https://cdn.orca.storage/6176f4e9837c6600b5a93b75/617b11267d917700b58fe95c/asset-photo/AcCdAzZ6eft3Fejqv8uaGA.jpg" TargetMode="External"/><Relationship Id="rId1034" Type="http://schemas.openxmlformats.org/officeDocument/2006/relationships/hyperlink" Target="https://cdn.orca.storage/6176f4e9837c6600b5a93b75/617b11267d917700b58fe95c/barcode-photo/y74iDMdXw7g1YLJyDwXQ.jpg" TargetMode="External"/><Relationship Id="rId1035" Type="http://schemas.openxmlformats.org/officeDocument/2006/relationships/hyperlink" Target="https://cdn.orca.storage/6176f4e9837c6600b5a93b75/617b11267d917700b58fe95d/asset-photo/7grCYQHJWC2EJkMHjKT5hg.jpg" TargetMode="External"/><Relationship Id="rId1036" Type="http://schemas.openxmlformats.org/officeDocument/2006/relationships/hyperlink" Target="https://cdn.orca.storage/6176f4e9837c6600b5a93b75/617b11267d917700b58fe95d/barcode-photo/XewSy2bbSyX3LjGGpvhCTw.jpg" TargetMode="External"/><Relationship Id="rId1037" Type="http://schemas.openxmlformats.org/officeDocument/2006/relationships/hyperlink" Target="https://cdn.orca.storage/6176f4e9837c6600b5a93b75/617b11267d917700b58fe95e/asset-photo/4RulsP67qinxRkH0ftY5Q.jpg" TargetMode="External"/><Relationship Id="rId1038" Type="http://schemas.openxmlformats.org/officeDocument/2006/relationships/hyperlink" Target="https://cdn.orca.storage/6176f4e9837c6600b5a93b75/617b11267d917700b58fe95e/barcode-photo/m5ls61d5e9XQ6mrHCxziGg.jpg" TargetMode="External"/><Relationship Id="rId1039" Type="http://schemas.openxmlformats.org/officeDocument/2006/relationships/hyperlink" Target="https://cdn.orca.storage/6176f4e9837c6600b5a93b75/617b11267d917700b58fe95f/asset-photo/gATN1A+nJvoVf7cooZDw.jpg" TargetMode="External"/><Relationship Id="rId1040" Type="http://schemas.openxmlformats.org/officeDocument/2006/relationships/hyperlink" Target="https://cdn.orca.storage/6176f4e9837c6600b5a93b75/617b11267d917700b58fe95f/barcode-photo/xMSJqNw8h+dOvksJyRu7A.jpg" TargetMode="External"/><Relationship Id="rId1041" Type="http://schemas.openxmlformats.org/officeDocument/2006/relationships/hyperlink" Target="https://cdn.orca.storage/6176f4e9837c6600b5a93b75/617b11267d917700b58fe960/asset-photo/SEtqjL15GsciGtXN3Qu54g.jpg" TargetMode="External"/><Relationship Id="rId1042" Type="http://schemas.openxmlformats.org/officeDocument/2006/relationships/hyperlink" Target="https://cdn.orca.storage/6176f4e9837c6600b5a93b75/617b11267d917700b58fe960/barcode-photo/yIp3P6OLp668Ak4LiaHRiQ.jpg" TargetMode="External"/><Relationship Id="rId1043" Type="http://schemas.openxmlformats.org/officeDocument/2006/relationships/hyperlink" Target="https://cdn.orca.storage/6176f4e9837c6600b5a93b75/617b11267d917700b58fe961/asset-photo/AdRppv4JpsMMAMOPNQNXA.jpg" TargetMode="External"/><Relationship Id="rId1044" Type="http://schemas.openxmlformats.org/officeDocument/2006/relationships/hyperlink" Target="https://cdn.orca.storage/6176f4e9837c6600b5a93b75/617b11267d917700b58fe961/barcode-photo/qQNAhFdfhtOow38oqXl65g.jpg" TargetMode="External"/><Relationship Id="rId1045" Type="http://schemas.openxmlformats.org/officeDocument/2006/relationships/hyperlink" Target="https://cdn.orca.storage/6176f4e9837c6600b5a93b75/617b11267d917700b58fe962/asset-photo/96NV7i+SsjXsz7rJJkL82Q.jpg" TargetMode="External"/><Relationship Id="rId1046" Type="http://schemas.openxmlformats.org/officeDocument/2006/relationships/hyperlink" Target="https://cdn.orca.storage/6176f4e9837c6600b5a93b75/617b11267d917700b58fe962/barcode-photo/4jgu2d7eiqhfRmNRvlnElQ.jpg" TargetMode="External"/><Relationship Id="rId1047" Type="http://schemas.openxmlformats.org/officeDocument/2006/relationships/hyperlink" Target="https://cdn.orca.storage/6176f4e9837c6600b5a93b75/617b11267d917700b58fe963/asset-photo/0F5aArsLcxW3wGcxQpt3FQ.jpg" TargetMode="External"/><Relationship Id="rId1048" Type="http://schemas.openxmlformats.org/officeDocument/2006/relationships/hyperlink" Target="https://cdn.orca.storage/6176f4e9837c6600b5a93b75/617b11267d917700b58fe963/barcode-photo/URc7vVy1a+SIFeSOqT7k+A.jpg" TargetMode="External"/><Relationship Id="rId1049" Type="http://schemas.openxmlformats.org/officeDocument/2006/relationships/hyperlink" Target="https://cdn.orca.storage/6176f4e9837c6600b5a93b75/617b11267d917700b58fe964/asset-photo/QG+lKANOapsjSik7fQZN2g.jpg" TargetMode="External"/><Relationship Id="rId1050" Type="http://schemas.openxmlformats.org/officeDocument/2006/relationships/hyperlink" Target="https://cdn.orca.storage/6176f4e9837c6600b5a93b75/617b11267d917700b58fe964/barcode-photo/W5MYWRdfkBnppbWL3+ZQ.jpg" TargetMode="External"/><Relationship Id="rId1051" Type="http://schemas.openxmlformats.org/officeDocument/2006/relationships/hyperlink" Target="https://cdn.orca.storage/6176f4e9837c6600b5a93b75/617b11267d917700b58fe964/name-plate-photo/RzVtWinbjS8MuOeDDjMAg.jpg" TargetMode="External"/><Relationship Id="rId1052" Type="http://schemas.openxmlformats.org/officeDocument/2006/relationships/hyperlink" Target="https://cdn.orca.storage/6176f4e9837c6600b5a93b75/617b11267d917700b58fe965/asset-photo/h3PNpN0MaWGGV0aX2jl+Pg.jpg" TargetMode="External"/><Relationship Id="rId1053" Type="http://schemas.openxmlformats.org/officeDocument/2006/relationships/hyperlink" Target="https://cdn.orca.storage/6176f4e9837c6600b5a93b75/617b11267d917700b58fe965/barcode-photo/PIfzC8IRpjwlfVhy9+9uKg.jpg" TargetMode="External"/><Relationship Id="rId1054" Type="http://schemas.openxmlformats.org/officeDocument/2006/relationships/hyperlink" Target="https://cdn.orca.storage/6176f4e9837c6600b5a93b75/617b11267d917700b58fe966/asset-photo/RZZjStHGkIknNaZS5iZdPA.jpg" TargetMode="External"/><Relationship Id="rId1055" Type="http://schemas.openxmlformats.org/officeDocument/2006/relationships/hyperlink" Target="https://cdn.orca.storage/6176f4e9837c6600b5a93b75/617b11267d917700b58fe966/barcode-photo/+TKFENrPwjjEymJfPrbUw.jpg" TargetMode="External"/><Relationship Id="rId1056" Type="http://schemas.openxmlformats.org/officeDocument/2006/relationships/hyperlink" Target="https://cdn.orca.storage/6176f4e9837c6600b5a93b75/617b11267d917700b58fe967/asset-photo/gmXuDvxD+XxPNG3AQiURQg.jpg" TargetMode="External"/><Relationship Id="rId1057" Type="http://schemas.openxmlformats.org/officeDocument/2006/relationships/hyperlink" Target="https://cdn.orca.storage/6176f4e9837c6600b5a93b75/617b11267d917700b58fe967/barcode-photo/YaYsCxxWByiA0rsF+Zw.jpg" TargetMode="External"/><Relationship Id="rId1058" Type="http://schemas.openxmlformats.org/officeDocument/2006/relationships/hyperlink" Target="https://cdn.orca.storage/6176f4e9837c6600b5a93b75/617b11267d917700b58fe968/asset-photo/foldAu1fkX4uiU41qn0D2w.jpg" TargetMode="External"/><Relationship Id="rId1059" Type="http://schemas.openxmlformats.org/officeDocument/2006/relationships/hyperlink" Target="https://cdn.orca.storage/6176f4e9837c6600b5a93b75/617b11267d917700b58fe968/barcode-photo/yjKfrTWYzlSMRIrhk7NAIQ.jpg" TargetMode="External"/><Relationship Id="rId1060" Type="http://schemas.openxmlformats.org/officeDocument/2006/relationships/hyperlink" Target="https://cdn.orca.storage/6176f4e9837c6600b5a93b75/617b11267d917700b58fe968/name-plate-photo/OdgHx4NlpWquUQOjwhq6wQ.jpg" TargetMode="External"/><Relationship Id="rId1061" Type="http://schemas.openxmlformats.org/officeDocument/2006/relationships/hyperlink" Target="https://cdn.orca.storage/6176f4e9837c6600b5a93b75/617b11267d917700b58fe969/asset-photo/IAc9Cwg0wrn32YvixFxzBQ.jpg" TargetMode="External"/><Relationship Id="rId1062" Type="http://schemas.openxmlformats.org/officeDocument/2006/relationships/hyperlink" Target="https://cdn.orca.storage/6176f4e9837c6600b5a93b75/617b11267d917700b58fe969/barcode-photo/osZo4x1RV1xPlgYgoZb13A.jpg" TargetMode="External"/><Relationship Id="rId1063" Type="http://schemas.openxmlformats.org/officeDocument/2006/relationships/hyperlink" Target="https://cdn.orca.storage/6176f4e9837c6600b5a93b75/617b11267d917700b58fe96a/asset-photo/No3q8e5Nj6gVIYITjbzyNA.jpg" TargetMode="External"/><Relationship Id="rId1064" Type="http://schemas.openxmlformats.org/officeDocument/2006/relationships/hyperlink" Target="https://cdn.orca.storage/6176f4e9837c6600b5a93b75/617b11267d917700b58fe96a/barcode-photo/QoE71jiXsRLegE8Bcwk+2w.jpg" TargetMode="External"/><Relationship Id="rId1065" Type="http://schemas.openxmlformats.org/officeDocument/2006/relationships/hyperlink" Target="https://cdn.orca.storage/6176f4e9837c6600b5a93b75/617b11267d917700b58fe96b/asset-photo/V1v+RzQViawzAzgPUrlZew.jpg" TargetMode="External"/><Relationship Id="rId1066" Type="http://schemas.openxmlformats.org/officeDocument/2006/relationships/hyperlink" Target="https://cdn.orca.storage/6176f4e9837c6600b5a93b75/617b11267d917700b58fe96b/barcode-photo/zdKBKZUeqCyaqy4Z7v1A.jpg" TargetMode="External"/><Relationship Id="rId1067" Type="http://schemas.openxmlformats.org/officeDocument/2006/relationships/hyperlink" Target="https://cdn.orca.storage/6176f4e9837c6600b5a93b75/617b11267d917700b58fe96c/asset-photo/rX1pITA3S6RYAaO+GkmXDQ.jpg" TargetMode="External"/><Relationship Id="rId1068" Type="http://schemas.openxmlformats.org/officeDocument/2006/relationships/hyperlink" Target="https://cdn.orca.storage/6176f4e9837c6600b5a93b75/617b11267d917700b58fe96c/barcode-photo/M02eF92iL4cTMGDnZ7KgoA.jpg" TargetMode="External"/><Relationship Id="rId1069" Type="http://schemas.openxmlformats.org/officeDocument/2006/relationships/hyperlink" Target="https://cdn.orca.storage/6176f4e9837c6600b5a93b75/617b11267d917700b58fe96d/asset-photo/zTM71YA2+pCS84T2VJjJw.jpg" TargetMode="External"/><Relationship Id="rId1070" Type="http://schemas.openxmlformats.org/officeDocument/2006/relationships/hyperlink" Target="https://cdn.orca.storage/6176f4e9837c6600b5a93b75/617b11267d917700b58fe96d/barcode-photo/OgJaDwudFFk9GXSNaRIJVQ.jpg" TargetMode="External"/><Relationship Id="rId1071" Type="http://schemas.openxmlformats.org/officeDocument/2006/relationships/hyperlink" Target="https://cdn.orca.storage/6176f4e9837c6600b5a93b75/617b11267d917700b58fe96e/asset-photo/pPLW43rPg1vKDBIx1EkScw.jpg" TargetMode="External"/><Relationship Id="rId1072" Type="http://schemas.openxmlformats.org/officeDocument/2006/relationships/hyperlink" Target="https://cdn.orca.storage/6176f4e9837c6600b5a93b75/617b11267d917700b58fe96e/barcode-photo/GU4CzGIu9NE7xN35FLmbqg.jpg" TargetMode="External"/><Relationship Id="rId1073" Type="http://schemas.openxmlformats.org/officeDocument/2006/relationships/hyperlink" Target="https://cdn.orca.storage/6176f4e9837c6600b5a93b75/617b11267d917700b58fe96f/asset-photo/NtHAsnhUVV6uOLZZxiYA0g.jpg" TargetMode="External"/><Relationship Id="rId1074" Type="http://schemas.openxmlformats.org/officeDocument/2006/relationships/hyperlink" Target="https://cdn.orca.storage/6176f4e9837c6600b5a93b75/617b11267d917700b58fe96f/barcode-photo/BMzvZsa0yqcb9ATnNQw+7w.jpg" TargetMode="External"/><Relationship Id="rId1075" Type="http://schemas.openxmlformats.org/officeDocument/2006/relationships/hyperlink" Target="https://cdn.orca.storage/6176f4e9837c6600b5a93b75/617b11267d917700b58fe970/asset-photo/o2Zf19v6GCasAo9LWjzIYg.jpg" TargetMode="External"/><Relationship Id="rId1076" Type="http://schemas.openxmlformats.org/officeDocument/2006/relationships/hyperlink" Target="https://cdn.orca.storage/6176f4e9837c6600b5a93b75/617b11267d917700b58fe970/barcode-photo/WA7SgG0I6phhGLTWsKIqg.jpg" TargetMode="External"/><Relationship Id="rId1077" Type="http://schemas.openxmlformats.org/officeDocument/2006/relationships/hyperlink" Target="https://cdn.orca.storage/6176f4e9837c6600b5a93b75/617b11267d917700b58fe971/asset-photo/miFfjCGSmKJlDpWI8420vA.jpg" TargetMode="External"/><Relationship Id="rId1078" Type="http://schemas.openxmlformats.org/officeDocument/2006/relationships/hyperlink" Target="https://cdn.orca.storage/6176f4e9837c6600b5a93b75/617b11267d917700b58fe971/barcode-photo/xL9xv5Whhu+YHaNdj6meSw.jpg" TargetMode="External"/><Relationship Id="rId1079" Type="http://schemas.openxmlformats.org/officeDocument/2006/relationships/hyperlink" Target="https://cdn.orca.storage/6176f4e9837c6600b5a93b75/617b11267d917700b58fe972/asset-photo/zi1Hjws+RTQtnz8T1wkQ.jpg" TargetMode="External"/><Relationship Id="rId1080" Type="http://schemas.openxmlformats.org/officeDocument/2006/relationships/hyperlink" Target="https://cdn.orca.storage/6176f4e9837c6600b5a93b75/617b11267d917700b58fe972/barcode-photo/nVJ28Ep1cvUmYnlK7AFbsA.jpg" TargetMode="External"/><Relationship Id="rId1081" Type="http://schemas.openxmlformats.org/officeDocument/2006/relationships/hyperlink" Target="https://cdn.orca.storage/6176f4e9837c6600b5a93b75/617b11267d917700b58fe974/asset-photo/SccwtdVj+3wLO23REeCiBg.jpg" TargetMode="External"/><Relationship Id="rId1082" Type="http://schemas.openxmlformats.org/officeDocument/2006/relationships/hyperlink" Target="https://cdn.orca.storage/6176f4e9837c6600b5a93b75/617b11267d917700b58fe974/barcode-photo/mPODzNlDvb3kETamx5q5sA.jpg" TargetMode="External"/><Relationship Id="rId1083" Type="http://schemas.openxmlformats.org/officeDocument/2006/relationships/hyperlink" Target="https://cdn.orca.storage/6176f4e9837c6600b5a93b75/617b11267d917700b58fe974/name-plate-photo/vSc22PqBhBEnrU7FXSHT8A.jpg" TargetMode="External"/><Relationship Id="rId1084" Type="http://schemas.openxmlformats.org/officeDocument/2006/relationships/hyperlink" Target="https://cdn.orca.storage/6176f4e9837c6600b5a93b75/617b11267d917700b58fe975/asset-photo/W6Flf8Gj6SpPb6XNISJlA.jpg" TargetMode="External"/><Relationship Id="rId1085" Type="http://schemas.openxmlformats.org/officeDocument/2006/relationships/hyperlink" Target="https://cdn.orca.storage/6176f4e9837c6600b5a93b75/617b11267d917700b58fe975/barcode-photo/Z+tnlO8P45mcH9eCtM71w.jpg" TargetMode="External"/><Relationship Id="rId1086" Type="http://schemas.openxmlformats.org/officeDocument/2006/relationships/hyperlink" Target="https://cdn.orca.storage/6176f4e9837c6600b5a93b75/617b11267d917700b58fe977/asset-photo/LePcmlQjGzTeByliKNoPoQ.jpg" TargetMode="External"/><Relationship Id="rId1087" Type="http://schemas.openxmlformats.org/officeDocument/2006/relationships/hyperlink" Target="https://cdn.orca.storage/6176f4e9837c6600b5a93b75/617b11267d917700b58fe977/barcode-photo/gZ3fj9Bnp0TD3LFdxE77QA.jpg" TargetMode="External"/><Relationship Id="rId1088" Type="http://schemas.openxmlformats.org/officeDocument/2006/relationships/hyperlink" Target="https://cdn.orca.storage/6176f4e9837c6600b5a93b75/617b11267d917700b58fe977/name-plate-photo/xu2tKnQoDS5+N2SnaZNA.jpg" TargetMode="External"/><Relationship Id="rId1089" Type="http://schemas.openxmlformats.org/officeDocument/2006/relationships/hyperlink" Target="https://cdn.orca.storage/6176f4e9837c6600b5a93b75/617b11267d917700b58fe98d/asset-photo/7PTTY17h7TNQVCl2slsnUQ.jpg" TargetMode="External"/><Relationship Id="rId1090" Type="http://schemas.openxmlformats.org/officeDocument/2006/relationships/hyperlink" Target="https://cdn.orca.storage/6176f4e9837c6600b5a93b75/617b11267d917700b58fe98d/barcode-photo/fIrbskPXUq9sbcqu2KoG5g.jpg" TargetMode="External"/><Relationship Id="rId1091" Type="http://schemas.openxmlformats.org/officeDocument/2006/relationships/hyperlink" Target="https://cdn.orca.storage/6176f4e9837c6600b5a93b75/617b11267d917700b58fe98d/name-plate-photo/IFohndpq3g9uBOOE7BluA.jpg" TargetMode="External"/><Relationship Id="rId1092" Type="http://schemas.openxmlformats.org/officeDocument/2006/relationships/hyperlink" Target="https://cdn.orca.storage/6176f4e9837c6600b5a93b75/617b11267d917700b58fe98e/asset-photo/+xslFXFSwDkyfmyT1XCRNg.jpg" TargetMode="External"/><Relationship Id="rId1093" Type="http://schemas.openxmlformats.org/officeDocument/2006/relationships/hyperlink" Target="https://cdn.orca.storage/6176f4e9837c6600b5a93b75/617b11267d917700b58fe98e/barcode-photo/sz9NatXvEsvZniq5kJt+3w.jpg" TargetMode="External"/><Relationship Id="rId1094" Type="http://schemas.openxmlformats.org/officeDocument/2006/relationships/hyperlink" Target="https://cdn.orca.storage/6176f4e9837c6600b5a93b75/617b11267d917700b58fe98e/name-plate-photo/HMnrXZbmT5CiAzMvW1MKog.jpg" TargetMode="External"/><Relationship Id="rId1095" Type="http://schemas.openxmlformats.org/officeDocument/2006/relationships/hyperlink" Target="https://cdn.orca.storage/6176f4e9837c6600b5a93b75/617b11267d917700b58fe98f/asset-photo/Az7dTvMRADZAfuj6pnHEjA.jpg" TargetMode="External"/><Relationship Id="rId1096" Type="http://schemas.openxmlformats.org/officeDocument/2006/relationships/hyperlink" Target="https://cdn.orca.storage/6176f4e9837c6600b5a93b75/617b11267d917700b58fe98f/barcode-photo/qxB0TjLQPg+kaJuBP8PhVQ.jpg" TargetMode="External"/><Relationship Id="rId1097" Type="http://schemas.openxmlformats.org/officeDocument/2006/relationships/hyperlink" Target="https://cdn.orca.storage/6176f4e9837c6600b5a93b75/617b11267d917700b58fe98f/name-plate-photo/5sQG+GOsfvzaVXr6f4Qz9A.jpg" TargetMode="External"/><Relationship Id="rId1098" Type="http://schemas.openxmlformats.org/officeDocument/2006/relationships/hyperlink" Target="https://cdn.orca.storage/6176f4e9837c6600b5a93b75/617b11267d917700b58fe990/asset-photo/Tn5zSrE+Ebo2HgBUJmmYmg.jpg" TargetMode="External"/><Relationship Id="rId1099" Type="http://schemas.openxmlformats.org/officeDocument/2006/relationships/hyperlink" Target="https://cdn.orca.storage/6176f4e9837c6600b5a93b75/617b11267d917700b58fe990/barcode-photo/wgxnhwiLnDDJC7RJKIFgxQ.jpg" TargetMode="External"/><Relationship Id="rId1100" Type="http://schemas.openxmlformats.org/officeDocument/2006/relationships/hyperlink" Target="https://cdn.orca.storage/6176f4e9837c6600b5a93b75/617b11267d917700b58fe990/name-plate-photo/174RI7DHUY2MaA4uanJelA.jpg" TargetMode="External"/><Relationship Id="rId1101" Type="http://schemas.openxmlformats.org/officeDocument/2006/relationships/hyperlink" Target="https://cdn.orca.storage/6176f4e9837c6600b5a93b75/617b11267d917700b58fe991/asset-photo/OBkAXz3rvwdJzPbpyy2LiQ.jpg" TargetMode="External"/><Relationship Id="rId1102" Type="http://schemas.openxmlformats.org/officeDocument/2006/relationships/hyperlink" Target="https://cdn.orca.storage/6176f4e9837c6600b5a93b75/617b11267d917700b58fe991/barcode-photo/8hXjG+LmiFLZHnF3fyTAbQ.jpg" TargetMode="External"/><Relationship Id="rId1103" Type="http://schemas.openxmlformats.org/officeDocument/2006/relationships/hyperlink" Target="https://cdn.orca.storage/6176f4e9837c6600b5a93b75/617b11267d917700b58fe991/name-plate-photo/LmBk9NgRMaOmIblemyx0g.jpg" TargetMode="External"/><Relationship Id="rId1104" Type="http://schemas.openxmlformats.org/officeDocument/2006/relationships/hyperlink" Target="https://cdn.orca.storage/6176f4e9837c6600b5a93b75/617b11267d917700b58fe992/asset-photo/LnN7hwHDsjIYLA0eXP5ZoA.jpg" TargetMode="External"/><Relationship Id="rId1105" Type="http://schemas.openxmlformats.org/officeDocument/2006/relationships/hyperlink" Target="https://cdn.orca.storage/6176f4e9837c6600b5a93b75/617b11267d917700b58fe992/barcode-photo/yknP9QHCoL98YReTRlWZDA.jpg" TargetMode="External"/><Relationship Id="rId1106" Type="http://schemas.openxmlformats.org/officeDocument/2006/relationships/hyperlink" Target="https://cdn.orca.storage/6176f4e9837c6600b5a93b75/617b11267d917700b58fe992/name-plate-photo/STefxpYr+MrIdZCR8Ki4Zg.jpg" TargetMode="External"/><Relationship Id="rId1107" Type="http://schemas.openxmlformats.org/officeDocument/2006/relationships/hyperlink" Target="https://cdn.orca.storage/6176f4e9837c6600b5a93b75/617b11267d917700b58fe99b/asset-photo/czItPko5LZQwDKDU32NCLQ.jpg" TargetMode="External"/><Relationship Id="rId1108" Type="http://schemas.openxmlformats.org/officeDocument/2006/relationships/hyperlink" Target="https://cdn.orca.storage/6176f4e9837c6600b5a93b75/617b11267d917700b58fe99b/barcode-photo/rylTLNHGgIwGvfpPpmFjA.jpg" TargetMode="External"/><Relationship Id="rId1109" Type="http://schemas.openxmlformats.org/officeDocument/2006/relationships/hyperlink" Target="https://cdn.orca.storage/6176f4e9837c6600b5a93b75/617b11267d917700b58fe99b/name-plate-photo/WL+n0lEdWm+DblM1mM+7g.jpg" TargetMode="External"/><Relationship Id="rId1110" Type="http://schemas.openxmlformats.org/officeDocument/2006/relationships/hyperlink" Target="https://cdn.orca.storage/6176f4e9837c6600b5a93b75/617b11267d917700b58fe99c/asset-photo/j9H4ur+M7EnY2X4WyKFHWg.jpg" TargetMode="External"/><Relationship Id="rId1111" Type="http://schemas.openxmlformats.org/officeDocument/2006/relationships/hyperlink" Target="https://cdn.orca.storage/6176f4e9837c6600b5a93b75/617b11267d917700b58fe99c/barcode-photo/udVMjjIxeJHWp7wxK2b3w.jpg" TargetMode="External"/><Relationship Id="rId1112" Type="http://schemas.openxmlformats.org/officeDocument/2006/relationships/hyperlink" Target="https://cdn.orca.storage/6176f4e9837c6600b5a93b75/617b11267d917700b58fe99d/asset-photo/6sZ7m0Q4L50jsAJQ1d43A.jpg" TargetMode="External"/><Relationship Id="rId1113" Type="http://schemas.openxmlformats.org/officeDocument/2006/relationships/hyperlink" Target="https://cdn.orca.storage/6176f4e9837c6600b5a93b75/617b11267d917700b58fe99d/barcode-photo/n7ecpoCdCtMjdZ9SWJhA.jpg" TargetMode="External"/><Relationship Id="rId1114" Type="http://schemas.openxmlformats.org/officeDocument/2006/relationships/hyperlink" Target="https://cdn.orca.storage/6176f4e9837c6600b5a93b75/617b11267d917700b58fe99e/asset-photo/6yle0JwKpCMi+H11+tIeeA.jpg" TargetMode="External"/><Relationship Id="rId1115" Type="http://schemas.openxmlformats.org/officeDocument/2006/relationships/hyperlink" Target="https://cdn.orca.storage/6176f4e9837c6600b5a93b75/617b11267d917700b58fe99e/barcode-photo/2m8K7zysjruuXG1vXeXP3Q.jpg" TargetMode="External"/><Relationship Id="rId1116" Type="http://schemas.openxmlformats.org/officeDocument/2006/relationships/hyperlink" Target="https://cdn.orca.storage/6176f4e9837c6600b5a93b75/617b11267d917700b58fe99f/asset-photo/4QWxCmUGZ3nlvNzwvioqA.jpg" TargetMode="External"/><Relationship Id="rId1117" Type="http://schemas.openxmlformats.org/officeDocument/2006/relationships/hyperlink" Target="https://cdn.orca.storage/6176f4e9837c6600b5a93b75/617b11267d917700b58fe99f/barcode-photo/0UYitKsWNvOuuEPHnAkBTg.jpg" TargetMode="External"/><Relationship Id="rId1118" Type="http://schemas.openxmlformats.org/officeDocument/2006/relationships/hyperlink" Target="https://cdn.orca.storage/6176f4e9837c6600b5a93b75/617b11267d917700b58fe9a0/asset-photo/jCidOEqZFOdKVFkRaulV5Q.jpg" TargetMode="External"/><Relationship Id="rId1119" Type="http://schemas.openxmlformats.org/officeDocument/2006/relationships/hyperlink" Target="https://cdn.orca.storage/6176f4e9837c6600b5a93b75/617b11267d917700b58fe9a0/barcode-photo/SG0ZhpgJpt0amwdcSdJmw.jpg" TargetMode="External"/><Relationship Id="rId1120" Type="http://schemas.openxmlformats.org/officeDocument/2006/relationships/hyperlink" Target="https://cdn.orca.storage/6176f4e9837c6600b5a93b75/617b11267d917700b58fe9a1/asset-photo/kJ8OMKvn0DMDWNedN4AhPw.jpg" TargetMode="External"/><Relationship Id="rId1121" Type="http://schemas.openxmlformats.org/officeDocument/2006/relationships/hyperlink" Target="https://cdn.orca.storage/6176f4e9837c6600b5a93b75/617b11267d917700b58fe9a1/barcode-photo/d02ogFsZQsslDCUQHchswQ.jpg" TargetMode="External"/><Relationship Id="rId1122" Type="http://schemas.openxmlformats.org/officeDocument/2006/relationships/hyperlink" Target="https://cdn.orca.storage/6176f4e9837c6600b5a93b75/617b11267d917700b58fe9a2/asset-photo/R1diPsyEj1Hw2lyHOwibdQ.jpg" TargetMode="External"/><Relationship Id="rId1123" Type="http://schemas.openxmlformats.org/officeDocument/2006/relationships/hyperlink" Target="https://cdn.orca.storage/6176f4e9837c6600b5a93b75/617b11267d917700b58fe9a2/barcode-photo/3coz5jWCstS4rqFITfa1fg.jpg" TargetMode="External"/><Relationship Id="rId1124" Type="http://schemas.openxmlformats.org/officeDocument/2006/relationships/hyperlink" Target="https://cdn.orca.storage/6176f4e9837c6600b5a93b75/617b11267d917700b58fe9a3/asset-photo/6xBPYPmoOdrfqSLaA9eEQw.jpg" TargetMode="External"/><Relationship Id="rId1125" Type="http://schemas.openxmlformats.org/officeDocument/2006/relationships/hyperlink" Target="https://cdn.orca.storage/6176f4e9837c6600b5a93b75/617b11267d917700b58fe9a3/barcode-photo/W0yMgMS1vlq+fQYIZkPFFw.jpg" TargetMode="External"/><Relationship Id="rId1126" Type="http://schemas.openxmlformats.org/officeDocument/2006/relationships/hyperlink" Target="https://cdn.orca.storage/6176f4e9837c6600b5a93b75/617b11267d917700b58fe9a4/asset-photo/fgSo69BkA0Mlvi91ejAeDg.jpg" TargetMode="External"/><Relationship Id="rId1127" Type="http://schemas.openxmlformats.org/officeDocument/2006/relationships/hyperlink" Target="https://cdn.orca.storage/6176f4e9837c6600b5a93b75/617b11267d917700b58fe9a4/barcode-photo/ILq3L6QThOnbQohs4wIQpQ.jpg" TargetMode="External"/><Relationship Id="rId1128" Type="http://schemas.openxmlformats.org/officeDocument/2006/relationships/hyperlink" Target="https://cdn.orca.storage/6176f4e9837c6600b5a93b75/617b11267d917700b58fe9a4/name-plate-photo/vF1S1LkcsHVysrLO4wg9GQ.jpg" TargetMode="External"/><Relationship Id="rId1129" Type="http://schemas.openxmlformats.org/officeDocument/2006/relationships/hyperlink" Target="https://cdn.orca.storage/6176f4e9837c6600b5a93b75/617b11267d917700b58fe9a5/asset-photo/Lo6MirlvsEbnaQkaqqCew.jpg" TargetMode="External"/><Relationship Id="rId1130" Type="http://schemas.openxmlformats.org/officeDocument/2006/relationships/hyperlink" Target="https://cdn.orca.storage/6176f4e9837c6600b5a93b75/617b11267d917700b58fe9a5/barcode-photo/us8+yJGtdUMK40LMtAgO7g.jpg" TargetMode="External"/><Relationship Id="rId1131" Type="http://schemas.openxmlformats.org/officeDocument/2006/relationships/hyperlink" Target="https://cdn.orca.storage/6176f4e9837c6600b5a93b75/617b11267d917700b58fe9a5/name-plate-photo/ybPBEqzDpcC4MRgUhJaTQ.jpg" TargetMode="External"/><Relationship Id="rId1132" Type="http://schemas.openxmlformats.org/officeDocument/2006/relationships/hyperlink" Target="https://cdn.orca.storage/6176f4e9837c6600b5a93b75/617b11267d917700b58fe9a6/asset-photo/F9IGxhWz1dOUoTb7RkMxXg.jpg" TargetMode="External"/><Relationship Id="rId1133" Type="http://schemas.openxmlformats.org/officeDocument/2006/relationships/hyperlink" Target="https://cdn.orca.storage/6176f4e9837c6600b5a93b75/617b11267d917700b58fe9a6/barcode-photo/9TmFtN2dGzsup9pEIP2ckQ.jpg" TargetMode="External"/><Relationship Id="rId1134" Type="http://schemas.openxmlformats.org/officeDocument/2006/relationships/hyperlink" Target="https://cdn.orca.storage/6176f4e9837c6600b5a93b75/617b11267d917700b58fe9a6/name-plate-photo/zHNQjIAI5MmuD+gaiIYYbQ.jpg" TargetMode="External"/><Relationship Id="rId1135" Type="http://schemas.openxmlformats.org/officeDocument/2006/relationships/hyperlink" Target="https://cdn.orca.storage/6176f4e9837c6600b5a93b75/617b11267d917700b58fe9a7/asset-photo/zl+K3gKWY3qZLqIO1N89LA.jpg" TargetMode="External"/><Relationship Id="rId1136" Type="http://schemas.openxmlformats.org/officeDocument/2006/relationships/hyperlink" Target="https://cdn.orca.storage/6176f4e9837c6600b5a93b75/617b11267d917700b58fe9a7/barcode-photo/1UhcHntNkPvcAr5Im7c1Wg.jpg" TargetMode="External"/><Relationship Id="rId1137" Type="http://schemas.openxmlformats.org/officeDocument/2006/relationships/hyperlink" Target="https://cdn.orca.storage/6176f4e9837c6600b5a93b75/617b11267d917700b58fe9a7/name-plate-photo/ofvfoWil4OKWx7giI0ntSQ.jpg" TargetMode="External"/><Relationship Id="rId1138" Type="http://schemas.openxmlformats.org/officeDocument/2006/relationships/hyperlink" Target="https://cdn.orca.storage/6176f4e9837c6600b5a93b75/617b11267d917700b58fe9a8/asset-photo/uPoSGLmWvbDLJQDdwrdRzA.jpg" TargetMode="External"/><Relationship Id="rId1139" Type="http://schemas.openxmlformats.org/officeDocument/2006/relationships/hyperlink" Target="https://cdn.orca.storage/6176f4e9837c6600b5a93b75/617b11267d917700b58fe9a8/barcode-photo/gWSbpHPgKXXJCVCAjjW4HQ.jpg" TargetMode="External"/><Relationship Id="rId1140" Type="http://schemas.openxmlformats.org/officeDocument/2006/relationships/hyperlink" Target="https://cdn.orca.storage/6176f4e9837c6600b5a93b75/617b11267d917700b58fe9a8/name-plate-photo/8bvqxr7sH740OeYi1CY2A.jpg" TargetMode="External"/><Relationship Id="rId1141" Type="http://schemas.openxmlformats.org/officeDocument/2006/relationships/hyperlink" Target="https://cdn.orca.storage/6176f4e9837c6600b5a93b75/617b11267d917700b58fe9a9/asset-photo/CRizCOOuY7F7rVdENfugg.jpg" TargetMode="External"/><Relationship Id="rId1142" Type="http://schemas.openxmlformats.org/officeDocument/2006/relationships/hyperlink" Target="https://cdn.orca.storage/6176f4e9837c6600b5a93b75/617b11267d917700b58fe9a9/barcode-photo/P+4PIoLkLqHpdnIMODRkUw.jpg" TargetMode="External"/><Relationship Id="rId1143" Type="http://schemas.openxmlformats.org/officeDocument/2006/relationships/hyperlink" Target="https://cdn.orca.storage/6176f4e9837c6600b5a93b75/617b11267d917700b58fe9aa/asset-photo/bXCE6q3CeYKJabIkzK8n0Q.jpg" TargetMode="External"/><Relationship Id="rId1144" Type="http://schemas.openxmlformats.org/officeDocument/2006/relationships/hyperlink" Target="https://cdn.orca.storage/6176f4e9837c6600b5a93b75/617b11267d917700b58fe9aa/barcode-photo/qe9lbrjfzLh4NT2GpPnMiw.jpg" TargetMode="External"/><Relationship Id="rId1145" Type="http://schemas.openxmlformats.org/officeDocument/2006/relationships/hyperlink" Target="https://cdn.orca.storage/6176f4e9837c6600b5a93b75/617b11267d917700b58fe9aa/name-plate-photo/NZ3qDWw1G5smrUqucLGUuA.jpg" TargetMode="External"/><Relationship Id="rId1146" Type="http://schemas.openxmlformats.org/officeDocument/2006/relationships/hyperlink" Target="https://cdn.orca.storage/6176f4e9837c6600b5a93b75/617b11267d917700b58fe9ab/asset-photo/mzWxN0m8FNwCYw6e7lqByQ.jpg" TargetMode="External"/><Relationship Id="rId1147" Type="http://schemas.openxmlformats.org/officeDocument/2006/relationships/hyperlink" Target="https://cdn.orca.storage/6176f4e9837c6600b5a93b75/617b11267d917700b58fe9ab/barcode-photo/DFX+dH4afQgdmYf0kAD0tA.jpg" TargetMode="External"/><Relationship Id="rId1148" Type="http://schemas.openxmlformats.org/officeDocument/2006/relationships/hyperlink" Target="https://cdn.orca.storage/6176f4e9837c6600b5a93b75/617b11267d917700b58fe9ab/name-plate-photo/fE5YxEzExLn+qdaCnMgYwQ.jpg" TargetMode="External"/><Relationship Id="rId1149" Type="http://schemas.openxmlformats.org/officeDocument/2006/relationships/hyperlink" Target="https://cdn.orca.storage/6176f4e9837c6600b5a93b75/617b11267d917700b58fe9ad/asset-photo/+NSg7sVhBFJPjsY34rwvHw.jpg" TargetMode="External"/><Relationship Id="rId1150" Type="http://schemas.openxmlformats.org/officeDocument/2006/relationships/hyperlink" Target="https://cdn.orca.storage/6176f4e9837c6600b5a93b75/617b11267d917700b58fe9ad/barcode-photo/Zxc7M91SQ4e6k7I+c7k62Q.jpg" TargetMode="External"/><Relationship Id="rId1151" Type="http://schemas.openxmlformats.org/officeDocument/2006/relationships/hyperlink" Target="https://cdn.orca.storage/6176f4e9837c6600b5a93b75/617b11267d917700b58fe9ad/name-plate-photo/tQcUsDmWUdl0s6O50kBigw.jpg" TargetMode="External"/><Relationship Id="rId1152" Type="http://schemas.openxmlformats.org/officeDocument/2006/relationships/hyperlink" Target="https://cdn.orca.storage/6176f4e9837c6600b5a93b75/617b11267d917700b58fe9b6/asset-photo/m381nnjgjaYL35uQKZl8vQ.jpg" TargetMode="External"/><Relationship Id="rId1153" Type="http://schemas.openxmlformats.org/officeDocument/2006/relationships/hyperlink" Target="https://cdn.orca.storage/6176f4e9837c6600b5a93b75/617b11267d917700b58fe9b6/barcode-photo/IFNhRP98qv7ztkPyyM4hRA.jpg" TargetMode="External"/><Relationship Id="rId1154" Type="http://schemas.openxmlformats.org/officeDocument/2006/relationships/hyperlink" Target="https://cdn.orca.storage/6176f4e9837c6600b5a93b75/617b11267d917700b58fe9b6/name-plate-photo/no38CZx3Z6blr+upOsihgg.jpg" TargetMode="External"/><Relationship Id="rId1155" Type="http://schemas.openxmlformats.org/officeDocument/2006/relationships/hyperlink" Target="https://cdn.orca.storage/6176f4e9837c6600b5a93b75/617b11267d917700b58fe9b7/asset-photo/MsZkjiOLqo5vsAokHzYOCQ.jpg" TargetMode="External"/><Relationship Id="rId1156" Type="http://schemas.openxmlformats.org/officeDocument/2006/relationships/hyperlink" Target="https://cdn.orca.storage/6176f4e9837c6600b5a93b75/617b11267d917700b58fe9b7/barcode-photo/7xUjrXMJmzj2p0fN8doWyQ.jpg" TargetMode="External"/><Relationship Id="rId1157" Type="http://schemas.openxmlformats.org/officeDocument/2006/relationships/hyperlink" Target="https://cdn.orca.storage/6176f4e9837c6600b5a93b75/617b11267d917700b58fe9b7/name-plate-photo/whmLFiAacprLsws0gGe3ow.jpg" TargetMode="External"/><Relationship Id="rId1158" Type="http://schemas.openxmlformats.org/officeDocument/2006/relationships/hyperlink" Target="https://cdn.orca.storage/6176f4e9837c6600b5a93b75/617b11267d917700b58fe9b8/asset-photo/1OPlyZYoa2dFqzC+iBnkQQ.jpg" TargetMode="External"/><Relationship Id="rId1159" Type="http://schemas.openxmlformats.org/officeDocument/2006/relationships/hyperlink" Target="https://cdn.orca.storage/6176f4e9837c6600b5a93b75/617b11267d917700b58fe9b8/barcode-photo/8YCwZOi43r0EEd2BPz00tg.jpg" TargetMode="External"/><Relationship Id="rId1160" Type="http://schemas.openxmlformats.org/officeDocument/2006/relationships/hyperlink" Target="https://cdn.orca.storage/6176f4e9837c6600b5a93b75/617b11267d917700b58fe9b8/name-plate-photo/sd7nq4rZDU0UDDj1YhvIBg.jpg" TargetMode="External"/><Relationship Id="rId1161" Type="http://schemas.openxmlformats.org/officeDocument/2006/relationships/hyperlink" Target="https://cdn.orca.storage/6176f4e9837c6600b5a93b75/617b11267d917700b58fe9c3/asset-photo/HzAWTOFEujnqDzvdMi5gg.jpg" TargetMode="External"/><Relationship Id="rId1162" Type="http://schemas.openxmlformats.org/officeDocument/2006/relationships/hyperlink" Target="https://cdn.orca.storage/6176f4e9837c6600b5a93b75/617b11267d917700b58fe9c3/barcode-photo/T5PMiYiXvHzHTRKAEhJA.jpg" TargetMode="External"/><Relationship Id="rId1163" Type="http://schemas.openxmlformats.org/officeDocument/2006/relationships/hyperlink" Target="https://cdn.orca.storage/6176f4e9837c6600b5a93b75/617b11267d917700b58fe9c3/name-plate-photo/pqsDZjViioPzR2w8wDbVw.jpg" TargetMode="External"/><Relationship Id="rId1164" Type="http://schemas.openxmlformats.org/officeDocument/2006/relationships/hyperlink" Target="https://cdn.orca.storage/6176f4e9837c6600b5a93b75/617b11267d917700b58fe9c4/asset-photo/LYpaRVGgKh1r0MxeKuzdaA.jpg" TargetMode="External"/><Relationship Id="rId1165" Type="http://schemas.openxmlformats.org/officeDocument/2006/relationships/hyperlink" Target="https://cdn.orca.storage/6176f4e9837c6600b5a93b75/617b11267d917700b58fe9c4/barcode-photo/engwh8HEULOZfpYgxq8H9g.jpg" TargetMode="External"/><Relationship Id="rId1166" Type="http://schemas.openxmlformats.org/officeDocument/2006/relationships/hyperlink" Target="https://cdn.orca.storage/6176f4e9837c6600b5a93b75/617b11267d917700b58fe9c4/name-plate-photo/cHHh3KzQ7GEvNrRWpwzHtw.jpg" TargetMode="External"/><Relationship Id="rId1167" Type="http://schemas.openxmlformats.org/officeDocument/2006/relationships/hyperlink" Target="https://cdn.orca.storage/6176f4e9837c6600b5a93b75/617b11267d917700b58fe9c5/asset-photo/NRRiMFJxFDyYQre8AR+W+Q.jpg" TargetMode="External"/><Relationship Id="rId1168" Type="http://schemas.openxmlformats.org/officeDocument/2006/relationships/hyperlink" Target="https://cdn.orca.storage/6176f4e9837c6600b5a93b75/617b11267d917700b58fe9c5/barcode-photo/XnoSh0w2ksv3Wq3cl7ukg.jpg" TargetMode="External"/><Relationship Id="rId1169" Type="http://schemas.openxmlformats.org/officeDocument/2006/relationships/hyperlink" Target="https://cdn.orca.storage/6176f4e9837c6600b5a93b75/617b11267d917700b58fe9c5/name-plate-photo/kbFFRt+rUwjU+AbEhis3Fw.jpg" TargetMode="External"/><Relationship Id="rId1170" Type="http://schemas.openxmlformats.org/officeDocument/2006/relationships/hyperlink" Target="https://cdn.orca.storage/6176f4e9837c6600b5a93b75/617b11267d917700b58fe9c6/asset-photo/FK33XRvCPTonmLzvwJrog.jpg" TargetMode="External"/><Relationship Id="rId1171" Type="http://schemas.openxmlformats.org/officeDocument/2006/relationships/hyperlink" Target="https://cdn.orca.storage/6176f4e9837c6600b5a93b75/617b11267d917700b58fe9c6/barcode-photo/h6JlkqVAARWYmDjqPeAAA.jpg" TargetMode="External"/><Relationship Id="rId1172" Type="http://schemas.openxmlformats.org/officeDocument/2006/relationships/hyperlink" Target="https://cdn.orca.storage/6176f4e9837c6600b5a93b75/617b11267d917700b58fe9c6/name-plate-photo/btW+UXV94pnyZfveokOmPQ.jpg" TargetMode="External"/><Relationship Id="rId1173" Type="http://schemas.openxmlformats.org/officeDocument/2006/relationships/hyperlink" Target="https://cdn.orca.storage/6176f4e9837c6600b5a93b75/617b11267d917700b58fe9c7/asset-photo/m1gh446lqmnivl2Ysg4XBQ.jpg" TargetMode="External"/><Relationship Id="rId1174" Type="http://schemas.openxmlformats.org/officeDocument/2006/relationships/hyperlink" Target="https://cdn.orca.storage/6176f4e9837c6600b5a93b75/617b11267d917700b58fe9c7/barcode-photo/ZY2WOZubO9t9Whi3phUU0g.jpg" TargetMode="External"/><Relationship Id="rId1175" Type="http://schemas.openxmlformats.org/officeDocument/2006/relationships/hyperlink" Target="https://cdn.orca.storage/6176f4e9837c6600b5a93b75/617b11267d917700b58fe9c7/name-plate-photo/ZFlgKoLdBSeMZZ6fRXmPuA.jpg" TargetMode="External"/><Relationship Id="rId1176" Type="http://schemas.openxmlformats.org/officeDocument/2006/relationships/hyperlink" Target="https://cdn.orca.storage/6176f4e9837c6600b5a93b75/617b11267d917700b58fe9d2/asset-photo/o1SrS0Kcir5qdsIpWrqYnQ.jpg" TargetMode="External"/><Relationship Id="rId1177" Type="http://schemas.openxmlformats.org/officeDocument/2006/relationships/hyperlink" Target="https://cdn.orca.storage/6176f4e9837c6600b5a93b75/617b11267d917700b58fe9d2/barcode-photo/GRQUFA2Gbitia0p19oazvQ.jpg" TargetMode="External"/><Relationship Id="rId1178" Type="http://schemas.openxmlformats.org/officeDocument/2006/relationships/hyperlink" Target="https://cdn.orca.storage/6176f4e9837c6600b5a93b75/617b11267d917700b58fe9d2/name-plate-photo/X1r4Cecr3vzcCNrFUnpX0Q.jpg" TargetMode="External"/><Relationship Id="rId1179" Type="http://schemas.openxmlformats.org/officeDocument/2006/relationships/hyperlink" Target="https://cdn.orca.storage/6176f4e9837c6600b5a93b75/617b11267d917700b58fe9d3/asset-photo/02DVs3QwUMBffDdlsZ7D9Q.jpg" TargetMode="External"/><Relationship Id="rId1180" Type="http://schemas.openxmlformats.org/officeDocument/2006/relationships/hyperlink" Target="https://cdn.orca.storage/6176f4e9837c6600b5a93b75/617b11267d917700b58fe9d3/barcode-photo/iecpgkQudpEY3UuugFPh+A.jpg" TargetMode="External"/><Relationship Id="rId1181" Type="http://schemas.openxmlformats.org/officeDocument/2006/relationships/hyperlink" Target="https://cdn.orca.storage/6176f4e9837c6600b5a93b75/617b11267d917700b58fe9d3/name-plate-photo/rRyjJ22IpCszOTIIEO4w.jpg" TargetMode="External"/><Relationship Id="rId1182" Type="http://schemas.openxmlformats.org/officeDocument/2006/relationships/hyperlink" Target="https://cdn.orca.storage/6176f4e9837c6600b5a93b75/617b11267d917700b58fe9d4/asset-photo/AIrdYoxwPcvb5f9YjL0+kg.jpg" TargetMode="External"/><Relationship Id="rId1183" Type="http://schemas.openxmlformats.org/officeDocument/2006/relationships/hyperlink" Target="https://cdn.orca.storage/6176f4e9837c6600b5a93b75/617b11267d917700b58fe9d4/barcode-photo/+L1fV9DJfvYONVOb2upVhQ.jpg" TargetMode="External"/><Relationship Id="rId1184" Type="http://schemas.openxmlformats.org/officeDocument/2006/relationships/hyperlink" Target="https://cdn.orca.storage/6176f4e9837c6600b5a93b75/617b11267d917700b58fe9d4/name-plate-photo/zPsOaicv8k5vNQCgJibNA.jpg" TargetMode="External"/><Relationship Id="rId1185" Type="http://schemas.openxmlformats.org/officeDocument/2006/relationships/hyperlink" Target="https://cdn.orca.storage/6176f4e9837c6600b5a93b75/617b11267d917700b58fe9d5/asset-photo/h1Vf6f1zjV2acUktL6cYA.jpg" TargetMode="External"/><Relationship Id="rId1186" Type="http://schemas.openxmlformats.org/officeDocument/2006/relationships/hyperlink" Target="https://cdn.orca.storage/6176f4e9837c6600b5a93b75/617b11267d917700b58fe9d5/barcode-photo/iOOuIA2HcGS1JqXMAKbJJA.jpg" TargetMode="External"/><Relationship Id="rId1187" Type="http://schemas.openxmlformats.org/officeDocument/2006/relationships/hyperlink" Target="https://cdn.orca.storage/6176f4e9837c6600b5a93b75/617b11267d917700b58fe9d5/name-plate-photo/RKhmNR+YS6NM1ReKsfztg.jpg" TargetMode="External"/><Relationship Id="rId1188" Type="http://schemas.openxmlformats.org/officeDocument/2006/relationships/hyperlink" Target="https://cdn.orca.storage/6176f4e9837c6600b5a93b75/617b11267d917700b58fe9d6/asset-photo/J+EAZdZoANxZYhFwA7mDw.jpg" TargetMode="External"/><Relationship Id="rId1189" Type="http://schemas.openxmlformats.org/officeDocument/2006/relationships/hyperlink" Target="https://cdn.orca.storage/6176f4e9837c6600b5a93b75/617b11267d917700b58fe9d6/barcode-photo/NK1tlk5sw2Mmu0TIaMhVg.jpg" TargetMode="External"/><Relationship Id="rId1190" Type="http://schemas.openxmlformats.org/officeDocument/2006/relationships/hyperlink" Target="https://cdn.orca.storage/6176f4e9837c6600b5a93b75/617b11267d917700b58fe9d6/name-plate-photo/Sk3kocEkhif3C4vbZStbw.jpg" TargetMode="External"/><Relationship Id="rId1191" Type="http://schemas.openxmlformats.org/officeDocument/2006/relationships/hyperlink" Target="https://cdn.orca.storage/6176f4e9837c6600b5a93b75/617b11267d917700b58fe9d7/asset-photo/g0XWOSWhsExVHcQuEHy1WQ.jpg" TargetMode="External"/><Relationship Id="rId1192" Type="http://schemas.openxmlformats.org/officeDocument/2006/relationships/hyperlink" Target="https://cdn.orca.storage/6176f4e9837c6600b5a93b75/617b11267d917700b58fe9d7/barcode-photo/+znct0bzaZ+kVgI59Jrw2Q.jpg" TargetMode="External"/><Relationship Id="rId1193" Type="http://schemas.openxmlformats.org/officeDocument/2006/relationships/hyperlink" Target="https://cdn.orca.storage/6176f4e9837c6600b5a93b75/617b11267d917700b58fe9d7/name-plate-photo/YqeRz+NY2tPtgsZht38TXw.jpg" TargetMode="External"/><Relationship Id="rId1194" Type="http://schemas.openxmlformats.org/officeDocument/2006/relationships/hyperlink" Target="https://cdn.orca.storage/6176f4e9837c6600b5a93b75/617b11267d917700b58fe9d8/asset-photo/lY6vkJ4aoF1dGiVd7SEEmg.jpg" TargetMode="External"/><Relationship Id="rId1195" Type="http://schemas.openxmlformats.org/officeDocument/2006/relationships/hyperlink" Target="https://cdn.orca.storage/6176f4e9837c6600b5a93b75/617b11267d917700b58fe9d8/barcode-photo/LzWXAgJK4aVBvUUKVpcg.jpg" TargetMode="External"/><Relationship Id="rId1196" Type="http://schemas.openxmlformats.org/officeDocument/2006/relationships/hyperlink" Target="https://cdn.orca.storage/6176f4e9837c6600b5a93b75/617b11267d917700b58fe9d8/name-plate-photo/8X452bm8pkGamHfhQF6v5w.jpg" TargetMode="External"/><Relationship Id="rId1197" Type="http://schemas.openxmlformats.org/officeDocument/2006/relationships/hyperlink" Target="https://cdn.orca.storage/6176f4e9837c6600b5a93b75/617b11267d917700b58fe9d9/asset-photo/ibJMjORLAo+bnH7Qfc17g.jpg" TargetMode="External"/><Relationship Id="rId1198" Type="http://schemas.openxmlformats.org/officeDocument/2006/relationships/hyperlink" Target="https://cdn.orca.storage/6176f4e9837c6600b5a93b75/617b11267d917700b58fe9d9/barcode-photo/OngJPJQX8bAfRnbI5x4vNA.jpg" TargetMode="External"/><Relationship Id="rId1199" Type="http://schemas.openxmlformats.org/officeDocument/2006/relationships/hyperlink" Target="https://cdn.orca.storage/6176f4e9837c6600b5a93b75/617b11267d917700b58fe9d9/name-plate-photo/MwXdVOwrtA8NxR8GIgrR8w.jpg" TargetMode="External"/><Relationship Id="rId1200" Type="http://schemas.openxmlformats.org/officeDocument/2006/relationships/hyperlink" Target="https://cdn.orca.storage/6176f4e9837c6600b5a93b75/617b11267d917700b58fe9db/asset-photo/FRlwdBZ3uSp7L+ohaACgOA.jpg" TargetMode="External"/><Relationship Id="rId1201" Type="http://schemas.openxmlformats.org/officeDocument/2006/relationships/hyperlink" Target="https://cdn.orca.storage/6176f4e9837c6600b5a93b75/617b11267d917700b58fe9db/barcode-photo/N3SpDs+oE2tLdb2KEjO5AQ.jpg" TargetMode="External"/><Relationship Id="rId1202" Type="http://schemas.openxmlformats.org/officeDocument/2006/relationships/hyperlink" Target="https://cdn.orca.storage/6176f4e9837c6600b5a93b75/617b11267d917700b58fe9db/name-plate-photo/IzUAEqxcGk7wsem7kv7Yw.jpg" TargetMode="External"/><Relationship Id="rId1203" Type="http://schemas.openxmlformats.org/officeDocument/2006/relationships/hyperlink" Target="https://cdn.orca.storage/6176f4e9837c6600b5a93b75/617b11267d917700b58fe9dc/asset-photo/DQzsD8v1G3p5nahxChncIg.jpg" TargetMode="External"/><Relationship Id="rId1204" Type="http://schemas.openxmlformats.org/officeDocument/2006/relationships/hyperlink" Target="https://cdn.orca.storage/6176f4e9837c6600b5a93b75/617b11267d917700b58fe9dc/barcode-photo/fLgN7nAgHQNNmxJH2hWLw.jpg" TargetMode="External"/><Relationship Id="rId1205" Type="http://schemas.openxmlformats.org/officeDocument/2006/relationships/hyperlink" Target="https://cdn.orca.storage/6176f4e9837c6600b5a93b75/617b11267d917700b58fe9dc/name-plate-photo/YS7MQ0ES9xJ43isWyE3HQ.jpg" TargetMode="External"/><Relationship Id="rId1206" Type="http://schemas.openxmlformats.org/officeDocument/2006/relationships/hyperlink" Target="https://cdn.orca.storage/6176f4e9837c6600b5a93b75/617b11267d917700b58fe9de/asset-photo/h65peuxQwdf0wsolaZVJmg.jpg" TargetMode="External"/><Relationship Id="rId1207" Type="http://schemas.openxmlformats.org/officeDocument/2006/relationships/hyperlink" Target="https://cdn.orca.storage/6176f4e9837c6600b5a93b75/617b11267d917700b58fe9de/barcode-photo/hdJBHEkeSRpfpUyXr0Cx9Q.jpg" TargetMode="External"/><Relationship Id="rId1208" Type="http://schemas.openxmlformats.org/officeDocument/2006/relationships/hyperlink" Target="https://cdn.orca.storage/6176f4e9837c6600b5a93b75/617b11267d917700b58fe9de/name-plate-photo/eBnL26o8rV2c4MSIc+ZLng.jpg" TargetMode="External"/><Relationship Id="rId1209" Type="http://schemas.openxmlformats.org/officeDocument/2006/relationships/hyperlink" Target="https://cdn.orca.storage/6176f4e9837c6600b5a93b75/617b11267d917700b58fe9df/asset-photo/bVqeQxohM62Yekt77WDHKA.jpg" TargetMode="External"/><Relationship Id="rId1210" Type="http://schemas.openxmlformats.org/officeDocument/2006/relationships/hyperlink" Target="https://cdn.orca.storage/6176f4e9837c6600b5a93b75/617b11267d917700b58fe9df/barcode-photo/R1jPDsEore7DMrXsnAzcXA.jpg" TargetMode="External"/><Relationship Id="rId1211" Type="http://schemas.openxmlformats.org/officeDocument/2006/relationships/hyperlink" Target="https://cdn.orca.storage/6176f4e9837c6600b5a93b75/617b11267d917700b58fe9df/name-plate-photo/h4NKMwlivLfajhpc2GMzcQ.jpg" TargetMode="External"/><Relationship Id="rId1212" Type="http://schemas.openxmlformats.org/officeDocument/2006/relationships/hyperlink" Target="https://cdn.orca.storage/6176f4e9837c6600b5a93b75/617b11267d917700b58fe9e0/asset-photo/Uulo1RMkWEvlj9OtbvcJMQ.jpg" TargetMode="External"/><Relationship Id="rId1213" Type="http://schemas.openxmlformats.org/officeDocument/2006/relationships/hyperlink" Target="https://cdn.orca.storage/6176f4e9837c6600b5a93b75/617b11267d917700b58fe9e0/barcode-photo/Mfh4I41F6lND9rba5Cfahg.jpg" TargetMode="External"/><Relationship Id="rId1214" Type="http://schemas.openxmlformats.org/officeDocument/2006/relationships/hyperlink" Target="https://cdn.orca.storage/6176f4e9837c6600b5a93b75/617b11267d917700b58fe9e0/name-plate-photo/pkQbjGcPMgisTY6oemErg.jpg" TargetMode="External"/><Relationship Id="rId1215" Type="http://schemas.openxmlformats.org/officeDocument/2006/relationships/hyperlink" Target="https://cdn.orca.storage/6176f4e9837c6600b5a93b75/617b11267d917700b58fe9e1/asset-photo/UA2K1KLKx8yWu8OM8U7Xw.jpg" TargetMode="External"/><Relationship Id="rId1216" Type="http://schemas.openxmlformats.org/officeDocument/2006/relationships/hyperlink" Target="https://cdn.orca.storage/6176f4e9837c6600b5a93b75/617b11267d917700b58fe9e1/barcode-photo/ShSeVG5siSYh7pzpIxzjIg.jpg" TargetMode="External"/><Relationship Id="rId1217" Type="http://schemas.openxmlformats.org/officeDocument/2006/relationships/hyperlink" Target="https://cdn.orca.storage/6176f4e9837c6600b5a93b75/617b11267d917700b58fe9e1/name-plate-photo/3GXVROwI5D0KkXvnH7LaeQ.jpg" TargetMode="External"/><Relationship Id="rId1218" Type="http://schemas.openxmlformats.org/officeDocument/2006/relationships/hyperlink" Target="https://cdn.orca.storage/6176f4e9837c6600b5a93b75/617b11267d917700b58fe9e2/asset-photo/wrDeJ0p9yfDiEsq6hiOx8Q.jpg" TargetMode="External"/><Relationship Id="rId1219" Type="http://schemas.openxmlformats.org/officeDocument/2006/relationships/hyperlink" Target="https://cdn.orca.storage/6176f4e9837c6600b5a93b75/617b11267d917700b58fe9e2/barcode-photo/S2ri7QClTUFDgTPlh29rrg.jpg" TargetMode="External"/><Relationship Id="rId1220" Type="http://schemas.openxmlformats.org/officeDocument/2006/relationships/hyperlink" Target="https://cdn.orca.storage/6176f4e9837c6600b5a93b75/617b11267d917700b58fe9e3/asset-photo/pgPcL0A1+4MOdgoQcdU0Q.jpg" TargetMode="External"/><Relationship Id="rId1221" Type="http://schemas.openxmlformats.org/officeDocument/2006/relationships/hyperlink" Target="https://cdn.orca.storage/6176f4e9837c6600b5a93b75/617b11267d917700b58fe9e3/barcode-photo/2EODBbspW1Iu+9oeXRyyw.jpg" TargetMode="External"/><Relationship Id="rId1222" Type="http://schemas.openxmlformats.org/officeDocument/2006/relationships/hyperlink" Target="https://cdn.orca.storage/6176f4e9837c6600b5a93b75/617b11267d917700b58fe9e4/asset-photo/EMeqkzY58bCXk3yADfeq3A.jpg" TargetMode="External"/><Relationship Id="rId1223" Type="http://schemas.openxmlformats.org/officeDocument/2006/relationships/hyperlink" Target="https://cdn.orca.storage/6176f4e9837c6600b5a93b75/617b11267d917700b58fe9e4/barcode-photo/H2q0cdzvqkQJA1BJ9dgs+w.jpg" TargetMode="External"/><Relationship Id="rId1224" Type="http://schemas.openxmlformats.org/officeDocument/2006/relationships/hyperlink" Target="https://cdn.orca.storage/6176f4e9837c6600b5a93b75/617b11267d917700b58fe9e4/name-plate-photo/5liVCWd0GfbH3ymjxHhYvw.jpg" TargetMode="External"/><Relationship Id="rId1225" Type="http://schemas.openxmlformats.org/officeDocument/2006/relationships/hyperlink" Target="https://cdn.orca.storage/6176f4e9837c6600b5a93b75/617b11267d917700b58fe9e5/asset-photo/Fipg6aYATcGhoNXHZ7ijw.jpg" TargetMode="External"/><Relationship Id="rId1226" Type="http://schemas.openxmlformats.org/officeDocument/2006/relationships/hyperlink" Target="https://cdn.orca.storage/6176f4e9837c6600b5a93b75/617b11267d917700b58fe9e5/barcode-photo/RJDoFspBAqE+aY1g0ji9Pw.jpg" TargetMode="External"/><Relationship Id="rId1227" Type="http://schemas.openxmlformats.org/officeDocument/2006/relationships/hyperlink" Target="https://cdn.orca.storage/6176f4e9837c6600b5a93b75/617b11267d917700b58fe9e6/asset-photo/oqd2lQJNgXssrAEiYtzoA.jpg" TargetMode="External"/><Relationship Id="rId1228" Type="http://schemas.openxmlformats.org/officeDocument/2006/relationships/hyperlink" Target="https://cdn.orca.storage/6176f4e9837c6600b5a93b75/617b11267d917700b58fe9e6/barcode-photo/0woV7SgDVet9dDj8seqKAg.jpg" TargetMode="External"/><Relationship Id="rId1229" Type="http://schemas.openxmlformats.org/officeDocument/2006/relationships/hyperlink" Target="https://cdn.orca.storage/6176f4e9837c6600b5a93b75/617b11267d917700b58fe9e7/asset-photo/fH0qPmnUcEesuGprRF5nw.jpg" TargetMode="External"/><Relationship Id="rId1230" Type="http://schemas.openxmlformats.org/officeDocument/2006/relationships/hyperlink" Target="https://cdn.orca.storage/6176f4e9837c6600b5a93b75/617b11267d917700b58fe9e7/barcode-photo/ywumFIX12X+Te7nrHzqSmQ.jpg" TargetMode="External"/><Relationship Id="rId1231" Type="http://schemas.openxmlformats.org/officeDocument/2006/relationships/hyperlink" Target="https://cdn.orca.storage/6176f4e9837c6600b5a93b75/617b11267d917700b58fe9e8/asset-photo/qNAOx1eCw30d1IG4oir53Q.jpg" TargetMode="External"/><Relationship Id="rId1232" Type="http://schemas.openxmlformats.org/officeDocument/2006/relationships/hyperlink" Target="https://cdn.orca.storage/6176f4e9837c6600b5a93b75/617b11267d917700b58fe9e8/barcode-photo/Jty8cs9FDbwGmO6uxNZ9A.jpg" TargetMode="External"/><Relationship Id="rId1233" Type="http://schemas.openxmlformats.org/officeDocument/2006/relationships/hyperlink" Target="https://cdn.orca.storage/6176f4e9837c6600b5a93b75/617b11267d917700b58fe9e9/asset-photo/WoVdJwp3AIV+WW2i4biEkQ.jpg" TargetMode="External"/><Relationship Id="rId1234" Type="http://schemas.openxmlformats.org/officeDocument/2006/relationships/hyperlink" Target="https://cdn.orca.storage/6176f4e9837c6600b5a93b75/617b11267d917700b58fe9e9/barcode-photo/GzdTTgiSgoTuF6kdTMCPXA.jpg" TargetMode="External"/><Relationship Id="rId1235" Type="http://schemas.openxmlformats.org/officeDocument/2006/relationships/hyperlink" Target="https://cdn.orca.storage/6176f4e9837c6600b5a93b75/617b11267d917700b58fe9ea/asset-photo/80+FdC91EI2x83lOfDRk+Q.jpg" TargetMode="External"/><Relationship Id="rId1236" Type="http://schemas.openxmlformats.org/officeDocument/2006/relationships/hyperlink" Target="https://cdn.orca.storage/6176f4e9837c6600b5a93b75/617b11267d917700b58fe9ea/barcode-photo/VMHBhne0iSdXwfHPiXp3UA.jpg" TargetMode="External"/><Relationship Id="rId1237" Type="http://schemas.openxmlformats.org/officeDocument/2006/relationships/hyperlink" Target="https://cdn.orca.storage/6176f4e9837c6600b5a93b75/617b11267d917700b58fe9eb/asset-photo/akjfzq2WAPZOPN5ekQLuXQ.jpg" TargetMode="External"/><Relationship Id="rId1238" Type="http://schemas.openxmlformats.org/officeDocument/2006/relationships/hyperlink" Target="https://cdn.orca.storage/6176f4e9837c6600b5a93b75/617b11267d917700b58fe9eb/barcode-photo/cHtxIsvU1oBDa0R+M1gSVA.jpg" TargetMode="External"/><Relationship Id="rId1239" Type="http://schemas.openxmlformats.org/officeDocument/2006/relationships/hyperlink" Target="https://cdn.orca.storage/6176f4e9837c6600b5a93b75/617b11267d917700b58fe9ec/asset-photo/zl3tHVCC4ub0OYG8eiQHgA.jpg" TargetMode="External"/><Relationship Id="rId1240" Type="http://schemas.openxmlformats.org/officeDocument/2006/relationships/hyperlink" Target="https://cdn.orca.storage/6176f4e9837c6600b5a93b75/617b11267d917700b58fe9ec/barcode-photo/Hrl3DW8GiY2MtzwcVdmTDA.jpg" TargetMode="External"/><Relationship Id="rId1241" Type="http://schemas.openxmlformats.org/officeDocument/2006/relationships/hyperlink" Target="https://cdn.orca.storage/6176f4e9837c6600b5a93b75/617b11267d917700b58fe9ed/asset-photo/4HPv0WwfkXbVbbhs0umNIA.jpg" TargetMode="External"/><Relationship Id="rId1242" Type="http://schemas.openxmlformats.org/officeDocument/2006/relationships/hyperlink" Target="https://cdn.orca.storage/6176f4e9837c6600b5a93b75/617b11267d917700b58fe9ed/barcode-photo/emw7+qW3sisUEIRjBilNWg.jpg" TargetMode="External"/><Relationship Id="rId1243" Type="http://schemas.openxmlformats.org/officeDocument/2006/relationships/hyperlink" Target="https://cdn.orca.storage/6176f4e9837c6600b5a93b75/617b11267d917700b58fe9ed/name-plate-photo/aR4gsziBFIpcVSXzPo1Bhw.jpg" TargetMode="External"/><Relationship Id="rId1244" Type="http://schemas.openxmlformats.org/officeDocument/2006/relationships/hyperlink" Target="https://cdn.orca.storage/6176f4e9837c6600b5a93b75/617b11267d917700b58fe9ee/asset-photo/9ge+AJZaIWZeHKX3bSkL8A.jpg" TargetMode="External"/><Relationship Id="rId1245" Type="http://schemas.openxmlformats.org/officeDocument/2006/relationships/hyperlink" Target="https://cdn.orca.storage/6176f4e9837c6600b5a93b75/617b11267d917700b58fe9ee/barcode-photo/g0Zuan21qdqC3kUs4F6EA.jpg" TargetMode="External"/><Relationship Id="rId1246" Type="http://schemas.openxmlformats.org/officeDocument/2006/relationships/hyperlink" Target="https://cdn.orca.storage/6176f4e9837c6600b5a93b75/617b11267d917700b58fe9ef/asset-photo/jV5MKozL98Kvh0alIHVgVQ.jpg" TargetMode="External"/><Relationship Id="rId1247" Type="http://schemas.openxmlformats.org/officeDocument/2006/relationships/hyperlink" Target="https://cdn.orca.storage/6176f4e9837c6600b5a93b75/617b11267d917700b58fe9ef/barcode-photo/zzAp6PJxIhMauoP9oHWNoA.jpg" TargetMode="External"/><Relationship Id="rId1248" Type="http://schemas.openxmlformats.org/officeDocument/2006/relationships/hyperlink" Target="https://cdn.orca.storage/6176f4e9837c6600b5a93b75/617b11267d917700b58fe9f0/asset-photo/8Pk6EwYNYzFi5ECZzsBaqg.jpg" TargetMode="External"/><Relationship Id="rId1249" Type="http://schemas.openxmlformats.org/officeDocument/2006/relationships/hyperlink" Target="https://cdn.orca.storage/6176f4e9837c6600b5a93b75/617b11267d917700b58fe9f0/barcode-photo/MfH7GfmltPx7kiXQaSUhtQ.jpg" TargetMode="External"/><Relationship Id="rId1250" Type="http://schemas.openxmlformats.org/officeDocument/2006/relationships/hyperlink" Target="https://cdn.orca.storage/6176f4e9837c6600b5a93b75/617b11267d917700b58fe9f3/asset-photo/SxinecWl2Zfg2BsUFii9gg.jpg" TargetMode="External"/><Relationship Id="rId1251" Type="http://schemas.openxmlformats.org/officeDocument/2006/relationships/hyperlink" Target="https://cdn.orca.storage/6176f4e9837c6600b5a93b75/617b11267d917700b58fe9f3/barcode-photo/7wK5A2Wc+KxQujQYKACY9Q.jpg" TargetMode="External"/><Relationship Id="rId1252" Type="http://schemas.openxmlformats.org/officeDocument/2006/relationships/hyperlink" Target="https://cdn.orca.storage/6176f4e9837c6600b5a93b75/617b11267d917700b58fe9f4/asset-photo/T1mrqz6Q4bvwHz0njINR1Q.jpg" TargetMode="External"/><Relationship Id="rId1253" Type="http://schemas.openxmlformats.org/officeDocument/2006/relationships/hyperlink" Target="https://cdn.orca.storage/6176f4e9837c6600b5a93b75/617b11267d917700b58fe9f4/barcode-photo/uVzlZ2vp64lOQ1X6a43SQ.jpg" TargetMode="External"/><Relationship Id="rId1254" Type="http://schemas.openxmlformats.org/officeDocument/2006/relationships/hyperlink" Target="https://cdn.orca.storage/6176f4e9837c6600b5a93b75/617b11267d917700b58fe9f6/asset-photo/dXs78q3mscafxZiOqfXWsw.jpg" TargetMode="External"/><Relationship Id="rId1255" Type="http://schemas.openxmlformats.org/officeDocument/2006/relationships/hyperlink" Target="https://cdn.orca.storage/6176f4e9837c6600b5a93b75/617b11267d917700b58fe9f6/barcode-photo/GAUhBnoIjY69jirJXYIKrg.jpg" TargetMode="External"/><Relationship Id="rId1256" Type="http://schemas.openxmlformats.org/officeDocument/2006/relationships/hyperlink" Target="https://cdn.orca.storage/6176f4e9837c6600b5a93b75/617b11267d917700b58fe9f7/asset-photo/9X3T7mEZIfk10mRp8W2pA.jpg" TargetMode="External"/><Relationship Id="rId1257" Type="http://schemas.openxmlformats.org/officeDocument/2006/relationships/hyperlink" Target="https://cdn.orca.storage/6176f4e9837c6600b5a93b75/617b11267d917700b58fe9f7/barcode-photo/QE8UFiktclBchyrRxbEPiw.jpg" TargetMode="External"/><Relationship Id="rId1258" Type="http://schemas.openxmlformats.org/officeDocument/2006/relationships/hyperlink" Target="https://cdn.orca.storage/6176f4e9837c6600b5a93b75/617bff6dcce5ee6031000006/asset-photo/LhBWuV5pCNrejd1OavZzQ.jpg" TargetMode="External"/><Relationship Id="rId1259" Type="http://schemas.openxmlformats.org/officeDocument/2006/relationships/hyperlink" Target="https://cdn.orca.storage/6176f4e9837c6600b5a93b75/617bff6dcce5ee6031000006/barcode-photo/e18ELwN7IGU9I4Tlm2fjkg.jpg" TargetMode="External"/><Relationship Id="rId1260" Type="http://schemas.openxmlformats.org/officeDocument/2006/relationships/hyperlink" Target="https://cdn.orca.storage/6176f4e9837c6600b5a93b75/617b11267d917700b58fe9f9/asset-photo/WTqu9HiluQeAU1xq4CRyw.jpg" TargetMode="External"/><Relationship Id="rId1261" Type="http://schemas.openxmlformats.org/officeDocument/2006/relationships/hyperlink" Target="https://cdn.orca.storage/6176f4e9837c6600b5a93b75/617b11267d917700b58fe9f9/barcode-photo/Ofujd+QltLPC2DUzn4wnxw.jpg" TargetMode="External"/><Relationship Id="rId1262" Type="http://schemas.openxmlformats.org/officeDocument/2006/relationships/hyperlink" Target="https://cdn.orca.storage/6176f4e9837c6600b5a93b75/617b11267d917700b58fe9f9/name-plate-photo/HhvOp9GV8T0jtg6KHjd+fw.jpg" TargetMode="External"/><Relationship Id="rId1263" Type="http://schemas.openxmlformats.org/officeDocument/2006/relationships/hyperlink" Target="https://cdn.orca.storage/6176f4e9837c6600b5a93b75/617b11267d917700b58fe9fa/asset-photo/Xzab4Ynqdgt5tkUZDNCQYQ.jpg" TargetMode="External"/><Relationship Id="rId1264" Type="http://schemas.openxmlformats.org/officeDocument/2006/relationships/hyperlink" Target="https://cdn.orca.storage/6176f4e9837c6600b5a93b75/617b11267d917700b58fe9fa/barcode-photo/eq3A8HfcAZPUDb7h5Cjnw.jpg" TargetMode="External"/><Relationship Id="rId1265" Type="http://schemas.openxmlformats.org/officeDocument/2006/relationships/hyperlink" Target="https://cdn.orca.storage/6176f4e9837c6600b5a93b75/617b11267d917700b58fe9fa/name-plate-photo/euSYBVJpYEzDTkdcAMiz8g.jpg" TargetMode="External"/><Relationship Id="rId1266" Type="http://schemas.openxmlformats.org/officeDocument/2006/relationships/hyperlink" Target="https://cdn.orca.storage/6176f4e9837c6600b5a93b75/617b11267d917700b58fe9fb/asset-photo/nUehwnHaBlnaVhpHs6OdQg.jpg" TargetMode="External"/><Relationship Id="rId1267" Type="http://schemas.openxmlformats.org/officeDocument/2006/relationships/hyperlink" Target="https://cdn.orca.storage/6176f4e9837c6600b5a93b75/617b11267d917700b58fe9fb/barcode-photo/7jXIqiXTby5aQ+rISzF6Pw.jpg" TargetMode="External"/><Relationship Id="rId1268" Type="http://schemas.openxmlformats.org/officeDocument/2006/relationships/hyperlink" Target="https://cdn.orca.storage/6176f4e9837c6600b5a93b75/617b11267d917700b58fe9fb/name-plate-photo/9yp2GcDqbkDB0oIbY2IXAQ.jpg" TargetMode="External"/><Relationship Id="rId1269" Type="http://schemas.openxmlformats.org/officeDocument/2006/relationships/hyperlink" Target="https://cdn.orca.storage/6176f4e9837c6600b5a93b75/617b11267d917700b58fe9fc/asset-photo/ztcJTiOCPgOpnzdb3FzRRA.jpg" TargetMode="External"/><Relationship Id="rId1270" Type="http://schemas.openxmlformats.org/officeDocument/2006/relationships/hyperlink" Target="https://cdn.orca.storage/6176f4e9837c6600b5a93b75/617b11267d917700b58fe9fc/barcode-photo/hcljMLF4lylkCd3ZNeqkGQ.jpg" TargetMode="External"/><Relationship Id="rId1271" Type="http://schemas.openxmlformats.org/officeDocument/2006/relationships/hyperlink" Target="https://cdn.orca.storage/6176f4e9837c6600b5a93b75/617b11267d917700b58fe9fc/name-plate-photo/DmL53gJ2PrYkEng2r9zVBw.jpg" TargetMode="External"/><Relationship Id="rId1272" Type="http://schemas.openxmlformats.org/officeDocument/2006/relationships/hyperlink" Target="https://cdn.orca.storage/6176f4e9837c6600b5a93b75/617b11267d917700b58fe9fd/asset-photo/ICnkLrFL+uR+VFzxqliKYA.jpg" TargetMode="External"/><Relationship Id="rId1273" Type="http://schemas.openxmlformats.org/officeDocument/2006/relationships/hyperlink" Target="https://cdn.orca.storage/6176f4e9837c6600b5a93b75/617b11267d917700b58fe9fd/barcode-photo/SRmeYbt89oM2UrGbXuNnxQ.jpg" TargetMode="External"/><Relationship Id="rId1274" Type="http://schemas.openxmlformats.org/officeDocument/2006/relationships/hyperlink" Target="https://cdn.orca.storage/6176f4e9837c6600b5a93b75/617b11267d917700b58fe9fe/asset-photo/fjb7vOl6o766bajgdyBdw.jpg" TargetMode="External"/><Relationship Id="rId1275" Type="http://schemas.openxmlformats.org/officeDocument/2006/relationships/hyperlink" Target="https://cdn.orca.storage/6176f4e9837c6600b5a93b75/617b11267d917700b58fe9fe/barcode-photo/6U9yWWAuYAA53M0aeUyZOA.jpg" TargetMode="External"/><Relationship Id="rId1276" Type="http://schemas.openxmlformats.org/officeDocument/2006/relationships/hyperlink" Target="https://cdn.orca.storage/6176f4e9837c6600b5a93b75/617b11267d917700b58fe9ff/asset-photo/NacoktKJw3sIrnNO4WhoDQ.jpg" TargetMode="External"/><Relationship Id="rId1277" Type="http://schemas.openxmlformats.org/officeDocument/2006/relationships/hyperlink" Target="https://cdn.orca.storage/6176f4e9837c6600b5a93b75/617b11267d917700b58fe9ff/barcode-photo/t6xt4X0i2djNabGbTQTElw.jpg" TargetMode="External"/><Relationship Id="rId1278" Type="http://schemas.openxmlformats.org/officeDocument/2006/relationships/hyperlink" Target="https://cdn.orca.storage/6176f4e9837c6600b5a93b75/617b11267d917700b58fea00/asset-photo/YQtILKaH5OTNYbMo5vuw.jpg" TargetMode="External"/><Relationship Id="rId1279" Type="http://schemas.openxmlformats.org/officeDocument/2006/relationships/hyperlink" Target="https://cdn.orca.storage/6176f4e9837c6600b5a93b75/617b11267d917700b58fea00/barcode-photo/dYQeRTtMGWOKNzKiSeKLQ.jpg" TargetMode="External"/><Relationship Id="rId1280" Type="http://schemas.openxmlformats.org/officeDocument/2006/relationships/hyperlink" Target="https://cdn.orca.storage/6176f4e9837c6600b5a93b75/617b11267d917700b58fea01/asset-photo/Juv8zaWY7UUu5xtCWEuQvw.jpg" TargetMode="External"/><Relationship Id="rId1281" Type="http://schemas.openxmlformats.org/officeDocument/2006/relationships/hyperlink" Target="https://cdn.orca.storage/6176f4e9837c6600b5a93b75/617b11267d917700b58fea01/barcode-photo/EzVYPImNzfzWJzoBM9d4w.jpg" TargetMode="External"/><Relationship Id="rId1282" Type="http://schemas.openxmlformats.org/officeDocument/2006/relationships/hyperlink" Target="https://cdn.orca.storage/6176f4e9837c6600b5a93b75/617b11267d917700b58fea02/asset-photo/Gm6hTqkIw9u2BipeogMWSw.jpg" TargetMode="External"/><Relationship Id="rId1283" Type="http://schemas.openxmlformats.org/officeDocument/2006/relationships/hyperlink" Target="https://cdn.orca.storage/6176f4e9837c6600b5a93b75/617b11267d917700b58fea02/barcode-photo/4BStRf1W5474SapV6tElbg.jpg" TargetMode="External"/><Relationship Id="rId1284" Type="http://schemas.openxmlformats.org/officeDocument/2006/relationships/hyperlink" Target="https://cdn.orca.storage/6176f4e9837c6600b5a93b75/617b11267d917700b58fea03/asset-photo/XD6MaSnYyFrzyrDXAnW5XA.jpg" TargetMode="External"/><Relationship Id="rId1285" Type="http://schemas.openxmlformats.org/officeDocument/2006/relationships/hyperlink" Target="https://cdn.orca.storage/6176f4e9837c6600b5a93b75/617b11267d917700b58fea03/barcode-photo/QwuQrwt+v+VMQfpoHrBA.jpg" TargetMode="External"/><Relationship Id="rId1286" Type="http://schemas.openxmlformats.org/officeDocument/2006/relationships/hyperlink" Target="https://cdn.orca.storage/6176f4e9837c6600b5a93b75/617b11267d917700b58fea04/asset-photo/eUm1fHrrhH36Fu7DcILNvQ.jpg" TargetMode="External"/><Relationship Id="rId1287" Type="http://schemas.openxmlformats.org/officeDocument/2006/relationships/hyperlink" Target="https://cdn.orca.storage/6176f4e9837c6600b5a93b75/617b11267d917700b58fea04/barcode-photo/caVPEpltVObDo7aL6ofqA.jpg" TargetMode="External"/><Relationship Id="rId1288" Type="http://schemas.openxmlformats.org/officeDocument/2006/relationships/hyperlink" Target="https://cdn.orca.storage/6176f4e9837c6600b5a93b75/617b11267d917700b58fea05/asset-photo/u326FLhwHJ3OSI59CRIQg.jpg" TargetMode="External"/><Relationship Id="rId1289" Type="http://schemas.openxmlformats.org/officeDocument/2006/relationships/hyperlink" Target="https://cdn.orca.storage/6176f4e9837c6600b5a93b75/617b11267d917700b58fea05/barcode-photo/SQ3By6lEJpVhGxLx5kClhQ.jpg" TargetMode="External"/><Relationship Id="rId1290" Type="http://schemas.openxmlformats.org/officeDocument/2006/relationships/hyperlink" Target="https://cdn.orca.storage/6176f4e9837c6600b5a93b75/617b11267d917700b58fea06/asset-photo/zypDalfU56iiEpmT3GHSEg.jpg" TargetMode="External"/><Relationship Id="rId1291" Type="http://schemas.openxmlformats.org/officeDocument/2006/relationships/hyperlink" Target="https://cdn.orca.storage/6176f4e9837c6600b5a93b75/617b11267d917700b58fea06/barcode-photo/32TX6p2RYTpZtQYV8Cx65w.jpg" TargetMode="External"/><Relationship Id="rId1292" Type="http://schemas.openxmlformats.org/officeDocument/2006/relationships/hyperlink" Target="https://cdn.orca.storage/6176f4e9837c6600b5a93b75/617b11267d917700b58fea07/asset-photo/qnunyPJdLXpOuQFZYXkz5w.jpg" TargetMode="External"/><Relationship Id="rId1293" Type="http://schemas.openxmlformats.org/officeDocument/2006/relationships/hyperlink" Target="https://cdn.orca.storage/6176f4e9837c6600b5a93b75/617b11267d917700b58fea07/barcode-photo/iAp5mgjdOfOp7Q5bHneaw.jpg" TargetMode="External"/><Relationship Id="rId1294" Type="http://schemas.openxmlformats.org/officeDocument/2006/relationships/hyperlink" Target="https://cdn.orca.storage/6176f4e9837c6600b5a93b75/617b11267d917700b58fea08/asset-photo/gntPW343duC75OOtPYQ5gg.jpg" TargetMode="External"/><Relationship Id="rId1295" Type="http://schemas.openxmlformats.org/officeDocument/2006/relationships/hyperlink" Target="https://cdn.orca.storage/6176f4e9837c6600b5a93b75/617b11267d917700b58fea08/barcode-photo/YLSyopQ3ptVyUyGFWYJw.jpg" TargetMode="External"/><Relationship Id="rId1296" Type="http://schemas.openxmlformats.org/officeDocument/2006/relationships/hyperlink" Target="https://cdn.orca.storage/6176f4e9837c6600b5a93b75/617b11267d917700b58fea08/name-plate-photo/xbh81oKl8qBpEpDlvf1W7w.jpg" TargetMode="External"/><Relationship Id="rId1297" Type="http://schemas.openxmlformats.org/officeDocument/2006/relationships/hyperlink" Target="https://cdn.orca.storage/6176f4e9837c6600b5a93b75/617b11267d917700b58fea09/asset-photo/Mv5o6EGXYOKHXLAcO4ojDg.jpg" TargetMode="External"/><Relationship Id="rId1298" Type="http://schemas.openxmlformats.org/officeDocument/2006/relationships/hyperlink" Target="https://cdn.orca.storage/6176f4e9837c6600b5a93b75/617b11267d917700b58fea09/barcode-photo/6MuO1xpCfdoR96rPZa8sKw.jpg" TargetMode="External"/><Relationship Id="rId1299" Type="http://schemas.openxmlformats.org/officeDocument/2006/relationships/hyperlink" Target="https://cdn.orca.storage/6176f4e9837c6600b5a93b75/617b11267d917700b58fea0a/asset-photo/vKo0+QPxiLyPmtdAXZuIA.jpg" TargetMode="External"/><Relationship Id="rId1300" Type="http://schemas.openxmlformats.org/officeDocument/2006/relationships/hyperlink" Target="https://cdn.orca.storage/6176f4e9837c6600b5a93b75/617b11267d917700b58fea0a/barcode-photo/ocTvceqQChoa6DJK6nxeg.jpg" TargetMode="External"/><Relationship Id="rId1301" Type="http://schemas.openxmlformats.org/officeDocument/2006/relationships/hyperlink" Target="https://cdn.orca.storage/6176f4e9837c6600b5a93b75/617b11267d917700b58fea0a/name-plate-photo/hQYgUzg6lC2VAnYJI+YGQ.jpg" TargetMode="External"/><Relationship Id="rId1302" Type="http://schemas.openxmlformats.org/officeDocument/2006/relationships/hyperlink" Target="https://cdn.orca.storage/6176f4e9837c6600b5a93b75/617b11267d917700b58fea0b/asset-photo/Bm61xmEw6y1GjbjWA4uCg.jpg" TargetMode="External"/><Relationship Id="rId1303" Type="http://schemas.openxmlformats.org/officeDocument/2006/relationships/hyperlink" Target="https://cdn.orca.storage/6176f4e9837c6600b5a93b75/617b11267d917700b58fea0b/barcode-photo/6NAjynXx04l1Z7NAzq2A.jpg" TargetMode="External"/><Relationship Id="rId1304" Type="http://schemas.openxmlformats.org/officeDocument/2006/relationships/hyperlink" Target="https://cdn.orca.storage/6176f4e9837c6600b5a93b75/617b11267d917700b58fea0b/name-plate-photo/kwdSJYPbJlnqkG0JZJuyzg.jpg" TargetMode="External"/><Relationship Id="rId1305" Type="http://schemas.openxmlformats.org/officeDocument/2006/relationships/hyperlink" Target="https://cdn.orca.storage/6176f4e9837c6600b5a93b75/617b11267d917700b58fea0c/asset-photo/S4AzWUPZEqL2oYe52h108A.jpg" TargetMode="External"/><Relationship Id="rId1306" Type="http://schemas.openxmlformats.org/officeDocument/2006/relationships/hyperlink" Target="https://cdn.orca.storage/6176f4e9837c6600b5a93b75/617b11267d917700b58fea0c/barcode-photo/uCNFKvsk77Cw460Vkh5bQ.jpg" TargetMode="External"/><Relationship Id="rId1307" Type="http://schemas.openxmlformats.org/officeDocument/2006/relationships/hyperlink" Target="https://cdn.orca.storage/6176f4e9837c6600b5a93b75/617b11267d917700b58fea0d/asset-photo/29OfRjgBv8BUoa1iiYwhTA.jpg" TargetMode="External"/><Relationship Id="rId1308" Type="http://schemas.openxmlformats.org/officeDocument/2006/relationships/hyperlink" Target="https://cdn.orca.storage/6176f4e9837c6600b5a93b75/617b11267d917700b58fea0d/barcode-photo/etOX+h3uCddekNd2FrNUPQ.jpg" TargetMode="External"/><Relationship Id="rId1309" Type="http://schemas.openxmlformats.org/officeDocument/2006/relationships/hyperlink" Target="https://cdn.orca.storage/6176f4e9837c6600b5a93b75/617b11267d917700b58fea0e/asset-photo/qguQmnXKASuC5hUFEnSynw.jpg" TargetMode="External"/><Relationship Id="rId1310" Type="http://schemas.openxmlformats.org/officeDocument/2006/relationships/hyperlink" Target="https://cdn.orca.storage/6176f4e9837c6600b5a93b75/617b11267d917700b58fea0e/barcode-photo/bTMGeDrRP2M8vYy6O1jupQ.jpg" TargetMode="External"/><Relationship Id="rId1311" Type="http://schemas.openxmlformats.org/officeDocument/2006/relationships/hyperlink" Target="https://cdn.orca.storage/6176f4e9837c6600b5a93b75/617b11267d917700b58fea0f/asset-photo/anBjsmsF6GKjNfGCUzwz4w.jpg" TargetMode="External"/><Relationship Id="rId1312" Type="http://schemas.openxmlformats.org/officeDocument/2006/relationships/hyperlink" Target="https://cdn.orca.storage/6176f4e9837c6600b5a93b75/617b11267d917700b58fea0f/barcode-photo/le1UixAtuPeMjgKJ19og.jpg" TargetMode="External"/><Relationship Id="rId1313" Type="http://schemas.openxmlformats.org/officeDocument/2006/relationships/hyperlink" Target="https://cdn.orca.storage/6176f4e9837c6600b5a93b75/617b11267d917700b58fea14/asset-photo/UewMjywQS9SJK84yWqlqwg.jpg" TargetMode="External"/><Relationship Id="rId1314" Type="http://schemas.openxmlformats.org/officeDocument/2006/relationships/hyperlink" Target="https://cdn.orca.storage/6176f4e9837c6600b5a93b75/617b11267d917700b58fea14/barcode-photo/ol2Wcy6ArFfdLX7Rip6wIg.jpg" TargetMode="External"/><Relationship Id="rId1315" Type="http://schemas.openxmlformats.org/officeDocument/2006/relationships/hyperlink" Target="https://cdn.orca.storage/6176f4e9837c6600b5a93b75/617b11267d917700b58fea14/name-plate-photo/OIW46AgVHCXY2ZLwOn815w.jpg" TargetMode="External"/><Relationship Id="rId1316" Type="http://schemas.openxmlformats.org/officeDocument/2006/relationships/hyperlink" Target="https://cdn.orca.storage/6176f4e9837c6600b5a93b75/617b11267d917700b58fea15/asset-photo/hta0EaTNPE2CUvQwDjFH3g.jpg" TargetMode="External"/><Relationship Id="rId1317" Type="http://schemas.openxmlformats.org/officeDocument/2006/relationships/hyperlink" Target="https://cdn.orca.storage/6176f4e9837c6600b5a93b75/617b11267d917700b58fea15/barcode-photo/bTP1uZf7YmCuNyn9H2U5Fg.jpg" TargetMode="External"/><Relationship Id="rId1318" Type="http://schemas.openxmlformats.org/officeDocument/2006/relationships/hyperlink" Target="https://cdn.orca.storage/6176f4e9837c6600b5a93b75/617b11267d917700b58fea16/asset-photo/Q0v8AkRLY3xJPkxp7mrQMg.jpg" TargetMode="External"/><Relationship Id="rId1319" Type="http://schemas.openxmlformats.org/officeDocument/2006/relationships/hyperlink" Target="https://cdn.orca.storage/6176f4e9837c6600b5a93b75/617b11267d917700b58fea16/barcode-photo/nIRazLFDOUJjwj03zxpZkw.jpg" TargetMode="External"/><Relationship Id="rId1320" Type="http://schemas.openxmlformats.org/officeDocument/2006/relationships/hyperlink" Target="https://cdn.orca.storage/6176f4e9837c6600b5a93b75/617b11267d917700b58fea16/name-plate-photo/EW74uRC63UPa+U8kkDFodw.jpg" TargetMode="External"/><Relationship Id="rId1321" Type="http://schemas.openxmlformats.org/officeDocument/2006/relationships/hyperlink" Target="https://cdn.orca.storage/6176f4e9837c6600b5a93b75/617b11267d917700b58fea17/asset-photo/ujM1LH+bybt9TlxB74S6Q.jpg" TargetMode="External"/><Relationship Id="rId1322" Type="http://schemas.openxmlformats.org/officeDocument/2006/relationships/hyperlink" Target="https://cdn.orca.storage/6176f4e9837c6600b5a93b75/617b11267d917700b58fea17/barcode-photo/je9IRQY5e8qE0SnyK5lhyQ.jpg" TargetMode="External"/><Relationship Id="rId1323" Type="http://schemas.openxmlformats.org/officeDocument/2006/relationships/hyperlink" Target="https://cdn.orca.storage/6176f4e9837c6600b5a93b75/617b11267d917700b58fea18/asset-photo/Vq4X4CF0LELYN0aw7V89+Q.jpg" TargetMode="External"/><Relationship Id="rId1324" Type="http://schemas.openxmlformats.org/officeDocument/2006/relationships/hyperlink" Target="https://cdn.orca.storage/6176f4e9837c6600b5a93b75/617b11267d917700b58fea18/barcode-photo/tBiiaKq00MVa2cvVb6wCw.jpg" TargetMode="External"/><Relationship Id="rId1325" Type="http://schemas.openxmlformats.org/officeDocument/2006/relationships/hyperlink" Target="https://cdn.orca.storage/6176f4e9837c6600b5a93b75/617b11267d917700b58fea18/name-plate-photo/GmeUvNudKV+fQ53Y5xQH+A.jpg" TargetMode="External"/><Relationship Id="rId1326" Type="http://schemas.openxmlformats.org/officeDocument/2006/relationships/hyperlink" Target="https://cdn.orca.storage/6176f4e9837c6600b5a93b75/617b11267d917700b58fea19/asset-photo/NKjOR+UrdevRTAlKMVjc7w.jpg" TargetMode="External"/><Relationship Id="rId1327" Type="http://schemas.openxmlformats.org/officeDocument/2006/relationships/hyperlink" Target="https://cdn.orca.storage/6176f4e9837c6600b5a93b75/617b11267d917700b58fea19/barcode-photo/oSr6SB7wolMPpzyqVdZbdQ.jpg" TargetMode="External"/><Relationship Id="rId1328" Type="http://schemas.openxmlformats.org/officeDocument/2006/relationships/hyperlink" Target="https://cdn.orca.storage/6176f4e9837c6600b5a93b75/617b11267d917700b58fea19/name-plate-photo/ToN0rnnDvnRmR3Cfd3kQ.jpg" TargetMode="External"/><Relationship Id="rId1329" Type="http://schemas.openxmlformats.org/officeDocument/2006/relationships/hyperlink" Target="https://cdn.orca.storage/6176f4e9837c6600b5a93b75/617b11267d917700b58fea1a/asset-photo/OzVQOrbRpeZTMFNcH8OkAA.jpg" TargetMode="External"/><Relationship Id="rId1330" Type="http://schemas.openxmlformats.org/officeDocument/2006/relationships/hyperlink" Target="https://cdn.orca.storage/6176f4e9837c6600b5a93b75/617b11267d917700b58fea1a/barcode-photo/G3RTdwicsRfcrWzTIDTbTA.jpg" TargetMode="External"/><Relationship Id="rId1331" Type="http://schemas.openxmlformats.org/officeDocument/2006/relationships/hyperlink" Target="https://cdn.orca.storage/6176f4e9837c6600b5a93b75/617b11267d917700b58fea1a/name-plate-photo/GUMD8QKmXmX5gdEhGAyJw.jpg" TargetMode="External"/><Relationship Id="rId1332" Type="http://schemas.openxmlformats.org/officeDocument/2006/relationships/hyperlink" Target="https://cdn.orca.storage/6176f4e9837c6600b5a93b75/617b11267d917700b58fea1b/asset-photo/RLtqWhjeTMZDKdnC5YwIA.jpg" TargetMode="External"/><Relationship Id="rId1333" Type="http://schemas.openxmlformats.org/officeDocument/2006/relationships/hyperlink" Target="https://cdn.orca.storage/6176f4e9837c6600b5a93b75/617b11267d917700b58fea1b/barcode-photo/6w3h5b+DY4fYGCp8j1uaHg.jpg" TargetMode="External"/><Relationship Id="rId1334" Type="http://schemas.openxmlformats.org/officeDocument/2006/relationships/hyperlink" Target="https://cdn.orca.storage/6176f4e9837c6600b5a93b75/617b11267d917700b58fea1b/name-plate-photo/DBFnc6EJjk71Jn5sOGKig.jpg" TargetMode="External"/><Relationship Id="rId1335" Type="http://schemas.openxmlformats.org/officeDocument/2006/relationships/hyperlink" Target="https://cdn.orca.storage/6176f4e9837c6600b5a93b75/617b11267d917700b58fea1c/asset-photo/ODF3hKgok5IY1t51c2i7xg.jpg" TargetMode="External"/><Relationship Id="rId1336" Type="http://schemas.openxmlformats.org/officeDocument/2006/relationships/hyperlink" Target="https://cdn.orca.storage/6176f4e9837c6600b5a93b75/617b11267d917700b58fea1c/barcode-photo/B6bj80usNy2KTR3Y0zkhzQ.jpg" TargetMode="External"/><Relationship Id="rId1337" Type="http://schemas.openxmlformats.org/officeDocument/2006/relationships/hyperlink" Target="https://cdn.orca.storage/6176f4e9837c6600b5a93b75/617b11267d917700b58fea1d/asset-photo/unVkKOOr2bcq9dVyE8tg8A.jpg" TargetMode="External"/><Relationship Id="rId1338" Type="http://schemas.openxmlformats.org/officeDocument/2006/relationships/hyperlink" Target="https://cdn.orca.storage/6176f4e9837c6600b5a93b75/617b11267d917700b58fea1d/barcode-photo/WXk6ruqnT1q5EuSppzELg.jpg" TargetMode="External"/><Relationship Id="rId1339" Type="http://schemas.openxmlformats.org/officeDocument/2006/relationships/hyperlink" Target="https://cdn.orca.storage/6176f4e9837c6600b5a93b75/617b11267d917700b58fea1e/asset-photo/64h1X7AxHz1fQ9Oh0mHExw.jpg" TargetMode="External"/><Relationship Id="rId1340" Type="http://schemas.openxmlformats.org/officeDocument/2006/relationships/hyperlink" Target="https://cdn.orca.storage/6176f4e9837c6600b5a93b75/617b11267d917700b58fea1e/barcode-photo/iVzhAtGQecvkUtSzrhMYw.jpg" TargetMode="External"/><Relationship Id="rId1341" Type="http://schemas.openxmlformats.org/officeDocument/2006/relationships/hyperlink" Target="https://cdn.orca.storage/6176f4e9837c6600b5a93b75/617b11267d917700b58fea1f/asset-photo/m6hes+7vy9RIFa36wu8ULg.jpg" TargetMode="External"/><Relationship Id="rId1342" Type="http://schemas.openxmlformats.org/officeDocument/2006/relationships/hyperlink" Target="https://cdn.orca.storage/6176f4e9837c6600b5a93b75/617b11267d917700b58fea1f/barcode-photo/X22J0zoEay0cZINnc5rb+A.jpg" TargetMode="External"/><Relationship Id="rId1343" Type="http://schemas.openxmlformats.org/officeDocument/2006/relationships/hyperlink" Target="https://cdn.orca.storage/6176f4e9837c6600b5a93b75/617b11267d917700b58fea20/asset-photo/VS174PFXnTVIrcFHqVfoRA.jpg" TargetMode="External"/><Relationship Id="rId1344" Type="http://schemas.openxmlformats.org/officeDocument/2006/relationships/hyperlink" Target="https://cdn.orca.storage/6176f4e9837c6600b5a93b75/617b11267d917700b58fea20/barcode-photo/gSBChcZY3ThBp38dcPTH1g.jpg" TargetMode="External"/><Relationship Id="rId1345" Type="http://schemas.openxmlformats.org/officeDocument/2006/relationships/hyperlink" Target="https://cdn.orca.storage/6176f4e9837c6600b5a93b75/617b11267d917700b58fea21/asset-photo/hiCofhS2tta6KwwWwzLAYQ.jpg" TargetMode="External"/><Relationship Id="rId1346" Type="http://schemas.openxmlformats.org/officeDocument/2006/relationships/hyperlink" Target="https://cdn.orca.storage/6176f4e9837c6600b5a93b75/617b11267d917700b58fea21/barcode-photo/w1pxypksM+PKkPFsGfDOVg.jpg" TargetMode="External"/><Relationship Id="rId1347" Type="http://schemas.openxmlformats.org/officeDocument/2006/relationships/hyperlink" Target="https://cdn.orca.storage/6176f4e9837c6600b5a93b75/617b11267d917700b58fea22/asset-photo/nlIrnaZrL5yGS5S2Zx6pA.jpg" TargetMode="External"/><Relationship Id="rId1348" Type="http://schemas.openxmlformats.org/officeDocument/2006/relationships/hyperlink" Target="https://cdn.orca.storage/6176f4e9837c6600b5a93b75/617b11267d917700b58fea22/barcode-photo/48r5J3tbUchM1UUf7lDOLQ.jpg" TargetMode="External"/><Relationship Id="rId1349" Type="http://schemas.openxmlformats.org/officeDocument/2006/relationships/hyperlink" Target="https://cdn.orca.storage/6176f4e9837c6600b5a93b75/617b11267d917700b58fea23/asset-photo/KGsiZ+LS+XH8Epw633IGnA.jpg" TargetMode="External"/><Relationship Id="rId1350" Type="http://schemas.openxmlformats.org/officeDocument/2006/relationships/hyperlink" Target="https://cdn.orca.storage/6176f4e9837c6600b5a93b75/617b11267d917700b58fea23/barcode-photo/ToaTttU4DwBErCewFzXQyg.jpg" TargetMode="External"/><Relationship Id="rId1351" Type="http://schemas.openxmlformats.org/officeDocument/2006/relationships/hyperlink" Target="https://cdn.orca.storage/6176f4e9837c6600b5a93b75/617b11267d917700b58fea24/asset-photo/aan1POk8g2im2fZ+j9W0g.jpg" TargetMode="External"/><Relationship Id="rId1352" Type="http://schemas.openxmlformats.org/officeDocument/2006/relationships/hyperlink" Target="https://cdn.orca.storage/6176f4e9837c6600b5a93b75/617b11267d917700b58fea24/barcode-photo/EUbRRFdUfQQXFINV+xmScw.jpg" TargetMode="External"/><Relationship Id="rId1353" Type="http://schemas.openxmlformats.org/officeDocument/2006/relationships/hyperlink" Target="https://cdn.orca.storage/6176f4e9837c6600b5a93b75/617b11267d917700b58fea25/asset-photo/9Cuw1K2lVqrilsFWYFl6vw.jpg" TargetMode="External"/><Relationship Id="rId1354" Type="http://schemas.openxmlformats.org/officeDocument/2006/relationships/hyperlink" Target="https://cdn.orca.storage/6176f4e9837c6600b5a93b75/617b11267d917700b58fea25/barcode-photo/Q1VbA0uxOFRFd8Yzen2Sw.jpg" TargetMode="External"/><Relationship Id="rId1355" Type="http://schemas.openxmlformats.org/officeDocument/2006/relationships/hyperlink" Target="https://cdn.orca.storage/6176f4e9837c6600b5a93b75/617b11267d917700b58fea26/asset-photo/3+nK7lCgawTPuj2KjnKBHw.jpg" TargetMode="External"/><Relationship Id="rId1356" Type="http://schemas.openxmlformats.org/officeDocument/2006/relationships/hyperlink" Target="https://cdn.orca.storage/6176f4e9837c6600b5a93b75/617b11267d917700b58fea26/barcode-photo/2ffDX3DJw60VCj3b9RjcVg.jpg" TargetMode="External"/><Relationship Id="rId1357" Type="http://schemas.openxmlformats.org/officeDocument/2006/relationships/hyperlink" Target="https://cdn.orca.storage/6176f4e9837c6600b5a93b75/617b11267d917700b58fea26/name-plate-photo/5oOz1fxoymAKYpvxyZAqAQ.jpg" TargetMode="External"/><Relationship Id="rId1358" Type="http://schemas.openxmlformats.org/officeDocument/2006/relationships/hyperlink" Target="https://cdn.orca.storage/6176f4e9837c6600b5a93b75/617b11267d917700b58fea27/asset-photo/YLHpH7aLcCfnrUtC5+vQDQ.jpg" TargetMode="External"/><Relationship Id="rId1359" Type="http://schemas.openxmlformats.org/officeDocument/2006/relationships/hyperlink" Target="https://cdn.orca.storage/6176f4e9837c6600b5a93b75/617b11267d917700b58fea27/barcode-photo/Sz8VjpJsYHfX0UJKn4wo9w.jpg" TargetMode="External"/><Relationship Id="rId1360" Type="http://schemas.openxmlformats.org/officeDocument/2006/relationships/hyperlink" Target="https://cdn.orca.storage/6176f4e9837c6600b5a93b75/617b11267d917700b58fea27/name-plate-photo/EbaAfQVswnPgSVWk2ew4OQ.jpg" TargetMode="External"/><Relationship Id="rId1361" Type="http://schemas.openxmlformats.org/officeDocument/2006/relationships/hyperlink" Target="https://cdn.orca.storage/6176f4e9837c6600b5a93b75/617b11267d917700b58fea28/asset-photo/XMwpx4PO51cMhe90fu58Ng.jpg" TargetMode="External"/><Relationship Id="rId1362" Type="http://schemas.openxmlformats.org/officeDocument/2006/relationships/hyperlink" Target="https://cdn.orca.storage/6176f4e9837c6600b5a93b75/617b11267d917700b58fea28/barcode-photo/ufWAP7zb92TPfz9lxTa2g.jpg" TargetMode="External"/><Relationship Id="rId1363" Type="http://schemas.openxmlformats.org/officeDocument/2006/relationships/hyperlink" Target="https://cdn.orca.storage/6176f4e9837c6600b5a93b75/617b11267d917700b58fea28/name-plate-photo/bxuhJV9XW2RE+GrH8n6MUw.jpg" TargetMode="External"/><Relationship Id="rId1364" Type="http://schemas.openxmlformats.org/officeDocument/2006/relationships/hyperlink" Target="https://cdn.orca.storage/6176f4e9837c6600b5a93b75/617b11267d917700b58fea29/asset-photo/OpZqdHC1bdAVsxhs6WjGVA.jpg" TargetMode="External"/><Relationship Id="rId1365" Type="http://schemas.openxmlformats.org/officeDocument/2006/relationships/hyperlink" Target="https://cdn.orca.storage/6176f4e9837c6600b5a93b75/617b11267d917700b58fea29/barcode-photo/9T52PN2ro1FblDPojhfv6Q.jpg" TargetMode="External"/><Relationship Id="rId1366" Type="http://schemas.openxmlformats.org/officeDocument/2006/relationships/hyperlink" Target="https://cdn.orca.storage/6176f4e9837c6600b5a93b75/617b11267d917700b58fea29/name-plate-photo/7EshECXxUuo0V61E3uBfAQ.jpg" TargetMode="External"/><Relationship Id="rId1367" Type="http://schemas.openxmlformats.org/officeDocument/2006/relationships/hyperlink" Target="https://cdn.orca.storage/6176f4e9837c6600b5a93b75/617b11267d917700b58fea2a/asset-photo/CzPUccNfH5Oqg4g6s4+OHQ.jpg" TargetMode="External"/><Relationship Id="rId1368" Type="http://schemas.openxmlformats.org/officeDocument/2006/relationships/hyperlink" Target="https://cdn.orca.storage/6176f4e9837c6600b5a93b75/617b11267d917700b58fea2a/barcode-photo/sVPniGFvHVyDwpQaLyQRHw.jpg" TargetMode="External"/><Relationship Id="rId1369" Type="http://schemas.openxmlformats.org/officeDocument/2006/relationships/hyperlink" Target="https://cdn.orca.storage/6176f4e9837c6600b5a93b75/617b11267d917700b58fea2a/name-plate-photo/5WmPlO84xRLW1cdul1zU8A.jpg" TargetMode="External"/><Relationship Id="rId1370" Type="http://schemas.openxmlformats.org/officeDocument/2006/relationships/hyperlink" Target="https://cdn.orca.storage/6176f4e9837c6600b5a93b75/617b11267d917700b58fea2c/asset-photo/RpctOPlq2vUOcT3V3dCLw.jpg" TargetMode="External"/><Relationship Id="rId1371" Type="http://schemas.openxmlformats.org/officeDocument/2006/relationships/hyperlink" Target="https://cdn.orca.storage/6176f4e9837c6600b5a93b75/617b11267d917700b58fea2c/barcode-photo/jREr8WumbsjwQNnmTL6nMg.jpg" TargetMode="External"/><Relationship Id="rId1372" Type="http://schemas.openxmlformats.org/officeDocument/2006/relationships/hyperlink" Target="https://cdn.orca.storage/6176f4e9837c6600b5a93b75/617b11267d917700b58fea2c/name-plate-photo/uQM7Sd1VzO+bRhCXtVQThg.jpg" TargetMode="External"/><Relationship Id="rId1373" Type="http://schemas.openxmlformats.org/officeDocument/2006/relationships/hyperlink" Target="https://cdn.orca.storage/6176f4e9837c6600b5a93b75/617b11267d917700b58fea2d/asset-photo/+kxyf9S9pwB9+rlEihAoRQ.jpg" TargetMode="External"/><Relationship Id="rId1374" Type="http://schemas.openxmlformats.org/officeDocument/2006/relationships/hyperlink" Target="https://cdn.orca.storage/6176f4e9837c6600b5a93b75/617b11267d917700b58fea2d/barcode-photo/0y8g93y8MkSCMjfEvU8wSg.jpg" TargetMode="External"/><Relationship Id="rId1375" Type="http://schemas.openxmlformats.org/officeDocument/2006/relationships/hyperlink" Target="https://cdn.orca.storage/6176f4e9837c6600b5a93b75/617b11267d917700b58fea2d/name-plate-photo/P3iEYs7vWVUmIs1yYnVAg.jpg" TargetMode="External"/><Relationship Id="rId1376" Type="http://schemas.openxmlformats.org/officeDocument/2006/relationships/hyperlink" Target="https://cdn.orca.storage/6176f4e9837c6600b5a93b75/617b11267d917700b58fea2f/asset-photo/wCL1PT0J56tVIT662EWc5g.jpg" TargetMode="External"/><Relationship Id="rId1377" Type="http://schemas.openxmlformats.org/officeDocument/2006/relationships/hyperlink" Target="https://cdn.orca.storage/6176f4e9837c6600b5a93b75/617b11267d917700b58fea2f/barcode-photo/Li+gV22c8kPPGJiPPJRr3Q.jpg" TargetMode="External"/><Relationship Id="rId1378" Type="http://schemas.openxmlformats.org/officeDocument/2006/relationships/hyperlink" Target="https://cdn.orca.storage/6176f4e9837c6600b5a93b75/617b11267d917700b58fea2f/name-plate-photo/7iNlnA5MBGVKnqsAToyJQ.jpg" TargetMode="External"/><Relationship Id="rId1379" Type="http://schemas.openxmlformats.org/officeDocument/2006/relationships/hyperlink" Target="https://cdn.orca.storage/6176f4e9837c6600b5a93b75/617b11267d917700b58fea34/asset-photo/3B6mNVPYWpt908jHInSjQ.jpg" TargetMode="External"/><Relationship Id="rId1380" Type="http://schemas.openxmlformats.org/officeDocument/2006/relationships/hyperlink" Target="https://cdn.orca.storage/6176f4e9837c6600b5a93b75/617b11267d917700b58fea34/name-plate-photo/okzq0nGmrghSGa4vSy3Z+g.jpg" TargetMode="External"/><Relationship Id="rId1381" Type="http://schemas.openxmlformats.org/officeDocument/2006/relationships/hyperlink" Target="https://cdn.orca.storage/6176f4e9837c6600b5a93b75/617b11267d917700b58fea35/asset-photo/Y6LOFMWy1DwDVepoC7cb2A.jpg" TargetMode="External"/><Relationship Id="rId1382" Type="http://schemas.openxmlformats.org/officeDocument/2006/relationships/hyperlink" Target="https://cdn.orca.storage/6176f4e9837c6600b5a93b75/617b11267d917700b58fea35/barcode-photo/BYMBMiZ9mrVolR+Iaxxyzg.jpg" TargetMode="External"/><Relationship Id="rId1383" Type="http://schemas.openxmlformats.org/officeDocument/2006/relationships/hyperlink" Target="https://cdn.orca.storage/6176f4e9837c6600b5a93b75/617b11267d917700b58fea35/name-plate-photo/HEzaqnXEgz1gFwhxgyC9w.jpg" TargetMode="External"/><Relationship Id="rId1384" Type="http://schemas.openxmlformats.org/officeDocument/2006/relationships/hyperlink" Target="https://cdn.orca.storage/6176f4e9837c6600b5a93b75/617b11267d917700b58fea36/asset-photo/6QBx8Q1DItV0LHoD7zOvrw.jpg" TargetMode="External"/><Relationship Id="rId1385" Type="http://schemas.openxmlformats.org/officeDocument/2006/relationships/hyperlink" Target="https://cdn.orca.storage/6176f4e9837c6600b5a93b75/617b11267d917700b58fea36/barcode-photo/OFOlRtY2Muh7irWA4NLpzA.jpg" TargetMode="External"/><Relationship Id="rId1386" Type="http://schemas.openxmlformats.org/officeDocument/2006/relationships/hyperlink" Target="https://cdn.orca.storage/6176f4e9837c6600b5a93b75/617b11267d917700b58fea36/name-plate-photo/b3hkZNEv9qD82OOVBmM8Iw.jpg" TargetMode="External"/><Relationship Id="rId1387" Type="http://schemas.openxmlformats.org/officeDocument/2006/relationships/hyperlink" Target="https://cdn.orca.storage/6176f4e9837c6600b5a93b75/617b11267d917700b58fea37/asset-photo/Z8If55f8R+jhk9UJRmY8kA.jpg" TargetMode="External"/><Relationship Id="rId1388" Type="http://schemas.openxmlformats.org/officeDocument/2006/relationships/hyperlink" Target="https://cdn.orca.storage/6176f4e9837c6600b5a93b75/617b11267d917700b58fea37/barcode-photo/9OVUsB0HN5k8e8E6beRQ0g.jpg" TargetMode="External"/><Relationship Id="rId1389" Type="http://schemas.openxmlformats.org/officeDocument/2006/relationships/hyperlink" Target="https://cdn.orca.storage/6176f4e9837c6600b5a93b75/617b11267d917700b58fea37/name-plate-photo/xDvb3bJ4JNOyEbz2PDOm3g.jpg" TargetMode="External"/><Relationship Id="rId1390" Type="http://schemas.openxmlformats.org/officeDocument/2006/relationships/hyperlink" Target="https://cdn.orca.storage/6176f4e9837c6600b5a93b75/617bf9322a52c200b5e38a8c/asset-photo/PU11Fw4pXkIb58mBVsQpfw.jpg" TargetMode="External"/><Relationship Id="rId1391" Type="http://schemas.openxmlformats.org/officeDocument/2006/relationships/hyperlink" Target="https://cdn.orca.storage/6176f4e9837c6600b5a93b75/617bf9322a52c200b5e38a8c/barcode-photo/047VaFsbVPv+L0CFx+Y6A.jpg" TargetMode="External"/><Relationship Id="rId1392" Type="http://schemas.openxmlformats.org/officeDocument/2006/relationships/hyperlink" Target="https://cdn.orca.storage/6176f4e9837c6600b5a93b75/617bf9322a52c200b5e38a8c/name-plate-photo/XxLCbF+DN+WTIRck30Hg.jpg" TargetMode="External"/><Relationship Id="rId1393" Type="http://schemas.openxmlformats.org/officeDocument/2006/relationships/hyperlink" Target="https://cdn.orca.storage/6176f4e9837c6600b5a93b75/617bfa630679ae00b5e3d19a/asset-photo/KhWLgQsDAZMntdA1DAt37Q.jpg" TargetMode="External"/><Relationship Id="rId1394" Type="http://schemas.openxmlformats.org/officeDocument/2006/relationships/hyperlink" Target="https://cdn.orca.storage/6176f4e9837c6600b5a93b75/617bfa630679ae00b5e3d19a/barcode-photo/AA29+1t8bCKiMQvFY86jQ.jpg" TargetMode="External"/><Relationship Id="rId1395" Type="http://schemas.openxmlformats.org/officeDocument/2006/relationships/hyperlink" Target="https://cdn.orca.storage/6176f4e9837c6600b5a93b75/617bfa630679ae00b5e3d19a/name-plate-photo/jwjPvMTmtvz6PRHmLTWdeQ.jpg" TargetMode="External"/><Relationship Id="rId1396" Type="http://schemas.openxmlformats.org/officeDocument/2006/relationships/hyperlink" Target="https://cdn.orca.storage/6176f4e9837c6600b5a93b75/617bfb3ccce5ee6031000002/asset-photo/ZiatuEWOeWB10hx7eF3GA.jpg" TargetMode="External"/><Relationship Id="rId1397" Type="http://schemas.openxmlformats.org/officeDocument/2006/relationships/hyperlink" Target="https://cdn.orca.storage/6176f4e9837c6600b5a93b75/617bfb3ccce5ee6031000002/name-plate-photo/HzBIuccCJIWi6t8lXYIrA.jpg" TargetMode="External"/><Relationship Id="rId1398" Type="http://schemas.openxmlformats.org/officeDocument/2006/relationships/hyperlink" Target="https://cdn.orca.storage/6176f4e9837c6600b5a93b75/617c049c7d917700b592385c/asset-photo/kkEM1w1xcQ1OmTK8RuLQ.jpg" TargetMode="External"/><Relationship Id="rId1399" Type="http://schemas.openxmlformats.org/officeDocument/2006/relationships/hyperlink" Target="https://cdn.orca.storage/6176f4e9837c6600b5a93b75/617c06912e8faa00b5a0f4f2/asset-photo/DNzXMwIRJIkxTGP6QBnV6Q.jpg" TargetMode="External"/><Relationship Id="rId1400" Type="http://schemas.openxmlformats.org/officeDocument/2006/relationships/hyperlink" Target="https://cdn.orca.storage/6176f4e9837c6600b5a93b75/617c06912e8faa00b5a0f4f2/barcode-photo/1HW35bxO6LzKD8VqmhhqKg.jpg" TargetMode="External"/><Relationship Id="rId1401" Type="http://schemas.openxmlformats.org/officeDocument/2006/relationships/hyperlink" Target="https://cdn.orca.storage/6176f4e9837c6600b5a93b75/617c06912e8faa00b5a0f4f2/name-plate-photo/aFuJdr03lUauZh7Tj89+Yw.jpg" TargetMode="External"/><Relationship Id="rId1402" Type="http://schemas.openxmlformats.org/officeDocument/2006/relationships/hyperlink" Target="https://cdn.orca.storage/6176f4e9837c6600b5a93b75/617c07ca6ef76800b54f3cab/asset-photo/mLpEuVgfr+CpgOoo1fdng.jpg" TargetMode="External"/><Relationship Id="rId1403" Type="http://schemas.openxmlformats.org/officeDocument/2006/relationships/hyperlink" Target="https://cdn.orca.storage/6176f4e9837c6600b5a93b75/617c07ca6ef76800b54f3cab/barcode-photo/GLceIKFp90bWsnxtuTwGcQ.jpg" TargetMode="External"/><Relationship Id="rId1404" Type="http://schemas.openxmlformats.org/officeDocument/2006/relationships/hyperlink" Target="https://cdn.orca.storage/6176f4e9837c6600b5a93b75/617c07ca6ef76800b54f3cab/name-plate-photo/bS3lAkJbI7lsuKLx2uhBpA.jpg" TargetMode="External"/><Relationship Id="rId1405" Type="http://schemas.openxmlformats.org/officeDocument/2006/relationships/hyperlink" Target="https://cdn.orca.storage/6176f4e9837c6600b5a93b75/617c082d5c514200b546b753/asset-photo/Kl6LJdgmQ+askjngOW3jpg.jpg" TargetMode="External"/><Relationship Id="rId1406" Type="http://schemas.openxmlformats.org/officeDocument/2006/relationships/hyperlink" Target="https://cdn.orca.storage/6176f4e9837c6600b5a93b75/617c082d5c514200b546b753/barcode-photo/rzehxQknBaXMx7Xa1Qcwjg.jpg" TargetMode="External"/><Relationship Id="rId1407" Type="http://schemas.openxmlformats.org/officeDocument/2006/relationships/hyperlink" Target="https://cdn.orca.storage/6176f4e9837c6600b5a93b75/617c082d5c514200b546b753/name-plate-photo/41MDOSFOeGq2QTSpTA6hXQ.jpg" TargetMode="External"/><Relationship Id="rId1408" Type="http://schemas.openxmlformats.org/officeDocument/2006/relationships/hyperlink" Target="https://cdn.orca.storage/6176f4e9837c6600b5a93b75/617c0e002e8faa00b5a0f920/asset-photo/r88uPl1pGiQv5e0QNs6aw.jpg" TargetMode="External"/><Relationship Id="rId1409" Type="http://schemas.openxmlformats.org/officeDocument/2006/relationships/hyperlink" Target="https://cdn.orca.storage/6176f4e9837c6600b5a93b75/617c0e002e8faa00b5a0f920/barcode-photo/Hcxe92l1XifyaYPpTi2GhA.jpg" TargetMode="External"/><Relationship Id="rId1410" Type="http://schemas.openxmlformats.org/officeDocument/2006/relationships/hyperlink" Target="https://cdn.orca.storage/6176f4e9837c6600b5a93b75/617c0e002e8faa00b5a0f920/name-plate-photo/8HEcgNVHPL8ifb3yqL+wZw.jpg" TargetMode="External"/><Relationship Id="rId1411" Type="http://schemas.openxmlformats.org/officeDocument/2006/relationships/hyperlink" Target="https://cdn.orca.storage/6176f4e9837c6600b5a93b75/617c0e422bf52000b5987b2e/asset-photo/KEMBrFtQjjkmpGfA8CSlew.jpg" TargetMode="External"/><Relationship Id="rId1412" Type="http://schemas.openxmlformats.org/officeDocument/2006/relationships/hyperlink" Target="https://cdn.orca.storage/6176f4e9837c6600b5a93b75/617c0e422bf52000b5987b2e/barcode-photo/VCbsTZCmA0ppmGKYwSvZg.jpg" TargetMode="External"/><Relationship Id="rId1413" Type="http://schemas.openxmlformats.org/officeDocument/2006/relationships/hyperlink" Target="https://cdn.orca.storage/6176f4e9837c6600b5a93b75/617c0e422bf52000b5987b2e/name-plate-photo/P8rar2ZGNkT3rI1ZL6vD7Q.jpg" TargetMode="External"/><Relationship Id="rId1414" Type="http://schemas.openxmlformats.org/officeDocument/2006/relationships/hyperlink" Target="https://cdn.orca.storage/6176f4e9837c6600b5a93b75/617c0ef8097cfe00b5a7b111/asset-photo/XgmWgELi4sVTU5p5dHh7A.jpg" TargetMode="External"/><Relationship Id="rId1415" Type="http://schemas.openxmlformats.org/officeDocument/2006/relationships/hyperlink" Target="https://cdn.orca.storage/6176f4e9837c6600b5a93b75/617c0ef8097cfe00b5a7b111/barcode-photo/QlY1gnfCuzv6GXXSBPGPqw.jpg" TargetMode="External"/><Relationship Id="rId1416" Type="http://schemas.openxmlformats.org/officeDocument/2006/relationships/hyperlink" Target="https://cdn.orca.storage/6176f4e9837c6600b5a93b75/617c0f44097cfe00b5a7b139/asset-photo/6azvYBbOcesLkS5MX+Uw.jpg" TargetMode="External"/><Relationship Id="rId1417" Type="http://schemas.openxmlformats.org/officeDocument/2006/relationships/hyperlink" Target="https://cdn.orca.storage/6176f4e9837c6600b5a93b75/617c0f44097cfe00b5a7b139/barcode-photo/v+Ye4vkwZfjeHxGIMcmqYg.jpg" TargetMode="External"/><Relationship Id="rId1418" Type="http://schemas.openxmlformats.org/officeDocument/2006/relationships/hyperlink" Target="https://cdn.orca.storage/6176f4e9837c6600b5a93b75/617c0fd77d917700b5928cc5/asset-photo/+S27jp4msT+zm7v2AlFhg.jpg" TargetMode="External"/><Relationship Id="rId1419" Type="http://schemas.openxmlformats.org/officeDocument/2006/relationships/hyperlink" Target="https://cdn.orca.storage/6176f4e9837c6600b5a93b75/617c0fd77d917700b5928cc5/barcode-photo/xLVFwP1Sll7LEpUGfTgeHg.jpg" TargetMode="External"/><Relationship Id="rId1420" Type="http://schemas.openxmlformats.org/officeDocument/2006/relationships/hyperlink" Target="https://cdn.orca.storage/6176f4e9837c6600b5a93b75/617c0fd77d917700b5928cc5/name-plate-photo/Yplau4PhA9s3MaoqwfmECQ.jpg" TargetMode="External"/><Relationship Id="rId1421" Type="http://schemas.openxmlformats.org/officeDocument/2006/relationships/hyperlink" Target="https://cdn.orca.storage/6176f4e9837c6600b5a93b75/617c112d6ef76800b54f41bd/asset-photo/p4OkDDLI9D5IVjEwFqP1pQ.jpg" TargetMode="External"/><Relationship Id="rId1422" Type="http://schemas.openxmlformats.org/officeDocument/2006/relationships/hyperlink" Target="https://cdn.orca.storage/6176f4e9837c6600b5a93b75/617c112d6ef76800b54f41bd/barcode-photo/l5VMFwhv4edBVrkk3M8ggw.jpg" TargetMode="External"/><Relationship Id="rId1423" Type="http://schemas.openxmlformats.org/officeDocument/2006/relationships/hyperlink" Target="https://cdn.orca.storage/6176f4e9837c6600b5a93b75/617c112d6ef76800b54f41bd/name-plate-photo/AMwiTB5BxtRQPxfkQz+pgA.jpg" TargetMode="External"/><Relationship Id="rId1424" Type="http://schemas.openxmlformats.org/officeDocument/2006/relationships/hyperlink" Target="https://cdn.orca.storage/6176f4e9837c6600b5a93b75/617c13032e8faa00b5a0fb82/asset-photo/K2dqXAfq0ToznryWKH9UdA.jpg" TargetMode="External"/><Relationship Id="rId1425" Type="http://schemas.openxmlformats.org/officeDocument/2006/relationships/hyperlink" Target="https://cdn.orca.storage/6176f4e9837c6600b5a93b75/617c13032e8faa00b5a0fb82/barcode-photo/1uCcvZVAasQ3wtk4LVMQ.jpg" TargetMode="External"/><Relationship Id="rId1426" Type="http://schemas.openxmlformats.org/officeDocument/2006/relationships/hyperlink" Target="https://cdn.orca.storage/6176f4e9837c6600b5a93b75/617c13032e8faa00b5a0fb82/name-plate-photo/e6nXRl+IpGZQ9TLrYfNR+g.jpg" TargetMode="External"/><Relationship Id="rId1427" Type="http://schemas.openxmlformats.org/officeDocument/2006/relationships/hyperlink" Target="https://cdn.orca.storage/6176f4e9837c6600b5a93b75/617c15255c514200b546d5fc/asset-photo/ILZ3Fy5hoo0PSIn7UimpjA.jpg" TargetMode="External"/><Relationship Id="rId1428" Type="http://schemas.openxmlformats.org/officeDocument/2006/relationships/hyperlink" Target="https://cdn.orca.storage/6176f4e9837c6600b5a93b75/617c15255c514200b546d5fc/barcode-photo/c+BY3drSoBE+pD58dkG5A.jpg" TargetMode="External"/><Relationship Id="rId1429" Type="http://schemas.openxmlformats.org/officeDocument/2006/relationships/hyperlink" Target="https://cdn.orca.storage/6176f4e9837c6600b5a93b75/617c15255c514200b546d5fc/name-plate-photo/SB1bSLk0ryLtP8azE12eOw.jpg" TargetMode="External"/><Relationship Id="rId1430" Type="http://schemas.openxmlformats.org/officeDocument/2006/relationships/hyperlink" Target="https://cdn.orca.storage/6176f4e9837c6600b5a93b75/617c15352bf52000b5987e78/asset-photo/iErdS0gNoYRtTR01nAdyA.jpg" TargetMode="External"/><Relationship Id="rId1431" Type="http://schemas.openxmlformats.org/officeDocument/2006/relationships/hyperlink" Target="https://cdn.orca.storage/6176f4e9837c6600b5a93b75/617c15352bf52000b5987e78/barcode-photo/Lb2wvK7lLAWMUjrd72P0uA.jpg" TargetMode="External"/><Relationship Id="rId1432" Type="http://schemas.openxmlformats.org/officeDocument/2006/relationships/hyperlink" Target="https://cdn.orca.storage/6176f4e9837c6600b5a93b75/617c15352bf52000b5987e78/name-plate-photo/S3Zc0oPBe4fwLzG8ceJN+w.jpg" TargetMode="External"/><Relationship Id="rId1433" Type="http://schemas.openxmlformats.org/officeDocument/2006/relationships/hyperlink" Target="https://cdn.orca.storage/6176f4e9837c6600b5a93b75/617c155a7d917700b5928f4c/asset-photo/4xughrd5eLux2gD+vrU0jw.jpg" TargetMode="External"/><Relationship Id="rId1434" Type="http://schemas.openxmlformats.org/officeDocument/2006/relationships/hyperlink" Target="https://cdn.orca.storage/6176f4e9837c6600b5a93b75/617c155a7d917700b5928f4c/barcode-photo/dbKZGWvDzzuo3v+LffrnRQ.jpg" TargetMode="External"/><Relationship Id="rId1435" Type="http://schemas.openxmlformats.org/officeDocument/2006/relationships/hyperlink" Target="https://cdn.orca.storage/6176f4e9837c6600b5a93b75/617c155a7d917700b5928f4c/name-plate-photo/tl1yyTz0wtJg0mEs7BxEw.jpg" TargetMode="External"/><Relationship Id="rId1436" Type="http://schemas.openxmlformats.org/officeDocument/2006/relationships/hyperlink" Target="https://cdn.orca.storage/6176f4e9837c6600b5a93b75/617c1581097cfe00b5a82550/asset-photo/Cxk9z0gETwX2a4OdZsn+ww.jpg" TargetMode="External"/><Relationship Id="rId1437" Type="http://schemas.openxmlformats.org/officeDocument/2006/relationships/hyperlink" Target="https://cdn.orca.storage/6176f4e9837c6600b5a93b75/617c1581097cfe00b5a82550/barcode-photo/8OBDK6fCnc7aqJ02LN8qQ.jpg" TargetMode="External"/><Relationship Id="rId1438" Type="http://schemas.openxmlformats.org/officeDocument/2006/relationships/hyperlink" Target="https://cdn.orca.storage/6176f4e9837c6600b5a93b75/617c15eb7d917700b5928f89/asset-photo/iIsuo17g9G1GhxUXnZP0fA.jpg" TargetMode="External"/><Relationship Id="rId1439" Type="http://schemas.openxmlformats.org/officeDocument/2006/relationships/hyperlink" Target="https://cdn.orca.storage/6176f4e9837c6600b5a93b75/617c15eb7d917700b5928f89/barcode-photo/9AHQWRDzNgV9aibWcjGgug.jpg" TargetMode="External"/><Relationship Id="rId1440" Type="http://schemas.openxmlformats.org/officeDocument/2006/relationships/hyperlink" Target="https://cdn.orca.storage/6176f4e9837c6600b5a93b75/617c16112a52c200b5e39903/asset-photo/To+vC4N+lbyNy6wclEDEEQ.jpg" TargetMode="External"/><Relationship Id="rId1441" Type="http://schemas.openxmlformats.org/officeDocument/2006/relationships/hyperlink" Target="https://cdn.orca.storage/6176f4e9837c6600b5a93b75/617c16112a52c200b5e39903/barcode-photo/nxR3IZWzAVz0pxNGzWGZ8w.jpg" TargetMode="External"/><Relationship Id="rId1442" Type="http://schemas.openxmlformats.org/officeDocument/2006/relationships/hyperlink" Target="https://cdn.orca.storage/6176f4e9837c6600b5a93b75/617c16112a52c200b5e39903/name-plate-photo/Sin4YrOK1pNo7OIeyyAnYQ.jpg" TargetMode="External"/><Relationship Id="rId1443" Type="http://schemas.openxmlformats.org/officeDocument/2006/relationships/hyperlink" Target="https://cdn.orca.storage/6176f4e9837c6600b5a93b75/617c164c2bf52000b5987f19/asset-photo/aqCnHV7E1r+YKR5CSFHJ3A.jpg" TargetMode="External"/><Relationship Id="rId1444" Type="http://schemas.openxmlformats.org/officeDocument/2006/relationships/hyperlink" Target="https://cdn.orca.storage/6176f4e9837c6600b5a93b75/617c164c2bf52000b5987f19/barcode-photo/d1GjOwEhfiO2dzHSiToZjQ.jpg" TargetMode="External"/><Relationship Id="rId1445" Type="http://schemas.openxmlformats.org/officeDocument/2006/relationships/hyperlink" Target="https://cdn.orca.storage/6176f4e9837c6600b5a93b75/617c169e2bf52000b5987f47/asset-photo/5CDWvaruQ4bvyj7AjiAeyA.jpg" TargetMode="External"/><Relationship Id="rId1446" Type="http://schemas.openxmlformats.org/officeDocument/2006/relationships/hyperlink" Target="https://cdn.orca.storage/6176f4e9837c6600b5a93b75/617c169e2bf52000b5987f47/barcode-photo/NfENGPpOnwnOuoIIy4Rvug.jpg" TargetMode="External"/><Relationship Id="rId1447" Type="http://schemas.openxmlformats.org/officeDocument/2006/relationships/hyperlink" Target="https://cdn.orca.storage/6176f4e9837c6600b5a93b75/617c175f5c514200b546d72b/asset-photo/2AA+ImISjiW3atx6kvMojg.jpg" TargetMode="External"/><Relationship Id="rId1448" Type="http://schemas.openxmlformats.org/officeDocument/2006/relationships/hyperlink" Target="https://cdn.orca.storage/6176f4e9837c6600b5a93b75/617c175f5c514200b546d72b/barcode-photo/L2bBEQUmotQkC8Dsvfww.jpg" TargetMode="External"/><Relationship Id="rId1449" Type="http://schemas.openxmlformats.org/officeDocument/2006/relationships/hyperlink" Target="https://cdn.orca.storage/6176f4e9837c6600b5a93b75/617c175f5c514200b546d72b/name-plate-photo/7niDnQY5Ia9BT2y1f4Sd5g.jpg" TargetMode="External"/><Relationship Id="rId1450" Type="http://schemas.openxmlformats.org/officeDocument/2006/relationships/hyperlink" Target="https://cdn.orca.storage/6176f4e9837c6600b5a93b75/617c18312bf52000b598801c/asset-photo/YGjuwday7G9iLhDIMzfF8g.jpg" TargetMode="External"/><Relationship Id="rId1451" Type="http://schemas.openxmlformats.org/officeDocument/2006/relationships/hyperlink" Target="https://cdn.orca.storage/6176f4e9837c6600b5a93b75/617c18312bf52000b598801c/barcode-photo/28DCNZDf1alz5Ft5urhjQ.jpg" TargetMode="External"/><Relationship Id="rId1452" Type="http://schemas.openxmlformats.org/officeDocument/2006/relationships/hyperlink" Target="https://cdn.orca.storage/6176f4e9837c6600b5a93b75/617c18312bf52000b598801c/name-plate-photo/jQNVYOLYQE3wFoMnmaGGVA.jpg" TargetMode="External"/><Relationship Id="rId1453" Type="http://schemas.openxmlformats.org/officeDocument/2006/relationships/hyperlink" Target="https://cdn.orca.storage/6176f4e9837c6600b5a93b75/617c196e7d917700b5929179/asset-photo/suHxEnge889P4X+vsG6m8w.jpg" TargetMode="External"/><Relationship Id="rId1454" Type="http://schemas.openxmlformats.org/officeDocument/2006/relationships/hyperlink" Target="https://cdn.orca.storage/6176f4e9837c6600b5a93b75/617c196e7d917700b5929179/barcode-photo/hpQT6LwyNXyfVfrfzBOMdQ.jpg" TargetMode="External"/><Relationship Id="rId1455" Type="http://schemas.openxmlformats.org/officeDocument/2006/relationships/hyperlink" Target="https://cdn.orca.storage/6176f4e9837c6600b5a93b75/617c196e7d917700b5929179/name-plate-photo/ZVBohaAiHh8ZpMood+x8Q.jpg" TargetMode="External"/><Relationship Id="rId1456" Type="http://schemas.openxmlformats.org/officeDocument/2006/relationships/hyperlink" Target="https://cdn.orca.storage/6176f4e9837c6600b5a93b75/617c1ad72a52c200b5e4103e/asset-photo/RYWNbA5wwuA7beefNPJaQ.jpg" TargetMode="External"/><Relationship Id="rId1457" Type="http://schemas.openxmlformats.org/officeDocument/2006/relationships/hyperlink" Target="https://cdn.orca.storage/6176f4e9837c6600b5a93b75/617c1ad72a52c200b5e4103e/barcode-photo/WnwfZnfDzYaOVUMBqICOvA.jpg" TargetMode="External"/><Relationship Id="rId1458" Type="http://schemas.openxmlformats.org/officeDocument/2006/relationships/hyperlink" Target="https://cdn.orca.storage/6176f4e9837c6600b5a93b75/617c1ad72a52c200b5e4103e/name-plate-photo/FCItyeKH40l5d2lJDxVEGg.jpg" TargetMode="External"/><Relationship Id="rId1459" Type="http://schemas.openxmlformats.org/officeDocument/2006/relationships/hyperlink" Target="https://cdn.orca.storage/6176f4e9837c6600b5a93b75/617c1b137d917700b5929227/asset-photo/74mvikRfJfelKda9z2i5SQ.jpg" TargetMode="External"/><Relationship Id="rId1460" Type="http://schemas.openxmlformats.org/officeDocument/2006/relationships/hyperlink" Target="https://cdn.orca.storage/6176f4e9837c6600b5a93b75/617c1b137d917700b5929227/barcode-photo/CPUyB9JAUcBpdskSD7vcbQ.jpg" TargetMode="External"/><Relationship Id="rId1461" Type="http://schemas.openxmlformats.org/officeDocument/2006/relationships/hyperlink" Target="https://cdn.orca.storage/6176f4e9837c6600b5a93b75/617c1b137d917700b5929227/name-plate-photo/e2cVZ2QdSjiHyLLRbefVg.jpg" TargetMode="External"/><Relationship Id="rId1462" Type="http://schemas.openxmlformats.org/officeDocument/2006/relationships/hyperlink" Target="https://cdn.orca.storage/6176f4e9837c6600b5a93b75/617c1dbc2bf52000b598829e/asset-photo/Pk3bVWztsYVGZWUkh0ovDA.jpg" TargetMode="External"/><Relationship Id="rId1463" Type="http://schemas.openxmlformats.org/officeDocument/2006/relationships/hyperlink" Target="https://cdn.orca.storage/6176f4e9837c6600b5a93b75/617c1dbc2bf52000b598829e/barcode-photo/TtZbFhA8btDeTlWUwWbSFA.jpg" TargetMode="External"/><Relationship Id="rId1464" Type="http://schemas.openxmlformats.org/officeDocument/2006/relationships/hyperlink" Target="https://cdn.orca.storage/6176f4e9837c6600b5a93b75/617c1e760679ae00b5e47c8d/asset-photo/VUrhZmPsmh6HtH2LJkkvRw.jpg" TargetMode="External"/><Relationship Id="rId1465" Type="http://schemas.openxmlformats.org/officeDocument/2006/relationships/hyperlink" Target="https://cdn.orca.storage/6176f4e9837c6600b5a93b75/617c1e760679ae00b5e47c8d/barcode-photo/pvFoC5VELDE4UieHNhjqxA.jpg" TargetMode="External"/><Relationship Id="rId1466" Type="http://schemas.openxmlformats.org/officeDocument/2006/relationships/hyperlink" Target="https://cdn.orca.storage/6176f4e9837c6600b5a93b75/617c208f097cfe00b5a82a57/asset-photo/pKt1JC44VRNE4au4NfEp2w.jpg" TargetMode="External"/><Relationship Id="rId1467" Type="http://schemas.openxmlformats.org/officeDocument/2006/relationships/hyperlink" Target="https://cdn.orca.storage/6176f4e9837c6600b5a93b75/617c208f097cfe00b5a82a57/barcode-photo/d2Oq4AE59TeKJZ62nNfjA.jpg" TargetMode="External"/><Relationship Id="rId1468" Type="http://schemas.openxmlformats.org/officeDocument/2006/relationships/hyperlink" Target="https://cdn.orca.storage/6176f4e9837c6600b5a93b75/617c208f097cfe00b5a82a57/name-plate-photo/Udt5OnHdgdNKtl5iRIU4uQ.jpg" TargetMode="External"/><Relationship Id="rId1469" Type="http://schemas.openxmlformats.org/officeDocument/2006/relationships/hyperlink" Target="https://cdn.orca.storage/6176f4e9837c6600b5a93b75/617c20952a52c200b5e53989/asset-photo/4n4vHK1mOc0XLlAqWtZLOw.jpg" TargetMode="External"/><Relationship Id="rId1470" Type="http://schemas.openxmlformats.org/officeDocument/2006/relationships/hyperlink" Target="https://cdn.orca.storage/6176f4e9837c6600b5a93b75/617c20952a52c200b5e53989/barcode-photo/yCM30uwGPqdJtjukOrslRQ.jpg" TargetMode="External"/><Relationship Id="rId1471" Type="http://schemas.openxmlformats.org/officeDocument/2006/relationships/hyperlink" Target="https://cdn.orca.storage/6176f4e9837c6600b5a93b75/617c20952a52c200b5e53989/name-plate-photo/uxli4h+CgDiMcldJfqkeDQ.jpg" TargetMode="External"/><Relationship Id="rId1472" Type="http://schemas.openxmlformats.org/officeDocument/2006/relationships/hyperlink" Target="https://cdn.orca.storage/6176f4e9837c6600b5a93b75/617c21226ef76800b54f694d/asset-photo/q81YUsa3hVxPyDX0MpdGQ.jpg" TargetMode="External"/><Relationship Id="rId1473" Type="http://schemas.openxmlformats.org/officeDocument/2006/relationships/hyperlink" Target="https://cdn.orca.storage/6176f4e9837c6600b5a93b75/617c21226ef76800b54f694d/barcode-photo/J+U4wauL5zXywdvORekTg.jpg" TargetMode="External"/><Relationship Id="rId1474" Type="http://schemas.openxmlformats.org/officeDocument/2006/relationships/hyperlink" Target="https://cdn.orca.storage/6176f4e9837c6600b5a93b75/617c213a7d917700b592d4c8/asset-photo/EceyDnw1S8j5xotvnU+Uxg.jpg" TargetMode="External"/><Relationship Id="rId1475" Type="http://schemas.openxmlformats.org/officeDocument/2006/relationships/hyperlink" Target="https://cdn.orca.storage/6176f4e9837c6600b5a93b75/617c213a7d917700b592d4c8/barcode-photo/9mCnEDxEgff7Zn319eXHeQ.jpg" TargetMode="External"/><Relationship Id="rId1476" Type="http://schemas.openxmlformats.org/officeDocument/2006/relationships/hyperlink" Target="https://cdn.orca.storage/6176f4e9837c6600b5a93b75/617c213a7d917700b592d4c8/name-plate-photo/wIM99NQ+e7TgfBqh1hAraw.jpg" TargetMode="External"/><Relationship Id="rId1477" Type="http://schemas.openxmlformats.org/officeDocument/2006/relationships/hyperlink" Target="https://cdn.orca.storage/6176f4e9837c6600b5a93b75/617c21406ef76800b54f6962/asset-photo/UQT7zK11JAiT+TBiZn5kgw.jpg" TargetMode="External"/><Relationship Id="rId1478" Type="http://schemas.openxmlformats.org/officeDocument/2006/relationships/hyperlink" Target="https://cdn.orca.storage/6176f4e9837c6600b5a93b75/617c21406ef76800b54f6962/barcode-photo/DIg4E4axHEwz0tmlq078kg.jpg" TargetMode="External"/><Relationship Id="rId1479" Type="http://schemas.openxmlformats.org/officeDocument/2006/relationships/hyperlink" Target="https://cdn.orca.storage/6176f4e9837c6600b5a93b75/617c21af6ef76800b54f697c/asset-photo/Q068sJdeGchoyHtsrjg7A.jpg" TargetMode="External"/><Relationship Id="rId1480" Type="http://schemas.openxmlformats.org/officeDocument/2006/relationships/hyperlink" Target="https://cdn.orca.storage/6176f4e9837c6600b5a93b75/617c21af6ef76800b54f697c/barcode-photo/e8XTku+F+ABU3062ycv0nw.jpg" TargetMode="External"/><Relationship Id="rId1481" Type="http://schemas.openxmlformats.org/officeDocument/2006/relationships/hyperlink" Target="https://cdn.orca.storage/6176f4e9837c6600b5a93b75/617c21af6ef76800b54f697c/name-plate-photo/iwXCfitsGdME3GZC+XKyg.jpg" TargetMode="External"/><Relationship Id="rId1482" Type="http://schemas.openxmlformats.org/officeDocument/2006/relationships/hyperlink" Target="https://cdn.orca.storage/6176f4e9837c6600b5a93b75/617c21ff2a52c200b5e5aee0/asset-photo/3xJwvelPibxmRGIYHyJjVg.jpg" TargetMode="External"/><Relationship Id="rId1483" Type="http://schemas.openxmlformats.org/officeDocument/2006/relationships/hyperlink" Target="https://cdn.orca.storage/6176f4e9837c6600b5a93b75/617c21ff2a52c200b5e5aee0/barcode-photo/rMmCVjiyf1WqaQou+xMcsA.jpg" TargetMode="External"/><Relationship Id="rId1484" Type="http://schemas.openxmlformats.org/officeDocument/2006/relationships/hyperlink" Target="https://cdn.orca.storage/6176f4e9837c6600b5a93b75/617c21ff2a52c200b5e5aee0/name-plate-photo/XYKBa2r7r5LLD2w0onHThw.jpg" TargetMode="External"/><Relationship Id="rId1485" Type="http://schemas.openxmlformats.org/officeDocument/2006/relationships/hyperlink" Target="https://cdn.orca.storage/6176f4e9837c6600b5a93b75/617c238c7d917700b592d599/asset-photo/5PBA4zrCDqGoRBg3JJvwQ.jpg" TargetMode="External"/><Relationship Id="rId1486" Type="http://schemas.openxmlformats.org/officeDocument/2006/relationships/hyperlink" Target="https://cdn.orca.storage/6176f4e9837c6600b5a93b75/617c238c7d917700b592d599/barcode-photo/O6NnlLQgLX0br654AFkP7Q.jpg" TargetMode="External"/><Relationship Id="rId1487" Type="http://schemas.openxmlformats.org/officeDocument/2006/relationships/hyperlink" Target="https://cdn.orca.storage/6176f4e9837c6600b5a93b75/617c238c7d917700b592d599/name-plate-photo/whIOefY+y4K86Cdz0XRJpA.jpg" TargetMode="External"/><Relationship Id="rId1488" Type="http://schemas.openxmlformats.org/officeDocument/2006/relationships/hyperlink" Target="https://cdn.orca.storage/6176f4e9837c6600b5a93b75/617c25222a52c200b5e5afeb/asset-photo/IzKYEHIWNtpsf4pFxtJqsQ.jpg" TargetMode="External"/><Relationship Id="rId1489" Type="http://schemas.openxmlformats.org/officeDocument/2006/relationships/hyperlink" Target="https://cdn.orca.storage/6176f4e9837c6600b5a93b75/617c25222a52c200b5e5afeb/barcode-photo/cNlFJav83VAy48DWAy9l9g.jpg" TargetMode="External"/><Relationship Id="rId1490" Type="http://schemas.openxmlformats.org/officeDocument/2006/relationships/hyperlink" Target="https://cdn.orca.storage/6176f4e9837c6600b5a93b75/617c25222a52c200b5e5afeb/name-plate-photo/MWhI2QnFPc8lI212AkjnEw.jpg" TargetMode="External"/><Relationship Id="rId1491" Type="http://schemas.openxmlformats.org/officeDocument/2006/relationships/hyperlink" Target="https://cdn.orca.storage/6176f4e9837c6600b5a93b75/617c26256ef76800b54f6af5/asset-photo/rbEuTCCYRPdVxSOz2EOcA.jpg" TargetMode="External"/><Relationship Id="rId1492" Type="http://schemas.openxmlformats.org/officeDocument/2006/relationships/hyperlink" Target="https://cdn.orca.storage/6176f4e9837c6600b5a93b75/617c26256ef76800b54f6af5/barcode-photo/rGijBrYQVR9vXPTuRWegdw.jpg" TargetMode="External"/><Relationship Id="rId1493" Type="http://schemas.openxmlformats.org/officeDocument/2006/relationships/hyperlink" Target="https://cdn.orca.storage/6176f4e9837c6600b5a93b75/617c26256ef76800b54f6af5/name-plate-photo/l08jyh1ZpfWt5zHV2G34Yw.jpg" TargetMode="External"/><Relationship Id="rId1494" Type="http://schemas.openxmlformats.org/officeDocument/2006/relationships/hyperlink" Target="https://cdn.orca.storage/6176f4e9837c6600b5a93b75/617c27826ef76800b54f6b7b/asset-photo/S+V6BtGQPTejE4QCKwOA.jpg" TargetMode="External"/><Relationship Id="rId1495" Type="http://schemas.openxmlformats.org/officeDocument/2006/relationships/hyperlink" Target="https://cdn.orca.storage/6176f4e9837c6600b5a93b75/617c27826ef76800b54f6b7b/barcode-photo/Wd1TOd4PuBDSSL5vTywtnQ.jpg" TargetMode="External"/><Relationship Id="rId1496" Type="http://schemas.openxmlformats.org/officeDocument/2006/relationships/hyperlink" Target="https://cdn.orca.storage/6176f4e9837c6600b5a93b75/617c27826ef76800b54f6b7b/name-plate-photo/EuUJH1NvCDoilLKNyAEAlA.jpg" TargetMode="External"/><Relationship Id="rId1497" Type="http://schemas.openxmlformats.org/officeDocument/2006/relationships/hyperlink" Target="https://cdn.orca.storage/6176f4e9837c6600b5a93b75/617c27a72a52c200b5e5b0e4/asset-photo/NN+FXONgehUj7rrKNULFfg.jpg" TargetMode="External"/><Relationship Id="rId1498" Type="http://schemas.openxmlformats.org/officeDocument/2006/relationships/hyperlink" Target="https://cdn.orca.storage/6176f4e9837c6600b5a93b75/617c27a72a52c200b5e5b0e4/barcode-photo/JKRoXnyHxdumVSiowfqWmw.jpg" TargetMode="External"/><Relationship Id="rId1499" Type="http://schemas.openxmlformats.org/officeDocument/2006/relationships/hyperlink" Target="https://cdn.orca.storage/6176f4e9837c6600b5a93b75/617c27a72a52c200b5e5b0e4/name-plate-photo/zW2l1D7MdzQtWPZqkPMg.jpg" TargetMode="External"/><Relationship Id="rId1500" Type="http://schemas.openxmlformats.org/officeDocument/2006/relationships/hyperlink" Target="https://cdn.orca.storage/6176f4e9837c6600b5a93b75/617c28322a52c200b5e5b110/asset-photo/kZonqjwtoQhZmUZwd7+lg.jpg" TargetMode="External"/><Relationship Id="rId1501" Type="http://schemas.openxmlformats.org/officeDocument/2006/relationships/hyperlink" Target="https://cdn.orca.storage/6176f4e9837c6600b5a93b75/617c28322a52c200b5e5b110/barcode-photo/LDcunUYfy9cpDE3jGgYMXg.jpg" TargetMode="External"/><Relationship Id="rId1502" Type="http://schemas.openxmlformats.org/officeDocument/2006/relationships/hyperlink" Target="https://cdn.orca.storage/6176f4e9837c6600b5a93b75/617c28322a52c200b5e5b110/name-plate-photo/z1D4fZ1VOpgr4bKO0eUYjw.jpg" TargetMode="External"/><Relationship Id="rId1503" Type="http://schemas.openxmlformats.org/officeDocument/2006/relationships/hyperlink" Target="https://cdn.orca.storage/6176f4e9837c6600b5a93b75/617c298c2a52c200b5e5ff97/asset-photo/1JohcEjWjYyfCApHxLsmqQ.jpg" TargetMode="External"/><Relationship Id="rId1504" Type="http://schemas.openxmlformats.org/officeDocument/2006/relationships/hyperlink" Target="https://cdn.orca.storage/6176f4e9837c6600b5a93b75/617c298c2a52c200b5e5ff97/barcode-photo/vNk06AqcL8ZDQRah1LrHg.jpg" TargetMode="External"/><Relationship Id="rId1505" Type="http://schemas.openxmlformats.org/officeDocument/2006/relationships/hyperlink" Target="https://cdn.orca.storage/6176f4e9837c6600b5a93b75/617c298c2a52c200b5e5ff97/name-plate-photo/zNa8da9ESW5njqK70jtpg.jpg" TargetMode="External"/><Relationship Id="rId1506" Type="http://schemas.openxmlformats.org/officeDocument/2006/relationships/hyperlink" Target="https://cdn.orca.storage/6176f4e9837c6600b5a93b75/617c29bd5c514200b546deef/asset-photo/kvmaB1nNH5m6ZK4BC+H+Jw.jpg" TargetMode="External"/><Relationship Id="rId1507" Type="http://schemas.openxmlformats.org/officeDocument/2006/relationships/hyperlink" Target="https://cdn.orca.storage/6176f4e9837c6600b5a93b75/617c29bac3c7b95be7000002/barcode-photo/pApOFMFU2qp8oaCLMd4NYA.jpg" TargetMode="External"/><Relationship Id="rId1508" Type="http://schemas.openxmlformats.org/officeDocument/2006/relationships/hyperlink" Target="https://cdn.orca.storage/6176f4e9837c6600b5a93b75/617c29bd5c514200b546deef/name-plate-photo/SeYvFG+8BjplvqCYOmWpRA.jpg" TargetMode="External"/><Relationship Id="rId1509" Type="http://schemas.openxmlformats.org/officeDocument/2006/relationships/hyperlink" Target="https://cdn.orca.storage/6176f4e9837c6600b5a93b75/617c2a282a52c200b5e5ffc2/asset-photo/cLLmP+pgxPBAyUdlsetiDw.jpg" TargetMode="External"/><Relationship Id="rId1510" Type="http://schemas.openxmlformats.org/officeDocument/2006/relationships/hyperlink" Target="https://cdn.orca.storage/6176f4e9837c6600b5a93b75/617c2a282a52c200b5e5ffc2/barcode-photo/qH+NGeG4ZEused5cfUfLg.jpg" TargetMode="External"/><Relationship Id="rId1511" Type="http://schemas.openxmlformats.org/officeDocument/2006/relationships/hyperlink" Target="https://cdn.orca.storage/6176f4e9837c6600b5a93b75/617c2a282a52c200b5e5ffc2/name-plate-photo/lhcEkzc03EVeTXTEB3p8vg.jpg" TargetMode="External"/><Relationship Id="rId1512" Type="http://schemas.openxmlformats.org/officeDocument/2006/relationships/hyperlink" Target="https://cdn.orca.storage/6176f4e9837c6600b5a93b75/617c2a9a2bf52000b598fe86/asset-photo/XcLBVmQ1ibyp92LRiXOfFw.jpg" TargetMode="External"/><Relationship Id="rId1513" Type="http://schemas.openxmlformats.org/officeDocument/2006/relationships/hyperlink" Target="https://cdn.orca.storage/6176f4e9837c6600b5a93b75/617c2a9a2bf52000b598fe86/barcode-photo/ryKFkleJIxrtXvvRulaZgg.jpg" TargetMode="External"/><Relationship Id="rId1514" Type="http://schemas.openxmlformats.org/officeDocument/2006/relationships/hyperlink" Target="https://cdn.orca.storage/6176f4e9837c6600b5a93b75/617c2a9a2bf52000b598fe86/name-plate-photo/UU9jWooeytpu148LUhunw.jpg" TargetMode="External"/><Relationship Id="rId1515" Type="http://schemas.openxmlformats.org/officeDocument/2006/relationships/hyperlink" Target="https://cdn.orca.storage/6176f4e9837c6600b5a93b75/617c2ac62a52c200b5e5ffe5/asset-photo/pN0dkAejdNpklGSdmJYHA.jpg" TargetMode="External"/><Relationship Id="rId1516" Type="http://schemas.openxmlformats.org/officeDocument/2006/relationships/hyperlink" Target="https://cdn.orca.storage/6176f4e9837c6600b5a93b75/617c2ac62a52c200b5e5ffe5/barcode-photo/U+xhCVuhL1tBpqszdNpxbw.jpg" TargetMode="External"/><Relationship Id="rId1517" Type="http://schemas.openxmlformats.org/officeDocument/2006/relationships/hyperlink" Target="https://cdn.orca.storage/6176f4e9837c6600b5a93b75/617c2ac62a52c200b5e5ffe5/name-plate-photo/PqVrYtT25LVkLo7WnuogSw.jpg" TargetMode="External"/><Relationship Id="rId1518" Type="http://schemas.openxmlformats.org/officeDocument/2006/relationships/hyperlink" Target="https://cdn.orca.storage/6176f4e9837c6600b5a93b75/617c2b370679ae00b5e55d58/asset-photo/Xi0JEof1OjlEQxQmmu39aw.jpg" TargetMode="External"/><Relationship Id="rId1519" Type="http://schemas.openxmlformats.org/officeDocument/2006/relationships/hyperlink" Target="https://cdn.orca.storage/6176f4e9837c6600b5a93b75/617c2b370679ae00b5e55d58/barcode-photo/stj0l7FNYrFOypXjmdG8GQ.jpg" TargetMode="External"/><Relationship Id="rId1520" Type="http://schemas.openxmlformats.org/officeDocument/2006/relationships/hyperlink" Target="https://cdn.orca.storage/6176f4e9837c6600b5a93b75/617c2b370679ae00b5e55d58/name-plate-photo/y7Dw2y5B9mAcPKj+JxSIw.jpg" TargetMode="External"/><Relationship Id="rId1521" Type="http://schemas.openxmlformats.org/officeDocument/2006/relationships/hyperlink" Target="https://cdn.orca.storage/6176f4e9837c6600b5a93b75/617c2b3e0679ae00b5e55d5d/asset-photo/5sTL9bQRdIxLMe7IRSKyRQ.jpg" TargetMode="External"/><Relationship Id="rId1522" Type="http://schemas.openxmlformats.org/officeDocument/2006/relationships/hyperlink" Target="https://cdn.orca.storage/6176f4e9837c6600b5a93b75/617c2b3e0679ae00b5e55d5d/barcode-photo/+IvhAaPNzK2pyC8KfLOPcg.jpg" TargetMode="External"/><Relationship Id="rId1523" Type="http://schemas.openxmlformats.org/officeDocument/2006/relationships/hyperlink" Target="https://cdn.orca.storage/6176f4e9837c6600b5a93b75/617c2b3e0679ae00b5e55d5d/name-plate-photo/zLKMCJzSX6U0h1fatdP52w.jpg" TargetMode="External"/><Relationship Id="rId1524" Type="http://schemas.openxmlformats.org/officeDocument/2006/relationships/hyperlink" Target="https://cdn.orca.storage/6176f4e9837c6600b5a93b75/617c2bdd5c514200b546df96/asset-photo/+3O3xW36DEnulMDOGqiNOA.jpg" TargetMode="External"/><Relationship Id="rId1525" Type="http://schemas.openxmlformats.org/officeDocument/2006/relationships/hyperlink" Target="https://cdn.orca.storage/6176f4e9837c6600b5a93b75/617c2bdd5c514200b546df96/barcode-photo/xPKX6QpNPrTqBdpUkO05RQ.jpg" TargetMode="External"/><Relationship Id="rId1526" Type="http://schemas.openxmlformats.org/officeDocument/2006/relationships/hyperlink" Target="https://cdn.orca.storage/6176f4e9837c6600b5a93b75/617c2bdd5c514200b546df96/name-plate-photo/dZ9clKclvvktJjCwU4oDkw.jpg" TargetMode="External"/><Relationship Id="rId1527" Type="http://schemas.openxmlformats.org/officeDocument/2006/relationships/hyperlink" Target="https://cdn.orca.storage/6176f4e9837c6600b5a93b75/617c2be07d917700b592d8a4/asset-photo/kc4zzDLePneQBdxDxbr2A.jpg" TargetMode="External"/><Relationship Id="rId1528" Type="http://schemas.openxmlformats.org/officeDocument/2006/relationships/hyperlink" Target="https://cdn.orca.storage/6176f4e9837c6600b5a93b75/617c2be07d917700b592d8a4/barcode-photo/m3q4iIgrXLdyDZkhH61Bzg.jpg" TargetMode="External"/><Relationship Id="rId1529" Type="http://schemas.openxmlformats.org/officeDocument/2006/relationships/hyperlink" Target="https://cdn.orca.storage/6176f4e9837c6600b5a93b75/617c2be07d917700b592d8a4/name-plate-photo/gSHIiDvshf2OZLMBCrx0Xg.jpg" TargetMode="External"/><Relationship Id="rId1530" Type="http://schemas.openxmlformats.org/officeDocument/2006/relationships/hyperlink" Target="https://cdn.orca.storage/6176f4e9837c6600b5a93b75/617c2c672bf52000b598ff11/asset-photo/OVveeciNswQ3ahI78sk4zQ.jpg" TargetMode="External"/><Relationship Id="rId1531" Type="http://schemas.openxmlformats.org/officeDocument/2006/relationships/hyperlink" Target="https://cdn.orca.storage/6176f4e9837c6600b5a93b75/617c2c672bf52000b598ff11/barcode-photo/jGaOAG8n7p5bvSPPV1Oywg.jpg" TargetMode="External"/><Relationship Id="rId1532" Type="http://schemas.openxmlformats.org/officeDocument/2006/relationships/hyperlink" Target="https://cdn.orca.storage/6176f4e9837c6600b5a93b75/617c2c672bf52000b598ff11/name-plate-photo/YsDNzli0Pqlf21gtykMPg.jpg" TargetMode="External"/><Relationship Id="rId1533" Type="http://schemas.openxmlformats.org/officeDocument/2006/relationships/hyperlink" Target="https://cdn.orca.storage/6176f4e9837c6600b5a93b75/617c2ccc2bf52000b598ff31/asset-photo/gzT9F+lO2PMR5xS1nEVJxA.jpg" TargetMode="External"/><Relationship Id="rId1534" Type="http://schemas.openxmlformats.org/officeDocument/2006/relationships/hyperlink" Target="https://cdn.orca.storage/6176f4e9837c6600b5a93b75/617c2ccc2bf52000b598ff31/barcode-photo/q5pBkwm2Bp7PFZ746QxZgw.jpg" TargetMode="External"/><Relationship Id="rId1535" Type="http://schemas.openxmlformats.org/officeDocument/2006/relationships/hyperlink" Target="https://cdn.orca.storage/6176f4e9837c6600b5a93b75/617c2ccc2bf52000b598ff31/name-plate-photo/pnBGYc+V606VTioUmEG0A.jpg" TargetMode="External"/><Relationship Id="rId1536" Type="http://schemas.openxmlformats.org/officeDocument/2006/relationships/hyperlink" Target="https://cdn.orca.storage/6176f4e9837c6600b5a93b75/617c2d3a6ef76800b54f6df8/asset-photo/kkJjlccPTJVZ8OSmL3rftg.jpg" TargetMode="External"/><Relationship Id="rId1537" Type="http://schemas.openxmlformats.org/officeDocument/2006/relationships/hyperlink" Target="https://cdn.orca.storage/6176f4e9837c6600b5a93b75/617c2d3a6ef76800b54f6df8/barcode-photo/EDepYB5u2trgA6aGqbD6hQ.jpg" TargetMode="External"/><Relationship Id="rId1538" Type="http://schemas.openxmlformats.org/officeDocument/2006/relationships/hyperlink" Target="https://cdn.orca.storage/6176f4e9837c6600b5a93b75/617c2d3a6ef76800b54f6df8/name-plate-photo/PQ++YIS5OcWK8Ma5DEDV3Q.jpg" TargetMode="External"/><Relationship Id="rId1539" Type="http://schemas.openxmlformats.org/officeDocument/2006/relationships/hyperlink" Target="https://cdn.orca.storage/6176f4e9837c6600b5a93b75/617c2f656ef76800b5500967/asset-photo/MPeY9RQQvly+z8FYOCbiog.jpg" TargetMode="External"/><Relationship Id="rId1540" Type="http://schemas.openxmlformats.org/officeDocument/2006/relationships/hyperlink" Target="https://cdn.orca.storage/6176f4e9837c6600b5a93b75/617c2f656ef76800b5500967/barcode-photo/isSVsI0Y0JgaAvfyjnmw.jpg" TargetMode="External"/><Relationship Id="rId1541" Type="http://schemas.openxmlformats.org/officeDocument/2006/relationships/hyperlink" Target="https://cdn.orca.storage/6176f4e9837c6600b5a93b75/617c31802a52c200b5e602b7/asset-photo/lJXtD4U5Nn8n0lC4wMo0OQ.jpg" TargetMode="External"/><Relationship Id="rId1542" Type="http://schemas.openxmlformats.org/officeDocument/2006/relationships/hyperlink" Target="https://cdn.orca.storage/6176f4e9837c6600b5a93b75/617c31802a52c200b5e602b7/barcode-photo/x+KDV0RUnpQJkv7nlNps+A.jpg" TargetMode="External"/><Relationship Id="rId1543" Type="http://schemas.openxmlformats.org/officeDocument/2006/relationships/hyperlink" Target="https://cdn.orca.storage/6176f4e9837c6600b5a93b75/617c31802a52c200b5e602b7/name-plate-photo/xE1BXhqA8rfY0PWKeZCvCg.jpg" TargetMode="External"/><Relationship Id="rId1544" Type="http://schemas.openxmlformats.org/officeDocument/2006/relationships/hyperlink" Target="https://cdn.orca.storage/6176f4e9837c6600b5a93b75/617c33b02a52c200b5e60378/asset-photo/lS9Evg3oXOLi3veqvYdHA.jpg" TargetMode="External"/><Relationship Id="rId1545" Type="http://schemas.openxmlformats.org/officeDocument/2006/relationships/hyperlink" Target="https://cdn.orca.storage/6176f4e9837c6600b5a93b75/617c33b02a52c200b5e60378/barcode-photo/nmD2yD3S6zn8kSubnQA2FA.jpg" TargetMode="External"/><Relationship Id="rId1546" Type="http://schemas.openxmlformats.org/officeDocument/2006/relationships/hyperlink" Target="https://cdn.orca.storage/6176f4e9837c6600b5a93b75/617c33b02a52c200b5e60378/name-plate-photo/Gc9VFj9TuIgMUCh2g3qTyw.jpg" TargetMode="External"/><Relationship Id="rId1547" Type="http://schemas.openxmlformats.org/officeDocument/2006/relationships/hyperlink" Target="https://cdn.orca.storage/6176f4e9837c6600b5a93b75/617c35d85c514200b546e4c2/asset-photo/NTvD3GvXe0E6Vt3IxjsYZg.jpg" TargetMode="External"/><Relationship Id="rId1548" Type="http://schemas.openxmlformats.org/officeDocument/2006/relationships/hyperlink" Target="https://cdn.orca.storage/6176f4e9837c6600b5a93b75/617c35d85c514200b546e4c2/barcode-photo/MOG6Xlp64PgyalGBmwXew.jpg" TargetMode="External"/><Relationship Id="rId1549" Type="http://schemas.openxmlformats.org/officeDocument/2006/relationships/hyperlink" Target="https://cdn.orca.storage/6176f4e9837c6600b5a93b75/617c35d85c514200b546e4c2/name-plate-photo/K3VWhqf5CiNg4YrcRw32UQ.jpg" TargetMode="External"/><Relationship Id="rId1550" Type="http://schemas.openxmlformats.org/officeDocument/2006/relationships/hyperlink" Target="https://cdn.orca.storage/6176f4e9837c6600b5a93b75/617c36850679ae00b5e5611e/asset-photo/R2Z7CEQC9yO8dNEW2vb4FA.jpg" TargetMode="External"/><Relationship Id="rId1551" Type="http://schemas.openxmlformats.org/officeDocument/2006/relationships/hyperlink" Target="https://cdn.orca.storage/6176f4e9837c6600b5a93b75/617c36850679ae00b5e5611e/barcode-photo/lp0ZdPaAhkGrLBGKFAjZ4Q.jpg" TargetMode="External"/><Relationship Id="rId1552" Type="http://schemas.openxmlformats.org/officeDocument/2006/relationships/hyperlink" Target="https://cdn.orca.storage/6176f4e9837c6600b5a93b75/617c36850679ae00b5e5611e/name-plate-photo/XXUhfIgvHMSezkcGosMTmw.jpg" TargetMode="External"/><Relationship Id="rId1553" Type="http://schemas.openxmlformats.org/officeDocument/2006/relationships/hyperlink" Target="https://cdn.orca.storage/6176f4e9837c6600b5a93b75/617c36cf2e8faa00b5a109ff/asset-photo/HBlEAV0UinENMg5pMxzA.jpg" TargetMode="External"/><Relationship Id="rId1554" Type="http://schemas.openxmlformats.org/officeDocument/2006/relationships/hyperlink" Target="https://cdn.orca.storage/6176f4e9837c6600b5a93b75/617c36cf2e8faa00b5a109ff/barcode-photo/0Osj4A1p2KvUjYpfIJ51yA.jpg" TargetMode="External"/><Relationship Id="rId1555" Type="http://schemas.openxmlformats.org/officeDocument/2006/relationships/hyperlink" Target="https://cdn.orca.storage/6176f4e9837c6600b5a93b75/617c36cf2e8faa00b5a109ff/name-plate-photo/Osf3DdhsV45LLjVvGUbGuA.jpg" TargetMode="External"/><Relationship Id="rId1556" Type="http://schemas.openxmlformats.org/officeDocument/2006/relationships/hyperlink" Target="https://cdn.orca.storage/6176f4e9837c6600b5a93b75/617c38242a52c200b5e6052d/asset-photo/PS87IGWkLYJ+S77xXS5jDA.jpg" TargetMode="External"/><Relationship Id="rId1557" Type="http://schemas.openxmlformats.org/officeDocument/2006/relationships/hyperlink" Target="https://cdn.orca.storage/6176f4e9837c6600b5a93b75/617c38242a52c200b5e6052d/barcode-photo/Ur8iEUrVIijUYUY10uZJjA.jpg" TargetMode="External"/><Relationship Id="rId1558" Type="http://schemas.openxmlformats.org/officeDocument/2006/relationships/hyperlink" Target="https://cdn.orca.storage/6176f4e9837c6600b5a93b75/617c38242a52c200b5e6052d/name-plate-photo/Yt0UWVxrRZMlA1EJ2CRbsg.jpg" TargetMode="External"/><Relationship Id="rId1559" Type="http://schemas.openxmlformats.org/officeDocument/2006/relationships/hyperlink" Target="https://cdn.orca.storage/6176f4e9837c6600b5a93b75/617c38e15c514200b546e5bf/asset-photo/rIHRnBpKRNDLvg8CqwbzQ.jpg" TargetMode="External"/><Relationship Id="rId1560" Type="http://schemas.openxmlformats.org/officeDocument/2006/relationships/hyperlink" Target="https://cdn.orca.storage/6176f4e9837c6600b5a93b75/617c38e15c514200b546e5bf/barcode-photo/UIumXg5kmDSAOobD8c1wOg.jpg" TargetMode="External"/><Relationship Id="rId1561" Type="http://schemas.openxmlformats.org/officeDocument/2006/relationships/hyperlink" Target="https://cdn.orca.storage/6176f4e9837c6600b5a93b75/617c38e15c514200b546e5bf/name-plate-photo/vyj4ERiE8k2+GBwW6+IB6A.jpg" TargetMode="External"/><Relationship Id="rId1562" Type="http://schemas.openxmlformats.org/officeDocument/2006/relationships/hyperlink" Target="https://cdn.orca.storage/6176f4e9837c6600b5a93b75/617c38eb2bf52000b59903fb/asset-photo/g9L3KhkvZ4T8QSRSnnNSkw.jpg" TargetMode="External"/><Relationship Id="rId1563" Type="http://schemas.openxmlformats.org/officeDocument/2006/relationships/hyperlink" Target="https://cdn.orca.storage/6176f4e9837c6600b5a93b75/617c38eb2bf52000b59903fb/barcode-photo/OYqUOzSz9bO6gxOoTnIjg.jpg" TargetMode="External"/><Relationship Id="rId1564" Type="http://schemas.openxmlformats.org/officeDocument/2006/relationships/hyperlink" Target="https://cdn.orca.storage/6176f4e9837c6600b5a93b75/617c38eb2bf52000b59903fb/name-plate-photo/MQRw8q9fHcITu260TQuVA.jpg" TargetMode="External"/><Relationship Id="rId1565" Type="http://schemas.openxmlformats.org/officeDocument/2006/relationships/hyperlink" Target="https://cdn.orca.storage/6176f4e9837c6600b5a93b75/617c39976ef76800b5500cef/asset-photo/Ai8Vcjjea1NI51V6ngUAw.jpg" TargetMode="External"/><Relationship Id="rId1566" Type="http://schemas.openxmlformats.org/officeDocument/2006/relationships/hyperlink" Target="https://cdn.orca.storage/6176f4e9837c6600b5a93b75/617c39976ef76800b5500cef/barcode-photo/WKQnVOQUZZSHGFxOgeu7Mw.jpg" TargetMode="External"/><Relationship Id="rId1567" Type="http://schemas.openxmlformats.org/officeDocument/2006/relationships/hyperlink" Target="https://cdn.orca.storage/6176f4e9837c6600b5a93b75/617c39976ef76800b5500cef/name-plate-photo/p5BrW66YJyPTl89hoe4A8g.jpg" TargetMode="External"/><Relationship Id="rId1568" Type="http://schemas.openxmlformats.org/officeDocument/2006/relationships/hyperlink" Target="https://cdn.orca.storage/6176f4e9837c6600b5a93b75/617c3a132e8faa00b5a10b15/asset-photo/snhY+hD3S0iVx2SdSedElg.jpg" TargetMode="External"/><Relationship Id="rId1569" Type="http://schemas.openxmlformats.org/officeDocument/2006/relationships/hyperlink" Target="https://cdn.orca.storage/6176f4e9837c6600b5a93b75/617c3a132e8faa00b5a10b15/barcode-photo/WECC31CA0bvZlNvvib+tRQ.jpg" TargetMode="External"/><Relationship Id="rId1570" Type="http://schemas.openxmlformats.org/officeDocument/2006/relationships/hyperlink" Target="https://cdn.orca.storage/6176f4e9837c6600b5a93b75/617c3a132e8faa00b5a10b15/name-plate-photo/smYwpx0SoPFP4drYpsaB4A.jpg" TargetMode="External"/><Relationship Id="rId1571" Type="http://schemas.openxmlformats.org/officeDocument/2006/relationships/hyperlink" Target="https://cdn.orca.storage/6176f4e9837c6600b5a93b75/617c3b375c514200b546e65d/asset-photo/kJJTcbh8sMf8Bwfk4luZIg.jpg" TargetMode="External"/><Relationship Id="rId1572" Type="http://schemas.openxmlformats.org/officeDocument/2006/relationships/hyperlink" Target="https://cdn.orca.storage/6176f4e9837c6600b5a93b75/617c3b375c514200b546e65d/barcode-photo/NwzohbqikwGeHcQCA2n0kA.jpg" TargetMode="External"/><Relationship Id="rId1573" Type="http://schemas.openxmlformats.org/officeDocument/2006/relationships/hyperlink" Target="https://cdn.orca.storage/6176f4e9837c6600b5a93b75/617c3b375c514200b546e65d/name-plate-photo/z7m1xxwPXiZFrVZ8jPdtaw.jpg" TargetMode="External"/><Relationship Id="rId1574" Type="http://schemas.openxmlformats.org/officeDocument/2006/relationships/hyperlink" Target="https://cdn.orca.storage/6176f4e9837c6600b5a93b75/617c3b935c514200b546e678/asset-photo/yWh2RLVHzcwhwl3bg8mlA.jpg" TargetMode="External"/><Relationship Id="rId1575" Type="http://schemas.openxmlformats.org/officeDocument/2006/relationships/hyperlink" Target="https://cdn.orca.storage/6176f4e9837c6600b5a93b75/617c3b935c514200b546e678/barcode-photo/2q9n5HjB5WLeZ1E9wkQ2kg.jpg" TargetMode="External"/><Relationship Id="rId1576" Type="http://schemas.openxmlformats.org/officeDocument/2006/relationships/hyperlink" Target="https://cdn.orca.storage/6176f4e9837c6600b5a93b75/617c3b935c514200b546e678/name-plate-photo/5FE1Q2BeQVRQe9x96VTlFw.jpg" TargetMode="External"/><Relationship Id="rId1577" Type="http://schemas.openxmlformats.org/officeDocument/2006/relationships/hyperlink" Target="https://cdn.orca.storage/6176f4e9837c6600b5a93b75/617c3bf32e8faa00b5a10ba5/asset-photo/6+dKIK5aMDOExcDus1ZdyA.jpg" TargetMode="External"/><Relationship Id="rId1578" Type="http://schemas.openxmlformats.org/officeDocument/2006/relationships/hyperlink" Target="https://cdn.orca.storage/6176f4e9837c6600b5a93b75/617c3bf32e8faa00b5a10ba5/barcode-photo/AAmk6LKNzuVCyj7wqvuUQ.jpg" TargetMode="External"/><Relationship Id="rId1579" Type="http://schemas.openxmlformats.org/officeDocument/2006/relationships/hyperlink" Target="https://cdn.orca.storage/6176f4e9837c6600b5a93b75/617c3bf32e8faa00b5a10ba5/name-plate-photo/VgNKaXjuKOgRc53bXRoTkQ.jpg" TargetMode="External"/><Relationship Id="rId1580" Type="http://schemas.openxmlformats.org/officeDocument/2006/relationships/hyperlink" Target="https://cdn.orca.storage/6176f4e9837c6600b5a93b75/617c3c422bf52000b5990606/asset-photo/M45MZTwB6nfsLJf45MIcgw.jpg" TargetMode="External"/><Relationship Id="rId1581" Type="http://schemas.openxmlformats.org/officeDocument/2006/relationships/hyperlink" Target="https://cdn.orca.storage/6176f4e9837c6600b5a93b75/617c3c422bf52000b5990606/barcode-photo/ZYYbQFWg0lMBnejWmcTYeA.jpg" TargetMode="External"/><Relationship Id="rId1582" Type="http://schemas.openxmlformats.org/officeDocument/2006/relationships/hyperlink" Target="https://cdn.orca.storage/6176f4e9837c6600b5a93b75/617c3c422bf52000b5990606/name-plate-photo/i1P2yIefxBwgTTJRQJklpA.jpg" TargetMode="External"/><Relationship Id="rId1583" Type="http://schemas.openxmlformats.org/officeDocument/2006/relationships/hyperlink" Target="https://cdn.orca.storage/6176f4e9837c6600b5a93b75/617c3ca02bf52000b5992d36/asset-photo/uYNQwNAuZZZLXh77lSJqDA.jpg" TargetMode="External"/><Relationship Id="rId1584" Type="http://schemas.openxmlformats.org/officeDocument/2006/relationships/hyperlink" Target="https://cdn.orca.storage/6176f4e9837c6600b5a93b75/617c3ca02bf52000b5992d36/barcode-photo/ev4VInpJ1HGUbSDe3mIknw.jpg" TargetMode="External"/><Relationship Id="rId1585" Type="http://schemas.openxmlformats.org/officeDocument/2006/relationships/hyperlink" Target="https://cdn.orca.storage/6176f4e9837c6600b5a93b75/617c3ca02bf52000b5992d36/name-plate-photo/v5qDUzM19ryVo9nsv1g2LQ.jpg" TargetMode="External"/><Relationship Id="rId1586" Type="http://schemas.openxmlformats.org/officeDocument/2006/relationships/hyperlink" Target="https://cdn.orca.storage/6176f4e9837c6600b5a93b75/617c3ce30679ae00b5e5b180/asset-photo/f+OW6yi7ySlA8wPGiBi4+Q.jpg" TargetMode="External"/><Relationship Id="rId1587" Type="http://schemas.openxmlformats.org/officeDocument/2006/relationships/hyperlink" Target="https://cdn.orca.storage/6176f4e9837c6600b5a93b75/617c3ce30679ae00b5e5b180/barcode-photo/ON5a+nLbwK9pXkEEVFL0A.jpg" TargetMode="External"/><Relationship Id="rId1588" Type="http://schemas.openxmlformats.org/officeDocument/2006/relationships/hyperlink" Target="https://cdn.orca.storage/6176f4e9837c6600b5a93b75/617c3ce30679ae00b5e5b180/name-plate-photo/oE6fsN7JT9XXoDhn7eHwA.jpg" TargetMode="External"/><Relationship Id="rId1589" Type="http://schemas.openxmlformats.org/officeDocument/2006/relationships/hyperlink" Target="https://cdn.orca.storage/6176f4e9837c6600b5a93b75/617c3d3b0679ae00b5e5b1ad/asset-photo/a3u+dbNiznkgTrE67JKwsA.jpg" TargetMode="External"/><Relationship Id="rId1590" Type="http://schemas.openxmlformats.org/officeDocument/2006/relationships/hyperlink" Target="https://cdn.orca.storage/6176f4e9837c6600b5a93b75/617c3d3b0679ae00b5e5b1ad/barcode-photo/VK67xNaol1uh2yHPRUGO5w.jpg" TargetMode="External"/><Relationship Id="rId1591" Type="http://schemas.openxmlformats.org/officeDocument/2006/relationships/hyperlink" Target="https://cdn.orca.storage/6176f4e9837c6600b5a93b75/617c3d3b0679ae00b5e5b1ad/name-plate-photo/xXOVu2eBSY1llnQg3OcgRQ.jpg" TargetMode="External"/><Relationship Id="rId1592" Type="http://schemas.openxmlformats.org/officeDocument/2006/relationships/hyperlink" Target="https://cdn.orca.storage/6176f4e9837c6600b5a93b75/617c3d805c514200b546e73b/asset-photo/f7SCBhM0NCJvE6tRDOU3WQ.jpg" TargetMode="External"/><Relationship Id="rId1593" Type="http://schemas.openxmlformats.org/officeDocument/2006/relationships/hyperlink" Target="https://cdn.orca.storage/6176f4e9837c6600b5a93b75/617c3d805c514200b546e73b/barcode-photo/aIiU70WVdQhdok+HQkm7vA.jpg" TargetMode="External"/><Relationship Id="rId1594" Type="http://schemas.openxmlformats.org/officeDocument/2006/relationships/hyperlink" Target="https://cdn.orca.storage/6176f4e9837c6600b5a93b75/617c3d805c514200b546e73b/name-plate-photo/oyiZgIdddQ0a8eGRc9zf4A.jpg" TargetMode="External"/><Relationship Id="rId1595" Type="http://schemas.openxmlformats.org/officeDocument/2006/relationships/hyperlink" Target="https://cdn.orca.storage/6176f4e9837c6600b5a93b75/617c3e296ef76800b5505c77/asset-photo/qduMNB5Cy4RE4Is6SUGphQ.jpg" TargetMode="External"/><Relationship Id="rId1596" Type="http://schemas.openxmlformats.org/officeDocument/2006/relationships/hyperlink" Target="https://cdn.orca.storage/6176f4e9837c6600b5a93b75/617c3e296ef76800b5505c77/barcode-photo/EGjQHbLeQNMA8z+q9bkowg.jpg" TargetMode="External"/><Relationship Id="rId1597" Type="http://schemas.openxmlformats.org/officeDocument/2006/relationships/hyperlink" Target="https://cdn.orca.storage/6176f4e9837c6600b5a93b75/617c3e296ef76800b5505c77/name-plate-photo/Y16qbv9wn1aFX7FlYP0wbw.jpg" TargetMode="External"/><Relationship Id="rId1598" Type="http://schemas.openxmlformats.org/officeDocument/2006/relationships/hyperlink" Target="https://cdn.orca.storage/6176f4e9837c6600b5a93b75/617c3ef72e8faa00b5a133b0/asset-photo/TU3vIo9Qt9U5rqHiWtHcVA.jpg" TargetMode="External"/><Relationship Id="rId1599" Type="http://schemas.openxmlformats.org/officeDocument/2006/relationships/hyperlink" Target="https://cdn.orca.storage/6176f4e9837c6600b5a93b75/617c3ef72e8faa00b5a133b0/barcode-photo/bxZsusD6gyxQNz+DtpBSXw.jpg" TargetMode="External"/><Relationship Id="rId1600" Type="http://schemas.openxmlformats.org/officeDocument/2006/relationships/hyperlink" Target="https://cdn.orca.storage/6176f4e9837c6600b5a93b75/617c3ef72e8faa00b5a133b0/name-plate-photo/cK7bM5goNyQyhrxJYE570g.jpg" TargetMode="External"/><Relationship Id="rId1601" Type="http://schemas.openxmlformats.org/officeDocument/2006/relationships/hyperlink" Target="https://cdn.orca.storage/6176f4e9837c6600b5a93b75/617c3f392e8faa00b5a133ba/asset-photo/PdE+O6a0wH0YpqUJWcaRA.jpg" TargetMode="External"/><Relationship Id="rId1602" Type="http://schemas.openxmlformats.org/officeDocument/2006/relationships/hyperlink" Target="https://cdn.orca.storage/6176f4e9837c6600b5a93b75/617c3f392e8faa00b5a133ba/barcode-photo/giKbsAbZoXiXjHuC99sNrw.jpg" TargetMode="External"/><Relationship Id="rId1603" Type="http://schemas.openxmlformats.org/officeDocument/2006/relationships/hyperlink" Target="https://cdn.orca.storage/6176f4e9837c6600b5a93b75/617c3f392e8faa00b5a133ba/name-plate-photo/S7jXLvLWBVOS3Csl0YX+mA.jpg" TargetMode="External"/><Relationship Id="rId1604" Type="http://schemas.openxmlformats.org/officeDocument/2006/relationships/hyperlink" Target="https://cdn.orca.storage/6176f4e9837c6600b5a93b75/617c3f852bf52000b5992e1a/asset-photo/0QO7tNVU13NaWRgOcfaA.jpg" TargetMode="External"/><Relationship Id="rId1605" Type="http://schemas.openxmlformats.org/officeDocument/2006/relationships/hyperlink" Target="https://cdn.orca.storage/6176f4e9837c6600b5a93b75/617c3f852bf52000b5992e1a/barcode-photo/GISpi6wyhXHsQ2TsJhGAdg.jpg" TargetMode="External"/><Relationship Id="rId1606" Type="http://schemas.openxmlformats.org/officeDocument/2006/relationships/hyperlink" Target="https://cdn.orca.storage/6176f4e9837c6600b5a93b75/617c3f852bf52000b5992e1a/name-plate-photo/WnGxkzRB6npLMTR4eghP9w.jpg" TargetMode="External"/><Relationship Id="rId1607" Type="http://schemas.openxmlformats.org/officeDocument/2006/relationships/hyperlink" Target="https://cdn.orca.storage/6176f4e9837c6600b5a93b75/617c416b097cfe00b5a9952b/asset-photo/a6G5BnQL2X+rLqfXGO7qiw.jpg" TargetMode="External"/><Relationship Id="rId1608" Type="http://schemas.openxmlformats.org/officeDocument/2006/relationships/hyperlink" Target="https://cdn.orca.storage/6176f4e9837c6600b5a93b75/617c416b097cfe00b5a9952b/barcode-photo/1swQanpdk92JP63mca6THQ.jpg" TargetMode="External"/><Relationship Id="rId1609" Type="http://schemas.openxmlformats.org/officeDocument/2006/relationships/hyperlink" Target="https://cdn.orca.storage/6176f4e9837c6600b5a93b75/617c416b097cfe00b5a9952b/name-plate-photo/qI468su7IQcTGCnb3tq99g.jpg" TargetMode="External"/><Relationship Id="rId1610" Type="http://schemas.openxmlformats.org/officeDocument/2006/relationships/hyperlink" Target="https://cdn.orca.storage/6176f4e9837c6600b5a93b75/617c41a77d917700b593a015/asset-photo/q3NIEvLTstpvbnwc1kxHog.jpg" TargetMode="External"/><Relationship Id="rId1611" Type="http://schemas.openxmlformats.org/officeDocument/2006/relationships/hyperlink" Target="https://cdn.orca.storage/6176f4e9837c6600b5a93b75/617c41a77d917700b593a015/barcode-photo/Xo4V+q888M9qAXVMkhljMA.jpg" TargetMode="External"/><Relationship Id="rId1612" Type="http://schemas.openxmlformats.org/officeDocument/2006/relationships/hyperlink" Target="https://cdn.orca.storage/6176f4e9837c6600b5a93b75/617c41a77d917700b593a015/name-plate-photo/HJAIhyZvvaL8paEMCJlhzQ.jpg" TargetMode="External"/><Relationship Id="rId1613" Type="http://schemas.openxmlformats.org/officeDocument/2006/relationships/hyperlink" Target="https://cdn.orca.storage/6176f4e9837c6600b5a93b75/617c41c0097cfe00b5a9953c/asset-photo/yVjdNpf1FN9uKQTDbhvgqQ.jpg" TargetMode="External"/><Relationship Id="rId1614" Type="http://schemas.openxmlformats.org/officeDocument/2006/relationships/hyperlink" Target="https://cdn.orca.storage/6176f4e9837c6600b5a93b75/617c41c0097cfe00b5a9953c/barcode-photo/d4QTdOAt2y4E9TJ4EZe51w.jpg" TargetMode="External"/><Relationship Id="rId1615" Type="http://schemas.openxmlformats.org/officeDocument/2006/relationships/hyperlink" Target="https://cdn.orca.storage/6176f4e9837c6600b5a93b75/617c41c0097cfe00b5a9953c/name-plate-photo/txfOZFR5lnaH20o4G2LDfQ.jpg" TargetMode="External"/><Relationship Id="rId1616" Type="http://schemas.openxmlformats.org/officeDocument/2006/relationships/hyperlink" Target="https://cdn.orca.storage/6176f4e9837c6600b5a93b75/617c41e15c514200b546e8bd/asset-photo/Vcfs5zU51RlCL9NzD87AaQ.jpg" TargetMode="External"/><Relationship Id="rId1617" Type="http://schemas.openxmlformats.org/officeDocument/2006/relationships/hyperlink" Target="https://cdn.orca.storage/6176f4e9837c6600b5a93b75/617c41e15c514200b546e8bd/barcode-photo/pAePwlNpcTQBXvbTZri8iQ.jpg" TargetMode="External"/><Relationship Id="rId1618" Type="http://schemas.openxmlformats.org/officeDocument/2006/relationships/hyperlink" Target="https://cdn.orca.storage/6176f4e9837c6600b5a93b75/617c41e15c514200b546e8bd/name-plate-photo/8iWCZFtecZeGn8GRX0NfQ.jpg" TargetMode="External"/><Relationship Id="rId1619" Type="http://schemas.openxmlformats.org/officeDocument/2006/relationships/hyperlink" Target="https://cdn.orca.storage/6176f4e9837c6600b5a93b75/617c42122e8faa00b5a182a0/asset-photo/z6U+CeUU1XElWq6w7x5Q.jpg" TargetMode="External"/><Relationship Id="rId1620" Type="http://schemas.openxmlformats.org/officeDocument/2006/relationships/hyperlink" Target="https://cdn.orca.storage/6176f4e9837c6600b5a93b75/617c42122e8faa00b5a182a0/barcode-photo/QFhJBmGTLvp5OV5ULYE97A.jpg" TargetMode="External"/><Relationship Id="rId1621" Type="http://schemas.openxmlformats.org/officeDocument/2006/relationships/hyperlink" Target="https://cdn.orca.storage/6176f4e9837c6600b5a93b75/617c42122e8faa00b5a182a0/name-plate-photo/8pBSFtQ7dYJlkbmoHqfsPA.jpg" TargetMode="External"/><Relationship Id="rId1622" Type="http://schemas.openxmlformats.org/officeDocument/2006/relationships/hyperlink" Target="https://cdn.orca.storage/6176f4e9837c6600b5a93b75/617c42a56ef76800b5505dc9/asset-photo/K4NFjtFUewEGh8zVKcJgw.jpg" TargetMode="External"/><Relationship Id="rId1623" Type="http://schemas.openxmlformats.org/officeDocument/2006/relationships/hyperlink" Target="https://cdn.orca.storage/6176f4e9837c6600b5a93b75/617c42a56ef76800b5505dc9/barcode-photo/iguM8xjjb9J56WmDxkTC0Q.jpg" TargetMode="External"/><Relationship Id="rId1624" Type="http://schemas.openxmlformats.org/officeDocument/2006/relationships/hyperlink" Target="https://cdn.orca.storage/6176f4e9837c6600b5a93b75/617c42a56ef76800b5505dc9/name-plate-photo/pEjNjE6SAtriA8FpEvvJbg.jpg" TargetMode="External"/><Relationship Id="rId1625" Type="http://schemas.openxmlformats.org/officeDocument/2006/relationships/hyperlink" Target="https://cdn.orca.storage/6176f4e9837c6600b5a93b75/617c42aa7d917700b593a078/asset-photo/NPp05wA+F4KOzl6vc+cAJA.jpg" TargetMode="External"/><Relationship Id="rId1626" Type="http://schemas.openxmlformats.org/officeDocument/2006/relationships/hyperlink" Target="https://cdn.orca.storage/6176f4e9837c6600b5a93b75/617c42aa7d917700b593a078/barcode-photo/ZIkAkrxaAoHURPGsT0v6Hw.jpg" TargetMode="External"/><Relationship Id="rId1627" Type="http://schemas.openxmlformats.org/officeDocument/2006/relationships/hyperlink" Target="https://cdn.orca.storage/6176f4e9837c6600b5a93b75/617c42aa7d917700b593a078/name-plate-photo/h8N4G6yW5++RqrJTaUfXMA.jpg" TargetMode="External"/><Relationship Id="rId1628" Type="http://schemas.openxmlformats.org/officeDocument/2006/relationships/hyperlink" Target="https://cdn.orca.storage/6176f4e9837c6600b5a93b75/617c42d42a52c200b5e60879/asset-photo/kTRvXLtC4zcqt+KcSTvJOg.jpg" TargetMode="External"/><Relationship Id="rId1629" Type="http://schemas.openxmlformats.org/officeDocument/2006/relationships/hyperlink" Target="https://cdn.orca.storage/6176f4e9837c6600b5a93b75/617c42d42a52c200b5e60879/barcode-photo/ew9lbnPHAUiqVZ4LaJRNug.jpg" TargetMode="External"/><Relationship Id="rId1630" Type="http://schemas.openxmlformats.org/officeDocument/2006/relationships/hyperlink" Target="https://cdn.orca.storage/6176f4e9837c6600b5a93b75/617c42d42a52c200b5e60879/name-plate-photo/ee3LObVLcEs7ym5M+NTZxw.jpg" TargetMode="External"/><Relationship Id="rId1631" Type="http://schemas.openxmlformats.org/officeDocument/2006/relationships/hyperlink" Target="https://cdn.orca.storage/6176f4e9837c6600b5a93b75/617c4313097cfe00b5a9959d/asset-photo/ZewKw66GTYXWnOF8i2VBg.jpg" TargetMode="External"/><Relationship Id="rId1632" Type="http://schemas.openxmlformats.org/officeDocument/2006/relationships/hyperlink" Target="https://cdn.orca.storage/6176f4e9837c6600b5a93b75/617c4313097cfe00b5a9959d/barcode-photo/43avsQCDYBL4yub6f0TFA.jpg" TargetMode="External"/><Relationship Id="rId1633" Type="http://schemas.openxmlformats.org/officeDocument/2006/relationships/hyperlink" Target="https://cdn.orca.storage/6176f4e9837c6600b5a93b75/617c4313097cfe00b5a9959d/name-plate-photo/y+C65y2zU8OiCwR1AuKaw.jpg" TargetMode="External"/><Relationship Id="rId1634" Type="http://schemas.openxmlformats.org/officeDocument/2006/relationships/hyperlink" Target="https://cdn.orca.storage/6176f4e9837c6600b5a93b75/617c434e0679ae00b5e5b3bb/asset-photo/TvsU3RK0jwigQyi9VWJIEg.jpg" TargetMode="External"/><Relationship Id="rId1635" Type="http://schemas.openxmlformats.org/officeDocument/2006/relationships/hyperlink" Target="https://cdn.orca.storage/6176f4e9837c6600b5a93b75/617c434e0679ae00b5e5b3bb/barcode-photo/VJuF+BkFdFSTaUwMXwixjw.jpg" TargetMode="External"/><Relationship Id="rId1636" Type="http://schemas.openxmlformats.org/officeDocument/2006/relationships/hyperlink" Target="https://cdn.orca.storage/6176f4e9837c6600b5a93b75/617c434e0679ae00b5e5b3bb/name-plate-photo/A0ekFEwlDiBMWRL48Y9CDw.jpg" TargetMode="External"/><Relationship Id="rId1637" Type="http://schemas.openxmlformats.org/officeDocument/2006/relationships/hyperlink" Target="https://cdn.orca.storage/6176f4e9837c6600b5a93b75/617c43792e8faa00b5a1831f/asset-photo/Pk7b39YFAIolfzjQDWKoKg.jpg" TargetMode="External"/><Relationship Id="rId1638" Type="http://schemas.openxmlformats.org/officeDocument/2006/relationships/hyperlink" Target="https://cdn.orca.storage/6176f4e9837c6600b5a93b75/617c43792e8faa00b5a1831f/barcode-photo/U4fPJuHpBkiTk5DA7CmXSg.jpg" TargetMode="External"/><Relationship Id="rId1639" Type="http://schemas.openxmlformats.org/officeDocument/2006/relationships/hyperlink" Target="https://cdn.orca.storage/6176f4e9837c6600b5a93b75/617c43792e8faa00b5a1831f/name-plate-photo/PXQJIBnEAHWGGKfwUDm3lw.jpg" TargetMode="External"/><Relationship Id="rId1640" Type="http://schemas.openxmlformats.org/officeDocument/2006/relationships/hyperlink" Target="https://cdn.orca.storage/6176f4e9837c6600b5a93b75/617c43f65c514200b546e96b/asset-photo/4R6JnMPWfuo0Y+GfHheVDw.jpg" TargetMode="External"/><Relationship Id="rId1641" Type="http://schemas.openxmlformats.org/officeDocument/2006/relationships/hyperlink" Target="https://cdn.orca.storage/6176f4e9837c6600b5a93b75/617c43f65c514200b546e96b/barcode-photo/Rwe3QKbcJ14UlmtWg60iA.jpg" TargetMode="External"/><Relationship Id="rId1642" Type="http://schemas.openxmlformats.org/officeDocument/2006/relationships/hyperlink" Target="https://cdn.orca.storage/6176f4e9837c6600b5a93b75/617c43f65c514200b546e96b/name-plate-photo/ip8ClYMafJpaX5G249S3BQ.jpg" TargetMode="External"/><Relationship Id="rId1643" Type="http://schemas.openxmlformats.org/officeDocument/2006/relationships/hyperlink" Target="https://cdn.orca.storage/6176f4e9837c6600b5a93b75/617c43f96ef76800b5505e53/asset-photo/R+zt3X+3SsekxqG9SXBhJQ.jpg" TargetMode="External"/><Relationship Id="rId1644" Type="http://schemas.openxmlformats.org/officeDocument/2006/relationships/hyperlink" Target="https://cdn.orca.storage/6176f4e9837c6600b5a93b75/617c43f96ef76800b5505e53/barcode-photo/Mf+XrxMEr0lJc7VEszxeA.jpg" TargetMode="External"/><Relationship Id="rId1645" Type="http://schemas.openxmlformats.org/officeDocument/2006/relationships/hyperlink" Target="https://cdn.orca.storage/6176f4e9837c6600b5a93b75/617c43f96ef76800b5505e53/name-plate-photo/C0Ayt9VLyusiwF6Os2iPmw.jpg" TargetMode="External"/><Relationship Id="rId1646" Type="http://schemas.openxmlformats.org/officeDocument/2006/relationships/hyperlink" Target="https://cdn.orca.storage/6178141a8b51f600b5891a30/617bfaa21e7d393e03000000/asset-photo/eUaq+kLiNI2EKIbvIMJ6Q.jpg" TargetMode="External"/><Relationship Id="rId1647" Type="http://schemas.openxmlformats.org/officeDocument/2006/relationships/hyperlink" Target="https://cdn.orca.storage/6178141a8b51f600b5891a30/617bfbbc1e7d393e03000001/asset-photo/GPgNAt+nBeJaZZuXhUw.jpg" TargetMode="External"/><Relationship Id="rId1648" Type="http://schemas.openxmlformats.org/officeDocument/2006/relationships/hyperlink" Target="https://cdn.orca.storage/6178141a8b51f600b5891a30/617bfbbc1e7d393e03000001/barcode-photo/O54A5cako0Twfrb14DjfPQ.jpg" TargetMode="External"/><Relationship Id="rId1649" Type="http://schemas.openxmlformats.org/officeDocument/2006/relationships/hyperlink" Target="https://cdn.orca.storage/6178141a8b51f600b5891a30/617bfbbc1e7d393e03000001/name-plate-photo/JERVPGDMHAJMYYSuOGlzcg.jpg" TargetMode="External"/><Relationship Id="rId1650" Type="http://schemas.openxmlformats.org/officeDocument/2006/relationships/hyperlink" Target="https://cdn.orca.storage/6178141a8b51f600b5891a30/617bfc651e7d393e03000002/asset-photo/N+eFK9aHpt7TEcj+l3H0xA.jpg" TargetMode="External"/><Relationship Id="rId1651" Type="http://schemas.openxmlformats.org/officeDocument/2006/relationships/hyperlink" Target="https://cdn.orca.storage/6178141a8b51f600b5891a30/617bfd5b1e7d393e03000003/asset-photo/DQ53MXcvDt+xxYocvAP7A.jpg" TargetMode="External"/><Relationship Id="rId1652" Type="http://schemas.openxmlformats.org/officeDocument/2006/relationships/hyperlink" Target="https://cdn.orca.storage/6178141a8b51f600b5891a30/617bfd5b1e7d393e03000003/name-plate-photo/3+KAJl8QrIhPCPj65nMNWw.jpg" TargetMode="External"/><Relationship Id="rId1653" Type="http://schemas.openxmlformats.org/officeDocument/2006/relationships/hyperlink" Target="https://cdn.orca.storage/6178141a8b51f600b5891a30/617bfde61e7d393e03000004/asset-photo/YuUSurntCv1EX61bn8UsVw.jpg" TargetMode="External"/><Relationship Id="rId1654" Type="http://schemas.openxmlformats.org/officeDocument/2006/relationships/hyperlink" Target="https://cdn.orca.storage/6178141a8b51f600b5891a30/617bfde61e7d393e03000004/name-plate-photo/LNi2IL72sjhUMAtv8A6lg.jpg" TargetMode="External"/><Relationship Id="rId1655" Type="http://schemas.openxmlformats.org/officeDocument/2006/relationships/hyperlink" Target="https://cdn.orca.storage/6178141a8b51f600b5891a30/617bfe461e7d393e03000005/asset-photo/4tzT2c8Icdp7qqFNJLH6gg.jpg" TargetMode="External"/><Relationship Id="rId1656" Type="http://schemas.openxmlformats.org/officeDocument/2006/relationships/hyperlink" Target="https://cdn.orca.storage/6178141a8b51f600b5891a30/617bfe461e7d393e03000005/name-plate-photo/l2Sox4FLLF9cNZAlV78JQ.jpg" TargetMode="External"/><Relationship Id="rId1657" Type="http://schemas.openxmlformats.org/officeDocument/2006/relationships/hyperlink" Target="https://cdn.orca.storage/6178141a8b51f600b5891a30/617c003c1e7d393e03000006/asset-photo/Ju3NI+EKpRLJ7WzNopE7w.jpg" TargetMode="External"/><Relationship Id="rId1658" Type="http://schemas.openxmlformats.org/officeDocument/2006/relationships/hyperlink" Target="https://cdn.orca.storage/6178141a8b51f600b5891a30/617c01681e7d393e03000007/asset-photo/GLPtJGOjuffCLCWthA0KTw.jpg" TargetMode="External"/><Relationship Id="rId1659" Type="http://schemas.openxmlformats.org/officeDocument/2006/relationships/hyperlink" Target="https://cdn.orca.storage/6178141a8b51f600b5891a30/617c01ec1e7d393e03000008/asset-photo/dR5DZjoD9MmOcDmTR9Sm3w.jpg" TargetMode="External"/><Relationship Id="rId1660" Type="http://schemas.openxmlformats.org/officeDocument/2006/relationships/hyperlink" Target="https://cdn.orca.storage/6178141a8b51f600b5891a30/617c05271e7d393e03000009/asset-photo/UuuF5uMWC+adVdav4+3v5A.jpg" TargetMode="External"/><Relationship Id="rId1661" Type="http://schemas.openxmlformats.org/officeDocument/2006/relationships/hyperlink" Target="https://cdn.orca.storage/6178141a8b51f600b5891a30/617c05271e7d393e03000009/barcode-photo/Um7UStXwFLXSNiLIlobX9w.jpg" TargetMode="External"/><Relationship Id="rId1662" Type="http://schemas.openxmlformats.org/officeDocument/2006/relationships/hyperlink" Target="https://cdn.orca.storage/6178141a8b51f600b5891a30/617c05271e7d393e03000009/name-plate-photo/am3MECwfCh7NSxQn1qsB1w.jpg" TargetMode="External"/><Relationship Id="rId1663" Type="http://schemas.openxmlformats.org/officeDocument/2006/relationships/hyperlink" Target="https://cdn.orca.storage/6178141a8b51f600b5891a30/617c06261e7d393e0300000a/asset-photo/hBoMiqyrddzlMwluZCBs1w.jpg" TargetMode="External"/><Relationship Id="rId1664" Type="http://schemas.openxmlformats.org/officeDocument/2006/relationships/hyperlink" Target="https://cdn.orca.storage/6178141a8b51f600b5891a30/617c06261e7d393e0300000a/barcode-photo/WL5H4rHXL6jTxK0LdA6VHQ.jpg" TargetMode="External"/><Relationship Id="rId1665" Type="http://schemas.openxmlformats.org/officeDocument/2006/relationships/hyperlink" Target="https://cdn.orca.storage/6178141a8b51f600b5891a30/617c06261e7d393e0300000a/name-plate-photo/K2Q6POwIjIjJneNSQMqxCg.jpg" TargetMode="External"/><Relationship Id="rId1666" Type="http://schemas.openxmlformats.org/officeDocument/2006/relationships/hyperlink" Target="https://cdn.orca.storage/6178141a8b51f600b5891a30/617c07a41e7d393e0300000b/asset-photo/+aTgDIBj2L1Y05KUpSGfgg.jpg" TargetMode="External"/><Relationship Id="rId1667" Type="http://schemas.openxmlformats.org/officeDocument/2006/relationships/hyperlink" Target="https://cdn.orca.storage/6178141a8b51f600b5891a30/617c07a41e7d393e0300000b/barcode-photo/QtHvRg8Pw6eWsvOzeEH9gg.jpg" TargetMode="External"/><Relationship Id="rId1668" Type="http://schemas.openxmlformats.org/officeDocument/2006/relationships/hyperlink" Target="https://cdn.orca.storage/6178141a8b51f600b5891a30/617c07a41e7d393e0300000b/name-plate-photo/y12ahGKtJfwNitpRSmArg.jpg" TargetMode="External"/><Relationship Id="rId1669" Type="http://schemas.openxmlformats.org/officeDocument/2006/relationships/hyperlink" Target="https://cdn.orca.storage/6178141a8b51f600b5891a30/617c0aad1e7d393e0300000c/asset-photo/nJpPKWrnyPfQ8mIe5GB7EA.jpg" TargetMode="External"/><Relationship Id="rId1670" Type="http://schemas.openxmlformats.org/officeDocument/2006/relationships/hyperlink" Target="https://cdn.orca.storage/6178141a8b51f600b5891a30/617c0aad1e7d393e0300000c/name-plate-photo/XYMWXk9zQmLirlin67gF+A.jpg" TargetMode="External"/><Relationship Id="rId1671" Type="http://schemas.openxmlformats.org/officeDocument/2006/relationships/hyperlink" Target="https://cdn.orca.storage/6178141a8b51f600b5891a30/617c0c651e7d393e0300000d/asset-photo/S70X+cV92g9TMOrgAmEgAg.jpg" TargetMode="External"/><Relationship Id="rId1672" Type="http://schemas.openxmlformats.org/officeDocument/2006/relationships/hyperlink" Target="https://cdn.orca.storage/6178141a8b51f600b5891a30/617c0c651e7d393e0300000d/name-plate-photo/f4nP7GIiLPOd4AU4TJzc3Q.jpg" TargetMode="External"/><Relationship Id="rId1673" Type="http://schemas.openxmlformats.org/officeDocument/2006/relationships/hyperlink" Target="https://cdn.orca.storage/6178141a8b51f600b5891a30/617c0eb11e7d393e0300000e/asset-photo/7dtINZpP6oR52Tj3lcMVtg.jpg" TargetMode="External"/><Relationship Id="rId1674" Type="http://schemas.openxmlformats.org/officeDocument/2006/relationships/hyperlink" Target="https://cdn.orca.storage/6178141a8b51f600b5891a30/617c0f7b1e7d393e0300000f/asset-photo/zz8+ITR4npGleCHxQDB7wQ.jpg" TargetMode="External"/><Relationship Id="rId1675" Type="http://schemas.openxmlformats.org/officeDocument/2006/relationships/hyperlink" Target="https://cdn.orca.storage/6178141a8b51f600b5891a30/617c10ca1e7d393e03000010/asset-photo/NaX8eRh4knJrfkjQ3XouMA.jpg" TargetMode="External"/><Relationship Id="rId1676" Type="http://schemas.openxmlformats.org/officeDocument/2006/relationships/hyperlink" Target="https://cdn.orca.storage/6178141a8b51f600b5891a30/617c118e1e7d393e03000011/asset-photo/o4CdSYlEBcF1LnrKy6CTOw.jpg" TargetMode="External"/><Relationship Id="rId1677" Type="http://schemas.openxmlformats.org/officeDocument/2006/relationships/hyperlink" Target="https://cdn.orca.storage/6178141a8b51f600b5891a30/617c12721e7d393e03000012/asset-photo/RDvmfNnHIn5PQf1knL4Xg.jpg" TargetMode="External"/><Relationship Id="rId1678" Type="http://schemas.openxmlformats.org/officeDocument/2006/relationships/hyperlink" Target="https://cdn.orca.storage/6178141a8b51f600b5891a30/617c14b9d170114b06000001/asset-photo/bwr+L6k2uyhr5J3iZMNRoQ.jpg" TargetMode="External"/><Relationship Id="rId1679" Type="http://schemas.openxmlformats.org/officeDocument/2006/relationships/hyperlink" Target="https://cdn.orca.storage/6178141a8b51f600b5891a30/617c18e7d170114b06000007/asset-photo/k+InQ8g7RvVihNaYJEXRg.jpg" TargetMode="External"/><Relationship Id="rId1680" Type="http://schemas.openxmlformats.org/officeDocument/2006/relationships/hyperlink" Target="https://cdn.orca.storage/6178141a8b51f600b5891a30/617c1bf0d170114b0600000a/asset-photo/5hC6uZkRlazkcER73Imohg.jpg" TargetMode="External"/><Relationship Id="rId1681" Type="http://schemas.openxmlformats.org/officeDocument/2006/relationships/hyperlink" Target="https://cdn.orca.storage/6178141a8b51f600b5891a30/617c1bf0d170114b0600000a/name-plate-photo/f+bG5FoiCzCyisqmjgDg.jpg" TargetMode="External"/><Relationship Id="rId1682" Type="http://schemas.openxmlformats.org/officeDocument/2006/relationships/hyperlink" Target="https://cdn.orca.storage/6178141a8b51f600b5891a30/617c20bc1e7d396121000000/asset-photo/WvUu+ZbYLFET4AHgDbN48g.jpg" TargetMode="External"/><Relationship Id="rId1683" Type="http://schemas.openxmlformats.org/officeDocument/2006/relationships/hyperlink" Target="https://cdn.orca.storage/6178141a8b51f600b5891a30/617c20bc1e7d396121000000/name-plate-photo/ziMqycNkomPqDvfxg0H6yw.jpg" TargetMode="External"/><Relationship Id="rId1684" Type="http://schemas.openxmlformats.org/officeDocument/2006/relationships/hyperlink" Target="https://cdn.orca.storage/6178141a8b51f600b5891a30/617c21421e7d396121000001/asset-photo/+anrSHODBcnMhLYrjlob0A.jpg" TargetMode="External"/><Relationship Id="rId1685" Type="http://schemas.openxmlformats.org/officeDocument/2006/relationships/hyperlink" Target="https://cdn.orca.storage/6178141a8b51f600b5891a30/617c21a01e7d396121000002/asset-photo/xfUddPFt32L9Jz8o59skSQ.jpg" TargetMode="External"/><Relationship Id="rId1686" Type="http://schemas.openxmlformats.org/officeDocument/2006/relationships/hyperlink" Target="https://cdn.orca.storage/6178141a8b51f600b5891a30/617c22631e7d396121000003/asset-photo/uCYVepsFHKNDcoKmYd2BqQ.jpg" TargetMode="External"/><Relationship Id="rId1687" Type="http://schemas.openxmlformats.org/officeDocument/2006/relationships/hyperlink" Target="https://cdn.orca.storage/6178141a8b51f600b5891a30/617c22631e7d396121000003/name-plate-photo/PWfAwnGIQW2EBYFkGrb7RA.jpg" TargetMode="External"/><Relationship Id="rId1688" Type="http://schemas.openxmlformats.org/officeDocument/2006/relationships/hyperlink" Target="https://cdn.orca.storage/6178141a8b51f600b5891a30/617c23101e7d396121000004/asset-photo/QOwCs1XrB2ahYUllJXKOg.jpg" TargetMode="External"/><Relationship Id="rId1689" Type="http://schemas.openxmlformats.org/officeDocument/2006/relationships/hyperlink" Target="https://cdn.orca.storage/6178141a8b51f600b5891a30/617c24251e7d393aeb000000/asset-photo/ewEdz3OBjidm7n+iAzgwKQ.jpg" TargetMode="External"/><Relationship Id="rId1690" Type="http://schemas.openxmlformats.org/officeDocument/2006/relationships/hyperlink" Target="https://cdn.orca.storage/6178141a8b51f600b5891a30/617c24251e7d393aeb000000/name-plate-photo/XVNTzMURk8uMcczCBoDMaw.jpg" TargetMode="External"/><Relationship Id="rId1691" Type="http://schemas.openxmlformats.org/officeDocument/2006/relationships/hyperlink" Target="https://cdn.orca.storage/6178141a8b51f600b5891a30/617c25301e7d393aeb000001/asset-photo/SR3wpEXqw7OKnTWUBYPM7w.jpg" TargetMode="External"/><Relationship Id="rId1692" Type="http://schemas.openxmlformats.org/officeDocument/2006/relationships/hyperlink" Target="https://cdn.orca.storage/6178141a8b51f600b5891a30/617c25301e7d393aeb000001/barcode-photo/zQ3PZxt8i+C0pP3SOlHQPg.jpg" TargetMode="External"/><Relationship Id="rId1693" Type="http://schemas.openxmlformats.org/officeDocument/2006/relationships/hyperlink" Target="https://cdn.orca.storage/6178141a8b51f600b5891a30/617c25301e7d393aeb000001/name-plate-photo/bwqwWACw3YawzJm80XYwYw.jpg" TargetMode="External"/><Relationship Id="rId1694" Type="http://schemas.openxmlformats.org/officeDocument/2006/relationships/hyperlink" Target="https://cdn.orca.storage/6178141a8b51f600b5891a30/617c26871e7d393aeb000002/asset-photo/oKn+saWadDAl6C6hSJUsng.jpg" TargetMode="External"/><Relationship Id="rId1695" Type="http://schemas.openxmlformats.org/officeDocument/2006/relationships/hyperlink" Target="https://cdn.orca.storage/6178141a8b51f600b5891a30/617c26871e7d393aeb000002/name-plate-photo/UWvNUt6N5tLt5DgTuWBI7Q.jpg" TargetMode="External"/><Relationship Id="rId1696" Type="http://schemas.openxmlformats.org/officeDocument/2006/relationships/hyperlink" Target="https://cdn.orca.storage/6178141a8b51f600b5891a30/617c279d1e7d393aeb000003/asset-photo/+0ME4cpAba8doK5mISTJRg.jpg" TargetMode="External"/><Relationship Id="rId1697" Type="http://schemas.openxmlformats.org/officeDocument/2006/relationships/hyperlink" Target="https://cdn.orca.storage/6178141a8b51f600b5891a30/617c279d1e7d393aeb000003/name-plate-photo/1lhTXQfmrXQ1NCmB0zzgg.jpg" TargetMode="External"/><Relationship Id="rId1698" Type="http://schemas.openxmlformats.org/officeDocument/2006/relationships/hyperlink" Target="https://cdn.orca.storage/6178141a8b51f600b5891a30/617c28101e7d393aeb000004/asset-photo/aKIihy8hTbXxk7CzEawWrQ.jpg" TargetMode="External"/><Relationship Id="rId1699" Type="http://schemas.openxmlformats.org/officeDocument/2006/relationships/hyperlink" Target="https://cdn.orca.storage/6178141a8b51f600b5891a30/617c28c21e7d393aeb000005/asset-photo/egwwGGBjGbJIzmu1lhDCUQ.jpg" TargetMode="External"/><Relationship Id="rId1700" Type="http://schemas.openxmlformats.org/officeDocument/2006/relationships/hyperlink" Target="https://cdn.orca.storage/6178141a8b51f600b5891a30/617c29671e7d393aeb000006/asset-photo/iwQ+AmZuoC1YHOPwx6Uew.jpg" TargetMode="External"/><Relationship Id="rId1701" Type="http://schemas.openxmlformats.org/officeDocument/2006/relationships/hyperlink" Target="https://cdn.orca.storage/6178141a8b51f600b5891a30/617c2a131e7d393aeb000007/asset-photo/2an9x6mpNg7AHkf2Oa3YUA.jpg" TargetMode="External"/><Relationship Id="rId1702" Type="http://schemas.openxmlformats.org/officeDocument/2006/relationships/hyperlink" Target="https://cdn.orca.storage/6178141a8b51f600b5891a30/617c2b661e7d393aeb000008/asset-photo/+d82irj+RkWd0KrYHUXAkQ.jpg" TargetMode="External"/><Relationship Id="rId1703" Type="http://schemas.openxmlformats.org/officeDocument/2006/relationships/hyperlink" Target="https://cdn.orca.storage/6178141a8b51f600b5891a30/617c2b661e7d393aeb000008/barcode-photo/grCKnXhbtu229BvlXX7aQ.jpg" TargetMode="External"/><Relationship Id="rId1704" Type="http://schemas.openxmlformats.org/officeDocument/2006/relationships/hyperlink" Target="https://cdn.orca.storage/6178141a8b51f600b5891a30/617c2b661e7d393aeb000008/name-plate-photo/qu0ovNE+XHW4v2jY46BZ1A.jpg" TargetMode="External"/><Relationship Id="rId1705" Type="http://schemas.openxmlformats.org/officeDocument/2006/relationships/hyperlink" Target="https://cdn.orca.storage/6178141a8b51f600b5891a30/617c2c0a1e7d393aeb000009/asset-photo/3FH+OC5AjTrQX83q499oMA.jpg" TargetMode="External"/><Relationship Id="rId1706" Type="http://schemas.openxmlformats.org/officeDocument/2006/relationships/hyperlink" Target="https://cdn.orca.storage/6178141a8b51f600b5891a30/617c2d261e7d393aeb00000a/asset-photo/+imCMc6gAhUHD8QWYssQA.jpg" TargetMode="External"/><Relationship Id="rId1707" Type="http://schemas.openxmlformats.org/officeDocument/2006/relationships/hyperlink" Target="https://cdn.orca.storage/6178141a8b51f600b5891a30/617c2e361e7d393aeb00000b/asset-photo/m2MT5rBYwr91pjNSSq6BSA.jpg" TargetMode="External"/><Relationship Id="rId1708" Type="http://schemas.openxmlformats.org/officeDocument/2006/relationships/hyperlink" Target="https://cdn.orca.storage/6178141a8b51f600b5891a30/617c30951e7d393aeb00000c/asset-photo/RWYi+gqZLRPM6DGS4n9jDA.jpg" TargetMode="External"/><Relationship Id="rId1709" Type="http://schemas.openxmlformats.org/officeDocument/2006/relationships/hyperlink" Target="https://cdn.orca.storage/6178141a8b51f600b5891a30/617c32051e7d393aeb00000d/asset-photo/bewFFNGGWKhqdXgenZZXA.jpg" TargetMode="External"/><Relationship Id="rId1710" Type="http://schemas.openxmlformats.org/officeDocument/2006/relationships/hyperlink" Target="https://cdn.orca.storage/6178141a8b51f600b5891a30/617c32051e7d393aeb00000d/barcode-photo/mLeGQCqxVZ3YYtwjyrBtxg.jpg" TargetMode="External"/><Relationship Id="rId1711" Type="http://schemas.openxmlformats.org/officeDocument/2006/relationships/hyperlink" Target="https://cdn.orca.storage/6178141a8b51f600b5891a30/617c32051e7d393aeb00000d/name-plate-photo/EqQtcHOF0GtbEM7RHxoKwQ.jpg" TargetMode="External"/><Relationship Id="rId1712" Type="http://schemas.openxmlformats.org/officeDocument/2006/relationships/hyperlink" Target="https://cdn.orca.storage/6178141a8b51f600b5891a30/617c32901e7d393aeb00000e/asset-photo/i4a6nSO8H+1GJ+qXJ6yIRg.jpg" TargetMode="External"/><Relationship Id="rId1713" Type="http://schemas.openxmlformats.org/officeDocument/2006/relationships/hyperlink" Target="https://cdn.orca.storage/6178141a8b51f600b5891a30/617c32901e7d393aeb00000e/name-plate-photo/Frq+drDHUFmsQFDNNsCMgg.jpg" TargetMode="External"/><Relationship Id="rId1714" Type="http://schemas.openxmlformats.org/officeDocument/2006/relationships/hyperlink" Target="https://cdn.orca.storage/6178141a8b51f600b5891a30/617c33821e7d3976fb000000/asset-photo/QFvEac76IILuQ8TNjHOYw.jpg" TargetMode="External"/><Relationship Id="rId1715" Type="http://schemas.openxmlformats.org/officeDocument/2006/relationships/hyperlink" Target="https://cdn.orca.storage/6178141a8b51f600b5891a30/617c33821e7d3976fb000000/name-plate-photo/g1O381Lz5iHZ7LI2cco9IA.jpg" TargetMode="External"/><Relationship Id="rId1716" Type="http://schemas.openxmlformats.org/officeDocument/2006/relationships/hyperlink" Target="https://cdn.orca.storage/6178141a8b51f600b5891a30/617c33fd1e7d3976fb000001/asset-photo/b51pD6zM02twbdGrXFBzhA.jpg" TargetMode="External"/><Relationship Id="rId1717" Type="http://schemas.openxmlformats.org/officeDocument/2006/relationships/hyperlink" Target="https://cdn.orca.storage/6178141a8b51f600b5891a30/617c34ab1e7d3976fb000002/asset-photo/YgVrDuYLjZ6M8szOMCOQow.jpg" TargetMode="External"/><Relationship Id="rId1718" Type="http://schemas.openxmlformats.org/officeDocument/2006/relationships/hyperlink" Target="https://cdn.orca.storage/6178141a8b51f600b5891a30/617c358b1e7d3976fb000003/asset-photo/Ftv4rPB6jkbzMRQXZp2Q0Q.jpg" TargetMode="External"/><Relationship Id="rId1719" Type="http://schemas.openxmlformats.org/officeDocument/2006/relationships/hyperlink" Target="https://cdn.orca.storage/6178141a8b51f600b5891a30/617c358b1e7d3976fb000003/name-plate-photo/Kqc95AUf3nGehxonMqIdJw.jpg" TargetMode="External"/><Relationship Id="rId1720" Type="http://schemas.openxmlformats.org/officeDocument/2006/relationships/hyperlink" Target="https://cdn.orca.storage/6178141a8b51f600b5891a30/617c36361e7d3976fb000004/asset-photo/w5ZtjVnHGbaXx6LvG+Z4Tg.jpg" TargetMode="External"/><Relationship Id="rId1721" Type="http://schemas.openxmlformats.org/officeDocument/2006/relationships/hyperlink" Target="https://cdn.orca.storage/6178141a8b51f600b5891a30/617c36361e7d3976fb000004/name-plate-photo/+HelWI06xsjWFi1jUDoNHA.jpg" TargetMode="External"/><Relationship Id="rId1722" Type="http://schemas.openxmlformats.org/officeDocument/2006/relationships/hyperlink" Target="https://cdn.orca.storage/6178141a8b51f600b5891a30/617c37ae1e7d3976fb000005/asset-photo/KbJXsYj6KjdhO9g5on1e1Q.jpg" TargetMode="External"/><Relationship Id="rId1723" Type="http://schemas.openxmlformats.org/officeDocument/2006/relationships/hyperlink" Target="https://cdn.orca.storage/6178141a8b51f600b5891a30/617c37ae1e7d3976fb000005/name-plate-photo/Xa9h4FYFBoGRNZ03kgjERw.jpg" TargetMode="External"/><Relationship Id="rId1724" Type="http://schemas.openxmlformats.org/officeDocument/2006/relationships/hyperlink" Target="https://cdn.orca.storage/6178141a8b51f600b5891a30/617c3ae51e7d3976fb000006/asset-photo/H3Eg1tjQ5NRKqwkhDESxTw.jpg" TargetMode="External"/><Relationship Id="rId1725" Type="http://schemas.openxmlformats.org/officeDocument/2006/relationships/hyperlink" Target="https://cdn.orca.storage/6178141a8b51f600b5891a30/617c41e71e7d3976fb000007/asset-photo/xXw9MdsDCJHKmUkmYDk3Q.jpg" TargetMode="External"/><Relationship Id="rId1726" Type="http://schemas.openxmlformats.org/officeDocument/2006/relationships/hyperlink" Target="https://cdn.orca.storage/6178141a8b51f600b5891a30/617c41e71e7d3976fb000007/name-plate-photo/aAVw68jnk1+DeCnoWJV7w.jpg" TargetMode="External"/><Relationship Id="rId1727" Type="http://schemas.openxmlformats.org/officeDocument/2006/relationships/hyperlink" Target="https://cdn.orca.storage/6178141a8b51f600b5891a30/617c42761e7d3976fb000008/asset-photo/x9IPluh2vBRiG56+lmaiCQ.jpg" TargetMode="External"/><Relationship Id="rId1728" Type="http://schemas.openxmlformats.org/officeDocument/2006/relationships/hyperlink" Target="https://cdn.orca.storage/6178141a8b51f600b5891a30/617c430c1e7d3976fb000009/asset-photo/2Medbmp07YwLRdWGBMUSjw.jpg" TargetMode="External"/><Relationship Id="rId1729" Type="http://schemas.openxmlformats.org/officeDocument/2006/relationships/hyperlink" Target="https://cdn.orca.storage/6178141a8b51f600b5891a30/617c43781e7d3976fb00000a/asset-photo/foNk6rllYpi0JNuJhjdmw.jpg" TargetMode="External"/><Relationship Id="rId1730" Type="http://schemas.openxmlformats.org/officeDocument/2006/relationships/hyperlink" Target="https://cdn.orca.storage/6178141a8b51f600b5891a30/617c44781e7d3976fb00000b/asset-photo/PeIixPDC0pjuhyOZCbc4sg.jpg" TargetMode="External"/><Relationship Id="rId1731" Type="http://schemas.openxmlformats.org/officeDocument/2006/relationships/hyperlink" Target="https://cdn.orca.storage/6178141a8b51f600b5891a30/617c44e91e7d3976fb00000c/asset-photo/HhDusYovWoRO6GQ9BK+8Ug.jpg" TargetMode="External"/><Relationship Id="rId1732" Type="http://schemas.openxmlformats.org/officeDocument/2006/relationships/hyperlink" Target="https://cdn.orca.storage/6178141a8b51f600b5891a30/617c44e91e7d3976fb00000c/name-plate-photo/VoIaXXkFBMc7zsYVYDXFQ.jpg" TargetMode="External"/><Relationship Id="rId1733" Type="http://schemas.openxmlformats.org/officeDocument/2006/relationships/hyperlink" Target="https://cdn.orca.storage/6178141a8b51f600b5891a30/617c46961e7d3976fb00000d/asset-photo/Zg00w4KFkFgxNEmgQwPE3w.jpg" TargetMode="External"/><Relationship Id="rId1734" Type="http://schemas.openxmlformats.org/officeDocument/2006/relationships/hyperlink" Target="https://cdn.orca.storage/6178141a8b51f600b5891a30/617c47091e7d3976fb00000e/asset-photo/kAIWVERYbT3qbqpqMASGlg.jpg" TargetMode="External"/><Relationship Id="rId1735" Type="http://schemas.openxmlformats.org/officeDocument/2006/relationships/hyperlink" Target="https://cdn.orca.storage/6178141a8b51f600b5891a30/617fff887d917700b596332f/asset-photo/B1qEKn2iH6r8BGqJvQmAA.jpg" TargetMode="External"/><Relationship Id="rId1736" Type="http://schemas.openxmlformats.org/officeDocument/2006/relationships/hyperlink" Target="https://cdn.orca.storage/6178141a8b51f600b5891a30/617fff8d097cfe00b5ab5661/asset-photo/y4UC982yUXa5O6qTjXlV+Q.jpg" TargetMode="External"/><Relationship Id="rId1737" Type="http://schemas.openxmlformats.org/officeDocument/2006/relationships/hyperlink" Target="https://cdn.orca.storage/6178141a8b51f600b5891a30/617fff8d097cfe00b5ab5661/name-plate-photo/gVK8OPuTWQVnpSmUaNbJw.jpg" TargetMode="External"/><Relationship Id="rId1738" Type="http://schemas.openxmlformats.org/officeDocument/2006/relationships/hyperlink" Target="https://cdn.orca.storage/6178141a8b51f600b5891a30/617fff900679ae00b5e74d19/asset-photo/U2NJrwxnguFSpd7fGzmvQ.jpg" TargetMode="External"/><Relationship Id="rId1739" Type="http://schemas.openxmlformats.org/officeDocument/2006/relationships/hyperlink" Target="https://cdn.orca.storage/6178141a8b51f600b5891a30/617fff900679ae00b5e74d19/name-plate-photo/zgchY0DOiHkADr7I4fc2SQ.jpg" TargetMode="External"/><Relationship Id="rId1740" Type="http://schemas.openxmlformats.org/officeDocument/2006/relationships/hyperlink" Target="https://cdn.orca.storage/6178141a8b51f600b5891a30/617fff916ef76800b5521aae/asset-photo/47c9T7X6nuiE8FsiZuFvew.jpg" TargetMode="External"/><Relationship Id="rId1741" Type="http://schemas.openxmlformats.org/officeDocument/2006/relationships/hyperlink" Target="https://cdn.orca.storage/6178141a8b51f600b5891a30/617fff920679ae00b5e74d1c/asset-photo/zTWKgFC3DpL7t4CHmFmCg.jpg" TargetMode="External"/><Relationship Id="rId1742" Type="http://schemas.openxmlformats.org/officeDocument/2006/relationships/hyperlink" Target="https://cdn.orca.storage/6178141a8b51f600b5891a30/617fff937d917700b5963332/asset-photo/7GysABJCu90dAHxlRLj0tA.jpg" TargetMode="External"/><Relationship Id="rId1743" Type="http://schemas.openxmlformats.org/officeDocument/2006/relationships/hyperlink" Target="https://cdn.orca.storage/6178141a8b51f600b5891a30/617c1952d170114b06000008/asset-photo/EwoyxnpG+8hdFTtwiOIYag.jpg" TargetMode="External"/><Relationship Id="rId1744" Type="http://schemas.openxmlformats.org/officeDocument/2006/relationships/hyperlink" Target="https://cdn.orca.storage/6178141a8b51f600b5891a30/617c1a45d170114b06000009/asset-photo/LNvrqzullKJU52Uo0GuM1w.jpg" TargetMode="External"/><Relationship Id="rId1745" Type="http://schemas.openxmlformats.org/officeDocument/2006/relationships/hyperlink" Target="https://cdn.orca.storage/6178141a8b51f600b5891a30/617c1a45d170114b06000009/name-plate-photo/ajd930gk32vftG+ZNfci6A.jpg" TargetMode="External"/><Relationship Id="rId1746" Type="http://schemas.openxmlformats.org/officeDocument/2006/relationships/hyperlink" Target="https://cdn.orca.storage/6178141a8b51f600b5891a30/617c1ca0d170114b0600000b/asset-photo/0d9rljNpEQYLctKtkKOIag.jpg" TargetMode="External"/><Relationship Id="rId1747" Type="http://schemas.openxmlformats.org/officeDocument/2006/relationships/hyperlink" Target="https://cdn.orca.storage/6178141a8b51f600b5891a30/617fffb22e8faa00b5a2f7ae/asset-photo/LAJlHJzRQCiP7UZvRvFmHw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30"/>
  <sheetViews>
    <sheetView tabSelected="1" workbookViewId="0"/>
  </sheetViews>
  <sheetFormatPr defaultRowHeight="15"/>
  <sheetData>
    <row r="1" spans="1:1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>
        <f>T("0000311568")</f>
        <v>0</v>
      </c>
      <c r="B2" t="s">
        <v>114</v>
      </c>
      <c r="C2" s="2" t="s">
        <v>959</v>
      </c>
      <c r="D2" s="2" t="s">
        <v>1634</v>
      </c>
      <c r="E2" t="s">
        <v>2237</v>
      </c>
      <c r="F2" t="s">
        <v>2267</v>
      </c>
      <c r="G2" t="s">
        <v>2271</v>
      </c>
      <c r="H2" s="3">
        <v>44498.63833333334</v>
      </c>
      <c r="I2" t="s">
        <v>2276</v>
      </c>
      <c r="K2" t="s">
        <v>3234</v>
      </c>
      <c r="L2" t="s">
        <v>3300</v>
      </c>
      <c r="M2" s="2" t="s">
        <v>3730</v>
      </c>
      <c r="N2" t="s">
        <v>2237</v>
      </c>
      <c r="O2" t="s">
        <v>4459</v>
      </c>
    </row>
    <row r="3" spans="1:15">
      <c r="A3" s="1">
        <f>T("0000151844")</f>
        <v>0</v>
      </c>
      <c r="B3" t="s">
        <v>115</v>
      </c>
      <c r="C3" s="2" t="s">
        <v>960</v>
      </c>
      <c r="D3" s="2" t="s">
        <v>1635</v>
      </c>
      <c r="E3" t="s">
        <v>2237</v>
      </c>
      <c r="F3" t="s">
        <v>2267</v>
      </c>
      <c r="G3" t="s">
        <v>2272</v>
      </c>
      <c r="I3" t="s">
        <v>2277</v>
      </c>
      <c r="K3" t="s">
        <v>3235</v>
      </c>
      <c r="M3" s="2" t="s">
        <v>3731</v>
      </c>
      <c r="N3" t="s">
        <v>4199</v>
      </c>
      <c r="O3" t="s">
        <v>4459</v>
      </c>
    </row>
    <row r="4" spans="1:15">
      <c r="A4" s="1">
        <f>T("0000151845")</f>
        <v>0</v>
      </c>
      <c r="B4" t="s">
        <v>116</v>
      </c>
      <c r="E4" t="s">
        <v>2237</v>
      </c>
      <c r="F4" t="s">
        <v>2267</v>
      </c>
      <c r="I4" t="s">
        <v>2278</v>
      </c>
      <c r="N4" t="s">
        <v>4199</v>
      </c>
      <c r="O4" t="s">
        <v>4459</v>
      </c>
    </row>
    <row r="5" spans="1:15">
      <c r="A5" s="1">
        <f>T("000050452")</f>
        <v>0</v>
      </c>
      <c r="B5" t="s">
        <v>117</v>
      </c>
      <c r="E5" t="s">
        <v>2237</v>
      </c>
      <c r="F5" t="s">
        <v>2267</v>
      </c>
      <c r="I5" t="s">
        <v>2279</v>
      </c>
      <c r="N5" t="s">
        <v>4199</v>
      </c>
      <c r="O5" t="s">
        <v>4459</v>
      </c>
    </row>
    <row r="6" spans="1:15">
      <c r="A6" s="1">
        <f>T("0000151843")</f>
        <v>0</v>
      </c>
      <c r="B6" t="s">
        <v>118</v>
      </c>
      <c r="C6" s="2" t="s">
        <v>961</v>
      </c>
      <c r="D6" s="2" t="s">
        <v>1636</v>
      </c>
      <c r="E6" t="s">
        <v>2237</v>
      </c>
      <c r="F6" t="s">
        <v>2267</v>
      </c>
      <c r="G6" t="s">
        <v>2272</v>
      </c>
      <c r="I6" t="s">
        <v>2280</v>
      </c>
      <c r="K6" t="s">
        <v>2272</v>
      </c>
      <c r="M6" s="2" t="s">
        <v>3732</v>
      </c>
      <c r="N6" t="s">
        <v>4199</v>
      </c>
      <c r="O6" t="s">
        <v>4459</v>
      </c>
    </row>
    <row r="7" spans="1:15">
      <c r="A7" s="1">
        <f>T("0000151885")</f>
        <v>0</v>
      </c>
      <c r="B7" t="s">
        <v>119</v>
      </c>
      <c r="C7" s="2" t="s">
        <v>962</v>
      </c>
      <c r="D7" s="2" t="s">
        <v>1637</v>
      </c>
      <c r="E7" t="s">
        <v>2238</v>
      </c>
      <c r="F7" t="s">
        <v>2267</v>
      </c>
      <c r="G7" t="s">
        <v>2271</v>
      </c>
      <c r="H7" s="3">
        <v>44498.71980324074</v>
      </c>
      <c r="I7" t="s">
        <v>2281</v>
      </c>
      <c r="K7" t="s">
        <v>3236</v>
      </c>
      <c r="L7" t="s">
        <v>3301</v>
      </c>
      <c r="M7" s="2" t="s">
        <v>3733</v>
      </c>
      <c r="N7" t="s">
        <v>4200</v>
      </c>
      <c r="O7" t="s">
        <v>4460</v>
      </c>
    </row>
    <row r="8" spans="1:15">
      <c r="A8" s="1">
        <f>T("0000151886")</f>
        <v>0</v>
      </c>
      <c r="B8" t="s">
        <v>120</v>
      </c>
      <c r="C8" s="2" t="s">
        <v>963</v>
      </c>
      <c r="D8" s="2" t="s">
        <v>1638</v>
      </c>
      <c r="E8" t="s">
        <v>2238</v>
      </c>
      <c r="F8" t="s">
        <v>2267</v>
      </c>
      <c r="G8" t="s">
        <v>2271</v>
      </c>
      <c r="H8" s="3">
        <v>44498.7190625</v>
      </c>
      <c r="I8" t="s">
        <v>2282</v>
      </c>
      <c r="K8" t="s">
        <v>3234</v>
      </c>
      <c r="L8" t="s">
        <v>3302</v>
      </c>
      <c r="M8" s="2" t="s">
        <v>3734</v>
      </c>
      <c r="N8" t="s">
        <v>4200</v>
      </c>
      <c r="O8" t="s">
        <v>4460</v>
      </c>
    </row>
    <row r="9" spans="1:15">
      <c r="A9" s="1">
        <f>T("000050454")</f>
        <v>0</v>
      </c>
      <c r="B9" t="s">
        <v>121</v>
      </c>
      <c r="C9" s="2" t="s">
        <v>964</v>
      </c>
      <c r="D9" s="2" t="s">
        <v>1639</v>
      </c>
      <c r="E9" t="s">
        <v>2238</v>
      </c>
      <c r="F9" t="s">
        <v>2267</v>
      </c>
      <c r="G9" t="s">
        <v>2271</v>
      </c>
      <c r="I9" t="s">
        <v>2283</v>
      </c>
      <c r="K9" t="s">
        <v>3237</v>
      </c>
      <c r="M9" s="2" t="s">
        <v>3735</v>
      </c>
      <c r="N9" t="s">
        <v>4200</v>
      </c>
      <c r="O9" t="s">
        <v>4461</v>
      </c>
    </row>
    <row r="10" spans="1:15">
      <c r="A10" s="1">
        <f>T("0000151898")</f>
        <v>0</v>
      </c>
      <c r="B10" t="s">
        <v>122</v>
      </c>
      <c r="E10" t="s">
        <v>2239</v>
      </c>
      <c r="F10" t="s">
        <v>2267</v>
      </c>
      <c r="I10" t="s">
        <v>2284</v>
      </c>
      <c r="N10" t="s">
        <v>4201</v>
      </c>
      <c r="O10" t="s">
        <v>4459</v>
      </c>
    </row>
    <row r="11" spans="1:15">
      <c r="A11" s="1">
        <f>T("000050453")</f>
        <v>0</v>
      </c>
      <c r="B11" t="s">
        <v>123</v>
      </c>
      <c r="C11" s="2" t="s">
        <v>965</v>
      </c>
      <c r="D11" s="2" t="s">
        <v>1640</v>
      </c>
      <c r="E11" t="s">
        <v>2239</v>
      </c>
      <c r="F11" t="s">
        <v>2267</v>
      </c>
      <c r="G11" t="s">
        <v>2272</v>
      </c>
      <c r="I11" t="s">
        <v>2285</v>
      </c>
      <c r="K11" t="s">
        <v>2272</v>
      </c>
      <c r="M11" s="2" t="s">
        <v>3736</v>
      </c>
      <c r="N11" t="s">
        <v>4201</v>
      </c>
      <c r="O11" t="s">
        <v>4459</v>
      </c>
    </row>
    <row r="12" spans="1:15">
      <c r="A12" s="1">
        <f>T("0000311844")</f>
        <v>0</v>
      </c>
      <c r="B12" t="s">
        <v>124</v>
      </c>
      <c r="C12" s="2" t="s">
        <v>966</v>
      </c>
      <c r="D12" s="2" t="s">
        <v>1641</v>
      </c>
      <c r="E12" t="s">
        <v>2239</v>
      </c>
      <c r="F12" t="s">
        <v>2267</v>
      </c>
      <c r="G12" t="s">
        <v>2271</v>
      </c>
      <c r="H12" s="3">
        <v>44498.64835648148</v>
      </c>
      <c r="I12" t="s">
        <v>2286</v>
      </c>
      <c r="K12" t="s">
        <v>3237</v>
      </c>
      <c r="L12" t="s">
        <v>3303</v>
      </c>
      <c r="M12" s="2" t="s">
        <v>3737</v>
      </c>
      <c r="N12" t="s">
        <v>4201</v>
      </c>
      <c r="O12" t="s">
        <v>4462</v>
      </c>
    </row>
    <row r="13" spans="1:15">
      <c r="A13" s="1">
        <f>T("000050125")</f>
        <v>0</v>
      </c>
      <c r="B13" t="s">
        <v>125</v>
      </c>
      <c r="C13" s="2" t="s">
        <v>967</v>
      </c>
      <c r="D13" s="2" t="s">
        <v>1642</v>
      </c>
      <c r="E13" t="s">
        <v>2240</v>
      </c>
      <c r="F13" t="s">
        <v>2267</v>
      </c>
      <c r="G13" t="s">
        <v>2272</v>
      </c>
      <c r="I13" t="s">
        <v>2287</v>
      </c>
      <c r="K13" t="s">
        <v>2272</v>
      </c>
      <c r="M13" s="2" t="s">
        <v>3738</v>
      </c>
      <c r="N13" t="s">
        <v>2240</v>
      </c>
      <c r="O13" t="s">
        <v>4463</v>
      </c>
    </row>
    <row r="14" spans="1:15">
      <c r="A14" s="1">
        <f>T("000050501")</f>
        <v>0</v>
      </c>
      <c r="B14" t="s">
        <v>126</v>
      </c>
      <c r="C14" s="2" t="s">
        <v>968</v>
      </c>
      <c r="D14" s="2" t="s">
        <v>1643</v>
      </c>
      <c r="E14" t="s">
        <v>2240</v>
      </c>
      <c r="F14" t="s">
        <v>2267</v>
      </c>
      <c r="G14" t="s">
        <v>2272</v>
      </c>
      <c r="I14" t="s">
        <v>2288</v>
      </c>
      <c r="K14" t="s">
        <v>2272</v>
      </c>
      <c r="M14" s="2" t="s">
        <v>3739</v>
      </c>
      <c r="N14" t="s">
        <v>2240</v>
      </c>
      <c r="O14" t="s">
        <v>4464</v>
      </c>
    </row>
    <row r="15" spans="1:15">
      <c r="A15" s="1">
        <f>T("000050506")</f>
        <v>0</v>
      </c>
      <c r="B15" t="s">
        <v>127</v>
      </c>
      <c r="E15" t="s">
        <v>2240</v>
      </c>
      <c r="F15" t="s">
        <v>2267</v>
      </c>
      <c r="I15" t="s">
        <v>2289</v>
      </c>
      <c r="N15" t="s">
        <v>2240</v>
      </c>
      <c r="O15" t="s">
        <v>4459</v>
      </c>
    </row>
    <row r="16" spans="1:15">
      <c r="A16" s="1">
        <f>T("000051875")</f>
        <v>0</v>
      </c>
      <c r="B16" t="s">
        <v>128</v>
      </c>
      <c r="E16" t="s">
        <v>2240</v>
      </c>
      <c r="F16" t="s">
        <v>2267</v>
      </c>
      <c r="I16" t="s">
        <v>2290</v>
      </c>
      <c r="N16" t="s">
        <v>2240</v>
      </c>
      <c r="O16" t="s">
        <v>4459</v>
      </c>
    </row>
    <row r="17" spans="1:15">
      <c r="A17" s="1">
        <f>T("000050604")</f>
        <v>0</v>
      </c>
      <c r="B17" t="s">
        <v>129</v>
      </c>
      <c r="E17" t="s">
        <v>2240</v>
      </c>
      <c r="F17" t="s">
        <v>2267</v>
      </c>
      <c r="I17" t="s">
        <v>2291</v>
      </c>
      <c r="N17" t="s">
        <v>2240</v>
      </c>
      <c r="O17" t="s">
        <v>4459</v>
      </c>
    </row>
    <row r="18" spans="1:15">
      <c r="A18" s="1">
        <f>T("0000157924")</f>
        <v>0</v>
      </c>
      <c r="B18" t="s">
        <v>130</v>
      </c>
      <c r="C18" s="2" t="s">
        <v>969</v>
      </c>
      <c r="D18" s="2" t="s">
        <v>1644</v>
      </c>
      <c r="E18" t="s">
        <v>2240</v>
      </c>
      <c r="F18" t="s">
        <v>2267</v>
      </c>
      <c r="G18" t="s">
        <v>2272</v>
      </c>
      <c r="H18" s="3">
        <v>44498.57979166666</v>
      </c>
      <c r="I18" t="s">
        <v>2292</v>
      </c>
      <c r="K18" t="s">
        <v>2272</v>
      </c>
      <c r="L18" t="s">
        <v>3304</v>
      </c>
      <c r="M18" s="2" t="s">
        <v>3740</v>
      </c>
      <c r="N18" t="s">
        <v>2240</v>
      </c>
      <c r="O18" t="s">
        <v>4465</v>
      </c>
    </row>
    <row r="19" spans="1:15">
      <c r="A19" s="1">
        <f>T("0000157471")</f>
        <v>0</v>
      </c>
      <c r="B19" t="s">
        <v>131</v>
      </c>
      <c r="C19" s="2" t="s">
        <v>970</v>
      </c>
      <c r="D19" s="2" t="s">
        <v>1645</v>
      </c>
      <c r="E19" t="s">
        <v>2240</v>
      </c>
      <c r="F19" t="s">
        <v>2267</v>
      </c>
      <c r="G19" t="s">
        <v>2271</v>
      </c>
      <c r="H19" s="3">
        <v>44498.72828703704</v>
      </c>
      <c r="I19" t="s">
        <v>2293</v>
      </c>
      <c r="K19" t="s">
        <v>3234</v>
      </c>
      <c r="L19" t="s">
        <v>3305</v>
      </c>
      <c r="M19" s="2" t="s">
        <v>3741</v>
      </c>
      <c r="N19" t="s">
        <v>4202</v>
      </c>
      <c r="O19" t="s">
        <v>4459</v>
      </c>
    </row>
    <row r="20" spans="1:15">
      <c r="A20" s="1">
        <f>T("0000151865")</f>
        <v>0</v>
      </c>
      <c r="B20" t="s">
        <v>132</v>
      </c>
      <c r="C20" s="2" t="s">
        <v>971</v>
      </c>
      <c r="D20" s="2" t="s">
        <v>1646</v>
      </c>
      <c r="E20" t="s">
        <v>2240</v>
      </c>
      <c r="F20" t="s">
        <v>2267</v>
      </c>
      <c r="G20" t="s">
        <v>2272</v>
      </c>
      <c r="H20" s="3">
        <v>44498.56616898148</v>
      </c>
      <c r="I20" t="s">
        <v>2294</v>
      </c>
      <c r="K20" t="s">
        <v>2272</v>
      </c>
      <c r="L20" t="s">
        <v>3306</v>
      </c>
      <c r="M20" s="2" t="s">
        <v>3742</v>
      </c>
      <c r="N20" t="s">
        <v>4203</v>
      </c>
      <c r="O20" t="s">
        <v>4466</v>
      </c>
    </row>
    <row r="21" spans="1:15">
      <c r="A21" s="1">
        <f>T("0000151870")</f>
        <v>0</v>
      </c>
      <c r="B21" t="s">
        <v>133</v>
      </c>
      <c r="E21" t="s">
        <v>2240</v>
      </c>
      <c r="F21" t="s">
        <v>2267</v>
      </c>
      <c r="I21" t="s">
        <v>2295</v>
      </c>
      <c r="N21" t="s">
        <v>4204</v>
      </c>
      <c r="O21" t="s">
        <v>4459</v>
      </c>
    </row>
    <row r="22" spans="1:15">
      <c r="A22" s="1">
        <f>T("0000157904")</f>
        <v>0</v>
      </c>
      <c r="B22" t="s">
        <v>134</v>
      </c>
      <c r="C22" s="2" t="s">
        <v>972</v>
      </c>
      <c r="D22" s="2" t="s">
        <v>1647</v>
      </c>
      <c r="E22" t="s">
        <v>2240</v>
      </c>
      <c r="F22" t="s">
        <v>2267</v>
      </c>
      <c r="G22" t="s">
        <v>2272</v>
      </c>
      <c r="H22" s="3">
        <v>44498.72993055556</v>
      </c>
      <c r="I22" t="s">
        <v>2296</v>
      </c>
      <c r="K22" t="s">
        <v>2272</v>
      </c>
      <c r="L22" t="s">
        <v>3307</v>
      </c>
      <c r="M22" s="2" t="s">
        <v>3743</v>
      </c>
      <c r="N22" t="s">
        <v>4205</v>
      </c>
      <c r="O22" t="s">
        <v>4459</v>
      </c>
    </row>
    <row r="23" spans="1:15">
      <c r="A23" s="1">
        <f>T("0000157905")</f>
        <v>0</v>
      </c>
      <c r="B23" t="s">
        <v>134</v>
      </c>
      <c r="C23" s="2" t="s">
        <v>973</v>
      </c>
      <c r="D23" s="2" t="s">
        <v>1648</v>
      </c>
      <c r="E23" t="s">
        <v>2240</v>
      </c>
      <c r="F23" t="s">
        <v>2267</v>
      </c>
      <c r="G23" t="s">
        <v>2271</v>
      </c>
      <c r="H23" s="3">
        <v>44498.73055555556</v>
      </c>
      <c r="I23" t="s">
        <v>2297</v>
      </c>
      <c r="K23" t="s">
        <v>3237</v>
      </c>
      <c r="L23" t="s">
        <v>3307</v>
      </c>
      <c r="M23" s="2" t="s">
        <v>3744</v>
      </c>
      <c r="N23" t="s">
        <v>4205</v>
      </c>
      <c r="O23" t="s">
        <v>4459</v>
      </c>
    </row>
    <row r="24" spans="1:15">
      <c r="A24" s="1">
        <f>T("0000210159")</f>
        <v>0</v>
      </c>
      <c r="B24" t="s">
        <v>135</v>
      </c>
      <c r="C24" s="2" t="s">
        <v>974</v>
      </c>
      <c r="E24" t="s">
        <v>2240</v>
      </c>
      <c r="F24" t="s">
        <v>2267</v>
      </c>
      <c r="G24" t="s">
        <v>2271</v>
      </c>
      <c r="I24" t="s">
        <v>2298</v>
      </c>
      <c r="K24" t="s">
        <v>3237</v>
      </c>
      <c r="M24" s="2" t="s">
        <v>3745</v>
      </c>
      <c r="N24" t="s">
        <v>4206</v>
      </c>
      <c r="O24" t="s">
        <v>4459</v>
      </c>
    </row>
    <row r="25" spans="1:15">
      <c r="A25" s="1">
        <f>T("0000294562")</f>
        <v>0</v>
      </c>
      <c r="B25" t="s">
        <v>135</v>
      </c>
      <c r="C25" s="2" t="s">
        <v>975</v>
      </c>
      <c r="D25" s="2" t="s">
        <v>1649</v>
      </c>
      <c r="E25" t="s">
        <v>2240</v>
      </c>
      <c r="F25" t="s">
        <v>2267</v>
      </c>
      <c r="G25" t="s">
        <v>2271</v>
      </c>
      <c r="I25" t="s">
        <v>2299</v>
      </c>
      <c r="K25" t="s">
        <v>3237</v>
      </c>
      <c r="M25" s="2" t="s">
        <v>3746</v>
      </c>
      <c r="N25" t="s">
        <v>4206</v>
      </c>
      <c r="O25" t="s">
        <v>4459</v>
      </c>
    </row>
    <row r="26" spans="1:15">
      <c r="A26" s="1">
        <f>T("0000311848")</f>
        <v>0</v>
      </c>
      <c r="B26" t="s">
        <v>136</v>
      </c>
      <c r="C26" s="2" t="s">
        <v>976</v>
      </c>
      <c r="D26" s="2" t="s">
        <v>1650</v>
      </c>
      <c r="E26" t="s">
        <v>2241</v>
      </c>
      <c r="F26" t="s">
        <v>2267</v>
      </c>
      <c r="G26" t="s">
        <v>2271</v>
      </c>
      <c r="H26" s="3">
        <v>44498.76591435185</v>
      </c>
      <c r="I26" t="s">
        <v>2300</v>
      </c>
      <c r="K26" t="s">
        <v>3234</v>
      </c>
      <c r="L26" t="s">
        <v>3308</v>
      </c>
      <c r="M26" s="2" t="s">
        <v>3747</v>
      </c>
      <c r="N26" t="s">
        <v>4207</v>
      </c>
      <c r="O26" t="s">
        <v>4459</v>
      </c>
    </row>
    <row r="27" spans="1:15">
      <c r="A27" s="1">
        <f>T("0000157911")</f>
        <v>0</v>
      </c>
      <c r="B27" t="s">
        <v>137</v>
      </c>
      <c r="C27" s="2" t="s">
        <v>977</v>
      </c>
      <c r="D27" s="2" t="s">
        <v>1651</v>
      </c>
      <c r="E27" t="s">
        <v>2242</v>
      </c>
      <c r="F27" t="s">
        <v>2267</v>
      </c>
      <c r="G27" t="s">
        <v>2271</v>
      </c>
      <c r="H27" s="3">
        <v>44498.75012731482</v>
      </c>
      <c r="I27" t="s">
        <v>2301</v>
      </c>
      <c r="K27" t="s">
        <v>3237</v>
      </c>
      <c r="L27" t="s">
        <v>3309</v>
      </c>
      <c r="M27" s="2" t="s">
        <v>3748</v>
      </c>
      <c r="N27" t="s">
        <v>4208</v>
      </c>
      <c r="O27" t="s">
        <v>4459</v>
      </c>
    </row>
    <row r="28" spans="1:15">
      <c r="A28" s="1">
        <f>T("0000157912")</f>
        <v>0</v>
      </c>
      <c r="B28" t="s">
        <v>137</v>
      </c>
      <c r="C28" s="2" t="s">
        <v>978</v>
      </c>
      <c r="D28" s="2" t="s">
        <v>1652</v>
      </c>
      <c r="E28" t="s">
        <v>2242</v>
      </c>
      <c r="F28" t="s">
        <v>2267</v>
      </c>
      <c r="G28" t="s">
        <v>2271</v>
      </c>
      <c r="H28" s="3">
        <v>44498.75053240741</v>
      </c>
      <c r="I28" t="s">
        <v>2302</v>
      </c>
      <c r="K28" t="s">
        <v>3237</v>
      </c>
      <c r="L28" t="s">
        <v>3310</v>
      </c>
      <c r="M28" s="2" t="s">
        <v>3749</v>
      </c>
      <c r="N28" t="s">
        <v>4208</v>
      </c>
      <c r="O28" t="s">
        <v>4459</v>
      </c>
    </row>
    <row r="29" spans="1:15">
      <c r="A29" s="1">
        <f>T("0000151784")</f>
        <v>0</v>
      </c>
      <c r="B29" t="s">
        <v>138</v>
      </c>
      <c r="C29" s="2" t="s">
        <v>979</v>
      </c>
      <c r="D29" s="2" t="s">
        <v>1653</v>
      </c>
      <c r="E29" t="s">
        <v>2242</v>
      </c>
      <c r="F29" t="s">
        <v>2267</v>
      </c>
      <c r="G29" t="s">
        <v>2271</v>
      </c>
      <c r="H29" s="3">
        <v>44498.74972222222</v>
      </c>
      <c r="I29" t="s">
        <v>2303</v>
      </c>
      <c r="K29" t="s">
        <v>3234</v>
      </c>
      <c r="L29" t="s">
        <v>3311</v>
      </c>
      <c r="M29" s="2" t="s">
        <v>3750</v>
      </c>
      <c r="N29" t="s">
        <v>4208</v>
      </c>
      <c r="O29" t="s">
        <v>4459</v>
      </c>
    </row>
    <row r="30" spans="1:15">
      <c r="A30" s="1">
        <f>T("0000151785")</f>
        <v>0</v>
      </c>
      <c r="B30" t="s">
        <v>138</v>
      </c>
      <c r="C30" s="2" t="s">
        <v>980</v>
      </c>
      <c r="D30" s="2" t="s">
        <v>1654</v>
      </c>
      <c r="E30" t="s">
        <v>2242</v>
      </c>
      <c r="F30" t="s">
        <v>2267</v>
      </c>
      <c r="G30" t="s">
        <v>2271</v>
      </c>
      <c r="H30" s="3">
        <v>44498.74923611111</v>
      </c>
      <c r="I30" t="s">
        <v>2304</v>
      </c>
      <c r="K30" t="s">
        <v>3234</v>
      </c>
      <c r="L30" t="s">
        <v>3312</v>
      </c>
      <c r="M30" s="2" t="s">
        <v>3751</v>
      </c>
      <c r="N30" t="s">
        <v>4208</v>
      </c>
      <c r="O30" t="s">
        <v>4459</v>
      </c>
    </row>
    <row r="31" spans="1:15">
      <c r="A31" s="1">
        <f>T("0000151786")</f>
        <v>0</v>
      </c>
      <c r="B31" t="s">
        <v>138</v>
      </c>
      <c r="C31" s="2" t="s">
        <v>981</v>
      </c>
      <c r="D31" s="2" t="s">
        <v>1655</v>
      </c>
      <c r="E31" t="s">
        <v>2242</v>
      </c>
      <c r="F31" t="s">
        <v>2267</v>
      </c>
      <c r="G31" t="s">
        <v>2271</v>
      </c>
      <c r="H31" s="3">
        <v>44498.74858796296</v>
      </c>
      <c r="I31" t="s">
        <v>2305</v>
      </c>
      <c r="K31" t="s">
        <v>3238</v>
      </c>
      <c r="L31" t="s">
        <v>3313</v>
      </c>
      <c r="M31" s="2" t="s">
        <v>3752</v>
      </c>
      <c r="N31" t="s">
        <v>4208</v>
      </c>
      <c r="O31" t="s">
        <v>4459</v>
      </c>
    </row>
    <row r="32" spans="1:15">
      <c r="A32" s="1">
        <f>T("0000151787")</f>
        <v>0</v>
      </c>
      <c r="B32" t="s">
        <v>139</v>
      </c>
      <c r="E32" t="s">
        <v>2242</v>
      </c>
      <c r="F32" t="s">
        <v>2267</v>
      </c>
      <c r="I32" t="s">
        <v>2306</v>
      </c>
      <c r="N32" t="s">
        <v>2242</v>
      </c>
      <c r="O32" t="s">
        <v>4459</v>
      </c>
    </row>
    <row r="33" spans="1:15">
      <c r="A33" s="1">
        <f>T("0000151788")</f>
        <v>0</v>
      </c>
      <c r="B33" t="s">
        <v>139</v>
      </c>
      <c r="E33" t="s">
        <v>2242</v>
      </c>
      <c r="F33" t="s">
        <v>2267</v>
      </c>
      <c r="I33" t="s">
        <v>2307</v>
      </c>
      <c r="N33" t="s">
        <v>2242</v>
      </c>
      <c r="O33" t="s">
        <v>4459</v>
      </c>
    </row>
    <row r="34" spans="1:15">
      <c r="A34" s="1">
        <f>T("000050456")</f>
        <v>0</v>
      </c>
      <c r="B34" t="s">
        <v>140</v>
      </c>
      <c r="C34" s="2" t="s">
        <v>982</v>
      </c>
      <c r="D34" s="2" t="s">
        <v>1656</v>
      </c>
      <c r="E34" t="s">
        <v>2242</v>
      </c>
      <c r="F34" t="s">
        <v>2267</v>
      </c>
      <c r="G34" t="s">
        <v>2271</v>
      </c>
      <c r="I34" t="s">
        <v>2308</v>
      </c>
      <c r="K34" t="s">
        <v>3237</v>
      </c>
      <c r="M34" s="2" t="s">
        <v>3753</v>
      </c>
      <c r="N34" t="s">
        <v>4209</v>
      </c>
      <c r="O34" t="s">
        <v>4459</v>
      </c>
    </row>
    <row r="35" spans="1:15">
      <c r="A35" s="1">
        <f>T("0000151794")</f>
        <v>0</v>
      </c>
      <c r="B35" t="s">
        <v>141</v>
      </c>
      <c r="C35" s="2" t="s">
        <v>983</v>
      </c>
      <c r="D35" s="2" t="s">
        <v>1657</v>
      </c>
      <c r="E35" t="s">
        <v>2242</v>
      </c>
      <c r="F35" t="s">
        <v>2267</v>
      </c>
      <c r="G35" t="s">
        <v>2272</v>
      </c>
      <c r="H35" s="3">
        <v>44498.7539699074</v>
      </c>
      <c r="I35" t="s">
        <v>2309</v>
      </c>
      <c r="K35" t="s">
        <v>2272</v>
      </c>
      <c r="L35" t="s">
        <v>3314</v>
      </c>
      <c r="M35" s="2" t="s">
        <v>3754</v>
      </c>
      <c r="N35" t="s">
        <v>4208</v>
      </c>
      <c r="O35" t="s">
        <v>4459</v>
      </c>
    </row>
    <row r="36" spans="1:15">
      <c r="A36" s="1">
        <f>T("0000157909")</f>
        <v>0</v>
      </c>
      <c r="B36" t="s">
        <v>137</v>
      </c>
      <c r="C36" s="2" t="s">
        <v>984</v>
      </c>
      <c r="D36" s="2" t="s">
        <v>1658</v>
      </c>
      <c r="E36" t="s">
        <v>2242</v>
      </c>
      <c r="F36" t="s">
        <v>2267</v>
      </c>
      <c r="G36" t="s">
        <v>2272</v>
      </c>
      <c r="H36" s="3">
        <v>44498.75444444444</v>
      </c>
      <c r="I36" t="s">
        <v>2310</v>
      </c>
      <c r="K36" t="s">
        <v>2272</v>
      </c>
      <c r="L36" t="s">
        <v>3315</v>
      </c>
      <c r="M36" s="2" t="s">
        <v>3755</v>
      </c>
      <c r="N36" t="s">
        <v>4208</v>
      </c>
      <c r="O36" t="s">
        <v>4466</v>
      </c>
    </row>
    <row r="37" spans="1:15">
      <c r="A37" s="1">
        <f>T("0000157910")</f>
        <v>0</v>
      </c>
      <c r="B37" t="s">
        <v>137</v>
      </c>
      <c r="C37" s="2" t="s">
        <v>985</v>
      </c>
      <c r="D37" s="2" t="s">
        <v>1659</v>
      </c>
      <c r="E37" t="s">
        <v>2242</v>
      </c>
      <c r="F37" t="s">
        <v>2267</v>
      </c>
      <c r="G37" t="s">
        <v>2272</v>
      </c>
      <c r="H37" s="3">
        <v>44498.75539351852</v>
      </c>
      <c r="I37" t="s">
        <v>2311</v>
      </c>
      <c r="K37" t="s">
        <v>2272</v>
      </c>
      <c r="L37" t="s">
        <v>3316</v>
      </c>
      <c r="M37" s="2" t="s">
        <v>3756</v>
      </c>
      <c r="N37" t="s">
        <v>4208</v>
      </c>
      <c r="O37" t="s">
        <v>4459</v>
      </c>
    </row>
    <row r="38" spans="1:15">
      <c r="A38" s="1">
        <f>T("0000157917")</f>
        <v>0</v>
      </c>
      <c r="B38" t="s">
        <v>142</v>
      </c>
      <c r="E38" t="s">
        <v>2243</v>
      </c>
      <c r="F38" t="s">
        <v>2267</v>
      </c>
      <c r="I38" t="s">
        <v>2312</v>
      </c>
      <c r="N38" t="s">
        <v>4210</v>
      </c>
      <c r="O38" s="3">
        <v>40544</v>
      </c>
    </row>
    <row r="39" spans="1:15">
      <c r="A39" s="1">
        <f>T("0000157918")</f>
        <v>0</v>
      </c>
      <c r="B39" t="s">
        <v>143</v>
      </c>
      <c r="E39" t="s">
        <v>2243</v>
      </c>
      <c r="F39" t="s">
        <v>2267</v>
      </c>
      <c r="I39" t="s">
        <v>2313</v>
      </c>
      <c r="N39" t="s">
        <v>4211</v>
      </c>
      <c r="O39" s="3">
        <v>40544</v>
      </c>
    </row>
    <row r="40" spans="1:15">
      <c r="A40" s="1">
        <f>T("0000151846")</f>
        <v>0</v>
      </c>
      <c r="B40" t="s">
        <v>144</v>
      </c>
      <c r="E40" t="s">
        <v>2243</v>
      </c>
      <c r="F40" t="s">
        <v>2267</v>
      </c>
      <c r="I40" t="s">
        <v>2314</v>
      </c>
      <c r="N40" t="s">
        <v>4210</v>
      </c>
      <c r="O40" t="s">
        <v>4459</v>
      </c>
    </row>
    <row r="41" spans="1:15">
      <c r="A41" s="1">
        <f>T("0000151847")</f>
        <v>0</v>
      </c>
      <c r="B41" t="s">
        <v>145</v>
      </c>
      <c r="E41" t="s">
        <v>2243</v>
      </c>
      <c r="F41" t="s">
        <v>2267</v>
      </c>
      <c r="I41" t="s">
        <v>2315</v>
      </c>
      <c r="N41" t="s">
        <v>4211</v>
      </c>
      <c r="O41" t="s">
        <v>4459</v>
      </c>
    </row>
    <row r="42" spans="1:15">
      <c r="A42" s="1">
        <f>T("0000157916")</f>
        <v>0</v>
      </c>
      <c r="B42" t="s">
        <v>146</v>
      </c>
      <c r="E42" t="s">
        <v>2244</v>
      </c>
      <c r="F42" t="s">
        <v>2267</v>
      </c>
      <c r="I42" t="s">
        <v>2316</v>
      </c>
      <c r="N42" t="s">
        <v>4212</v>
      </c>
      <c r="O42" t="s">
        <v>4459</v>
      </c>
    </row>
    <row r="43" spans="1:15">
      <c r="A43" s="1">
        <f>T("0000151819")</f>
        <v>0</v>
      </c>
      <c r="B43" t="s">
        <v>147</v>
      </c>
      <c r="E43" t="s">
        <v>2242</v>
      </c>
      <c r="F43" t="s">
        <v>2267</v>
      </c>
      <c r="I43" t="s">
        <v>2317</v>
      </c>
      <c r="N43" t="s">
        <v>2242</v>
      </c>
      <c r="O43" s="3">
        <v>36526</v>
      </c>
    </row>
    <row r="44" spans="1:15">
      <c r="A44" s="1">
        <f>T("0000151850")</f>
        <v>0</v>
      </c>
      <c r="B44" t="s">
        <v>148</v>
      </c>
      <c r="C44" s="2" t="s">
        <v>986</v>
      </c>
      <c r="D44" s="2" t="s">
        <v>1660</v>
      </c>
      <c r="E44" t="s">
        <v>2244</v>
      </c>
      <c r="F44" t="s">
        <v>2267</v>
      </c>
      <c r="G44" t="s">
        <v>2272</v>
      </c>
      <c r="H44" s="3">
        <v>44498.61420138889</v>
      </c>
      <c r="I44" t="s">
        <v>2318</v>
      </c>
      <c r="K44" t="s">
        <v>2272</v>
      </c>
      <c r="L44" t="s">
        <v>3317</v>
      </c>
      <c r="M44" s="2" t="s">
        <v>3757</v>
      </c>
      <c r="N44" t="s">
        <v>4213</v>
      </c>
      <c r="O44" t="s">
        <v>4459</v>
      </c>
    </row>
    <row r="45" spans="1:15">
      <c r="A45" s="1">
        <f>T("0000157886")</f>
        <v>0</v>
      </c>
      <c r="B45" t="s">
        <v>149</v>
      </c>
      <c r="C45" s="2" t="s">
        <v>987</v>
      </c>
      <c r="D45" s="2" t="s">
        <v>1661</v>
      </c>
      <c r="E45" t="s">
        <v>2245</v>
      </c>
      <c r="F45" t="s">
        <v>2267</v>
      </c>
      <c r="G45" t="s">
        <v>2271</v>
      </c>
      <c r="H45" s="3">
        <v>44498.64122685185</v>
      </c>
      <c r="I45" t="s">
        <v>2319</v>
      </c>
      <c r="K45" t="s">
        <v>3234</v>
      </c>
      <c r="L45" t="s">
        <v>3318</v>
      </c>
      <c r="M45" s="2" t="s">
        <v>3758</v>
      </c>
      <c r="N45" t="s">
        <v>4214</v>
      </c>
      <c r="O45" t="s">
        <v>4459</v>
      </c>
    </row>
    <row r="46" spans="1:15">
      <c r="A46" s="1">
        <f>T("0000157887")</f>
        <v>0</v>
      </c>
      <c r="B46" t="s">
        <v>150</v>
      </c>
      <c r="C46" s="2" t="s">
        <v>988</v>
      </c>
      <c r="D46" s="2" t="s">
        <v>1662</v>
      </c>
      <c r="E46" t="s">
        <v>2246</v>
      </c>
      <c r="F46" t="s">
        <v>2267</v>
      </c>
      <c r="G46" t="s">
        <v>2271</v>
      </c>
      <c r="H46" s="3">
        <v>44498.64180555556</v>
      </c>
      <c r="I46" t="s">
        <v>2320</v>
      </c>
      <c r="K46" t="s">
        <v>3234</v>
      </c>
      <c r="L46" t="s">
        <v>3318</v>
      </c>
      <c r="M46" s="2" t="s">
        <v>3759</v>
      </c>
      <c r="N46" t="s">
        <v>4215</v>
      </c>
      <c r="O46" t="s">
        <v>4459</v>
      </c>
    </row>
    <row r="47" spans="1:15">
      <c r="A47" s="1">
        <f>T("0000157888")</f>
        <v>0</v>
      </c>
      <c r="B47" t="s">
        <v>151</v>
      </c>
      <c r="C47" s="2" t="s">
        <v>989</v>
      </c>
      <c r="D47" s="2" t="s">
        <v>1663</v>
      </c>
      <c r="E47" t="s">
        <v>2245</v>
      </c>
      <c r="F47" t="s">
        <v>2267</v>
      </c>
      <c r="G47" t="s">
        <v>2272</v>
      </c>
      <c r="H47" s="3">
        <v>44498.64030092592</v>
      </c>
      <c r="I47" t="s">
        <v>2321</v>
      </c>
      <c r="K47" t="s">
        <v>2272</v>
      </c>
      <c r="L47" t="s">
        <v>3319</v>
      </c>
      <c r="M47" s="2" t="s">
        <v>3760</v>
      </c>
      <c r="N47" t="s">
        <v>4214</v>
      </c>
      <c r="O47" t="s">
        <v>4459</v>
      </c>
    </row>
    <row r="48" spans="1:15">
      <c r="A48" s="1">
        <f>T("0000157889")</f>
        <v>0</v>
      </c>
      <c r="B48" t="s">
        <v>152</v>
      </c>
      <c r="C48" s="2" t="s">
        <v>990</v>
      </c>
      <c r="D48" s="2" t="s">
        <v>1664</v>
      </c>
      <c r="E48" t="s">
        <v>2245</v>
      </c>
      <c r="F48" t="s">
        <v>2267</v>
      </c>
      <c r="G48" t="s">
        <v>2272</v>
      </c>
      <c r="H48" s="3">
        <v>44498.63912037037</v>
      </c>
      <c r="I48" t="s">
        <v>2322</v>
      </c>
      <c r="K48" t="s">
        <v>2272</v>
      </c>
      <c r="L48" t="s">
        <v>3320</v>
      </c>
      <c r="M48" s="2" t="s">
        <v>3761</v>
      </c>
      <c r="N48" t="s">
        <v>4216</v>
      </c>
      <c r="O48" t="s">
        <v>4459</v>
      </c>
    </row>
    <row r="49" spans="1:15">
      <c r="A49" s="1">
        <f>T("0000157890")</f>
        <v>0</v>
      </c>
      <c r="B49" t="s">
        <v>153</v>
      </c>
      <c r="E49" t="s">
        <v>2245</v>
      </c>
      <c r="F49" t="s">
        <v>2267</v>
      </c>
      <c r="I49" t="s">
        <v>2323</v>
      </c>
      <c r="N49" t="s">
        <v>4217</v>
      </c>
      <c r="O49" t="s">
        <v>4459</v>
      </c>
    </row>
    <row r="50" spans="1:15">
      <c r="A50" s="1">
        <f>T("0000157891")</f>
        <v>0</v>
      </c>
      <c r="B50" t="s">
        <v>154</v>
      </c>
      <c r="C50" s="2" t="s">
        <v>991</v>
      </c>
      <c r="D50" s="2" t="s">
        <v>1665</v>
      </c>
      <c r="E50" t="s">
        <v>2247</v>
      </c>
      <c r="F50" t="s">
        <v>2267</v>
      </c>
      <c r="G50" t="s">
        <v>2271</v>
      </c>
      <c r="H50" s="3">
        <v>44498.63267361111</v>
      </c>
      <c r="I50" t="s">
        <v>2324</v>
      </c>
      <c r="K50" t="s">
        <v>3234</v>
      </c>
      <c r="L50" t="s">
        <v>3321</v>
      </c>
      <c r="M50" s="2" t="s">
        <v>3762</v>
      </c>
      <c r="N50" t="s">
        <v>4218</v>
      </c>
      <c r="O50" t="s">
        <v>4467</v>
      </c>
    </row>
    <row r="51" spans="1:15">
      <c r="A51" s="1">
        <f>T("0000157892")</f>
        <v>0</v>
      </c>
      <c r="B51" t="s">
        <v>155</v>
      </c>
      <c r="C51" s="2" t="s">
        <v>992</v>
      </c>
      <c r="D51" s="2" t="s">
        <v>1666</v>
      </c>
      <c r="E51" t="s">
        <v>2247</v>
      </c>
      <c r="F51" t="s">
        <v>2267</v>
      </c>
      <c r="G51" t="s">
        <v>2272</v>
      </c>
      <c r="H51" s="3">
        <v>44498.63041666667</v>
      </c>
      <c r="I51" t="s">
        <v>2325</v>
      </c>
      <c r="K51" t="s">
        <v>2272</v>
      </c>
      <c r="L51" t="s">
        <v>3322</v>
      </c>
      <c r="M51" s="2" t="s">
        <v>3763</v>
      </c>
      <c r="N51" t="s">
        <v>4219</v>
      </c>
      <c r="O51" t="s">
        <v>4467</v>
      </c>
    </row>
    <row r="52" spans="1:15">
      <c r="A52" s="1">
        <f>T("0000157893")</f>
        <v>0</v>
      </c>
      <c r="B52" t="s">
        <v>156</v>
      </c>
      <c r="C52" s="2" t="s">
        <v>993</v>
      </c>
      <c r="D52" s="2" t="s">
        <v>1667</v>
      </c>
      <c r="E52" t="s">
        <v>2247</v>
      </c>
      <c r="F52" t="s">
        <v>2267</v>
      </c>
      <c r="G52" t="s">
        <v>2272</v>
      </c>
      <c r="H52" s="3">
        <v>44498.62880787037</v>
      </c>
      <c r="I52" t="s">
        <v>2326</v>
      </c>
      <c r="K52" t="s">
        <v>2272</v>
      </c>
      <c r="L52" t="s">
        <v>3323</v>
      </c>
      <c r="M52" s="2" t="s">
        <v>3764</v>
      </c>
      <c r="N52" t="s">
        <v>4220</v>
      </c>
      <c r="O52" t="s">
        <v>4467</v>
      </c>
    </row>
    <row r="53" spans="1:15">
      <c r="A53" s="1">
        <f>T("0000157894")</f>
        <v>0</v>
      </c>
      <c r="B53" t="s">
        <v>157</v>
      </c>
      <c r="C53" s="2" t="s">
        <v>994</v>
      </c>
      <c r="D53" s="2" t="s">
        <v>1668</v>
      </c>
      <c r="E53" t="s">
        <v>2248</v>
      </c>
      <c r="F53" t="s">
        <v>2267</v>
      </c>
      <c r="G53" t="s">
        <v>2271</v>
      </c>
      <c r="H53" s="3">
        <v>44498.62465277778</v>
      </c>
      <c r="I53" t="s">
        <v>2327</v>
      </c>
      <c r="K53" t="s">
        <v>3234</v>
      </c>
      <c r="L53" t="s">
        <v>3324</v>
      </c>
      <c r="M53" s="2" t="s">
        <v>3765</v>
      </c>
      <c r="N53" t="s">
        <v>4221</v>
      </c>
      <c r="O53" t="s">
        <v>4459</v>
      </c>
    </row>
    <row r="54" spans="1:15">
      <c r="A54" s="1">
        <f>T("0000157895")</f>
        <v>0</v>
      </c>
      <c r="B54" t="s">
        <v>158</v>
      </c>
      <c r="C54" s="2" t="s">
        <v>995</v>
      </c>
      <c r="D54" s="2" t="s">
        <v>1669</v>
      </c>
      <c r="E54" t="s">
        <v>2247</v>
      </c>
      <c r="F54" t="s">
        <v>2267</v>
      </c>
      <c r="G54" t="s">
        <v>2271</v>
      </c>
      <c r="H54" s="3">
        <v>44498.62681712963</v>
      </c>
      <c r="I54" t="s">
        <v>2328</v>
      </c>
      <c r="K54" t="s">
        <v>3234</v>
      </c>
      <c r="L54" t="s">
        <v>3325</v>
      </c>
      <c r="M54" s="2" t="s">
        <v>3766</v>
      </c>
      <c r="N54" t="s">
        <v>4220</v>
      </c>
      <c r="O54" t="s">
        <v>4459</v>
      </c>
    </row>
    <row r="55" spans="1:15">
      <c r="A55" s="1">
        <f>T("0000157996")</f>
        <v>0</v>
      </c>
      <c r="B55" t="s">
        <v>159</v>
      </c>
      <c r="C55" s="2" t="s">
        <v>996</v>
      </c>
      <c r="D55" s="2" t="s">
        <v>1670</v>
      </c>
      <c r="E55" t="s">
        <v>2240</v>
      </c>
      <c r="F55" t="s">
        <v>2267</v>
      </c>
      <c r="G55" t="s">
        <v>2271</v>
      </c>
      <c r="H55" s="3">
        <v>44498.62607638889</v>
      </c>
      <c r="I55" t="s">
        <v>2329</v>
      </c>
      <c r="K55" t="s">
        <v>3237</v>
      </c>
      <c r="L55" t="s">
        <v>3325</v>
      </c>
      <c r="M55" s="2" t="s">
        <v>3767</v>
      </c>
      <c r="N55" t="s">
        <v>4205</v>
      </c>
      <c r="O55" t="s">
        <v>4459</v>
      </c>
    </row>
    <row r="56" spans="1:15">
      <c r="A56" s="1">
        <f>T("0000157997")</f>
        <v>0</v>
      </c>
      <c r="B56" t="s">
        <v>160</v>
      </c>
      <c r="C56" s="2" t="s">
        <v>997</v>
      </c>
      <c r="D56" s="2" t="s">
        <v>1671</v>
      </c>
      <c r="E56" t="s">
        <v>2240</v>
      </c>
      <c r="F56" t="s">
        <v>2267</v>
      </c>
      <c r="G56" t="s">
        <v>2271</v>
      </c>
      <c r="H56" s="3">
        <v>44498.64265046296</v>
      </c>
      <c r="I56" t="s">
        <v>2330</v>
      </c>
      <c r="K56" t="s">
        <v>3234</v>
      </c>
      <c r="L56" t="s">
        <v>3326</v>
      </c>
      <c r="M56" s="2" t="s">
        <v>3768</v>
      </c>
      <c r="N56" t="s">
        <v>4205</v>
      </c>
      <c r="O56" t="s">
        <v>4459</v>
      </c>
    </row>
    <row r="57" spans="1:15">
      <c r="A57" s="1">
        <f>T("0000311673")</f>
        <v>0</v>
      </c>
      <c r="B57" t="s">
        <v>161</v>
      </c>
      <c r="C57" s="2" t="s">
        <v>998</v>
      </c>
      <c r="D57" s="2" t="s">
        <v>1672</v>
      </c>
      <c r="E57" t="s">
        <v>2249</v>
      </c>
      <c r="F57" t="s">
        <v>2267</v>
      </c>
      <c r="G57" t="s">
        <v>2272</v>
      </c>
      <c r="H57" s="3">
        <v>44498.65690972222</v>
      </c>
      <c r="I57" t="s">
        <v>2331</v>
      </c>
      <c r="K57" t="s">
        <v>2272</v>
      </c>
      <c r="L57" t="s">
        <v>3327</v>
      </c>
      <c r="M57" s="2" t="s">
        <v>3769</v>
      </c>
      <c r="N57" t="s">
        <v>4222</v>
      </c>
      <c r="O57" t="s">
        <v>4459</v>
      </c>
    </row>
    <row r="58" spans="1:15">
      <c r="A58" s="1">
        <f>T("0000311674")</f>
        <v>0</v>
      </c>
      <c r="B58" t="s">
        <v>162</v>
      </c>
      <c r="C58" s="2" t="s">
        <v>999</v>
      </c>
      <c r="D58" s="2" t="s">
        <v>1673</v>
      </c>
      <c r="E58" t="s">
        <v>2249</v>
      </c>
      <c r="F58" t="s">
        <v>2267</v>
      </c>
      <c r="G58" t="s">
        <v>2272</v>
      </c>
      <c r="H58" s="3">
        <v>44498.65777777778</v>
      </c>
      <c r="I58" t="s">
        <v>2332</v>
      </c>
      <c r="K58" t="s">
        <v>2272</v>
      </c>
      <c r="L58" t="s">
        <v>3328</v>
      </c>
      <c r="M58" s="2" t="s">
        <v>3770</v>
      </c>
      <c r="N58" t="s">
        <v>4222</v>
      </c>
      <c r="O58" t="s">
        <v>4459</v>
      </c>
    </row>
    <row r="59" spans="1:15">
      <c r="A59" s="1">
        <f>T("0000311678")</f>
        <v>0</v>
      </c>
      <c r="B59" t="s">
        <v>163</v>
      </c>
      <c r="C59" s="2" t="s">
        <v>1000</v>
      </c>
      <c r="D59" s="2" t="s">
        <v>1674</v>
      </c>
      <c r="E59" t="s">
        <v>2249</v>
      </c>
      <c r="F59" t="s">
        <v>2267</v>
      </c>
      <c r="G59" t="s">
        <v>2272</v>
      </c>
      <c r="H59" s="3">
        <v>44498.66628472223</v>
      </c>
      <c r="I59" t="s">
        <v>2333</v>
      </c>
      <c r="K59" t="s">
        <v>2272</v>
      </c>
      <c r="L59" t="s">
        <v>3329</v>
      </c>
      <c r="M59" s="2" t="s">
        <v>3771</v>
      </c>
      <c r="N59" t="s">
        <v>4222</v>
      </c>
      <c r="O59" t="s">
        <v>4468</v>
      </c>
    </row>
    <row r="60" spans="1:15">
      <c r="A60" s="1">
        <f>T("0000311836")</f>
        <v>0</v>
      </c>
      <c r="B60" t="s">
        <v>164</v>
      </c>
      <c r="C60" s="2" t="s">
        <v>1001</v>
      </c>
      <c r="D60" s="2" t="s">
        <v>1675</v>
      </c>
      <c r="E60" t="s">
        <v>2245</v>
      </c>
      <c r="F60" t="s">
        <v>2267</v>
      </c>
      <c r="G60" t="s">
        <v>2271</v>
      </c>
      <c r="H60" s="3">
        <v>44498.61054398148</v>
      </c>
      <c r="I60" t="s">
        <v>2334</v>
      </c>
      <c r="K60" t="s">
        <v>3239</v>
      </c>
      <c r="L60" t="s">
        <v>3330</v>
      </c>
      <c r="M60" s="2" t="s">
        <v>3772</v>
      </c>
      <c r="N60" t="s">
        <v>4223</v>
      </c>
      <c r="O60" t="s">
        <v>4469</v>
      </c>
    </row>
    <row r="61" spans="1:15">
      <c r="A61" s="1">
        <f>T("0000151926")</f>
        <v>0</v>
      </c>
      <c r="B61" t="s">
        <v>165</v>
      </c>
      <c r="C61" s="2" t="s">
        <v>1002</v>
      </c>
      <c r="D61" s="2" t="s">
        <v>1676</v>
      </c>
      <c r="E61" t="s">
        <v>2241</v>
      </c>
      <c r="F61" t="s">
        <v>2267</v>
      </c>
      <c r="G61" t="s">
        <v>2271</v>
      </c>
      <c r="H61" s="3">
        <v>44498.6200925926</v>
      </c>
      <c r="I61" t="s">
        <v>2335</v>
      </c>
      <c r="K61" t="s">
        <v>3236</v>
      </c>
      <c r="L61" t="s">
        <v>3331</v>
      </c>
      <c r="M61" s="2" t="s">
        <v>3773</v>
      </c>
      <c r="N61" t="s">
        <v>4224</v>
      </c>
      <c r="O61" t="s">
        <v>4459</v>
      </c>
    </row>
    <row r="62" spans="1:15">
      <c r="A62" s="1">
        <f>T("0000151930")</f>
        <v>0</v>
      </c>
      <c r="B62" t="s">
        <v>166</v>
      </c>
      <c r="C62" s="2" t="s">
        <v>1003</v>
      </c>
      <c r="D62" s="2" t="s">
        <v>1677</v>
      </c>
      <c r="E62" t="s">
        <v>2250</v>
      </c>
      <c r="F62" t="s">
        <v>2267</v>
      </c>
      <c r="G62" t="s">
        <v>2271</v>
      </c>
      <c r="H62" s="3">
        <v>44498.64364583333</v>
      </c>
      <c r="I62" t="s">
        <v>2336</v>
      </c>
      <c r="K62" t="s">
        <v>3240</v>
      </c>
      <c r="L62" t="s">
        <v>3332</v>
      </c>
      <c r="M62" s="2" t="s">
        <v>3774</v>
      </c>
      <c r="N62" t="s">
        <v>4225</v>
      </c>
      <c r="O62" t="s">
        <v>4459</v>
      </c>
    </row>
    <row r="63" spans="1:15">
      <c r="A63" s="1">
        <f>T("0000157994")</f>
        <v>0</v>
      </c>
      <c r="B63" t="s">
        <v>167</v>
      </c>
      <c r="C63" s="2" t="s">
        <v>1004</v>
      </c>
      <c r="D63" s="2" t="s">
        <v>1678</v>
      </c>
      <c r="E63" t="s">
        <v>2251</v>
      </c>
      <c r="F63" t="s">
        <v>2267</v>
      </c>
      <c r="G63" t="s">
        <v>2271</v>
      </c>
      <c r="H63" s="3">
        <v>44498.62177083334</v>
      </c>
      <c r="I63" t="s">
        <v>2337</v>
      </c>
      <c r="K63" t="s">
        <v>3237</v>
      </c>
      <c r="L63" t="s">
        <v>3333</v>
      </c>
      <c r="M63" s="2" t="s">
        <v>3775</v>
      </c>
      <c r="N63" t="s">
        <v>4226</v>
      </c>
      <c r="O63" t="s">
        <v>4459</v>
      </c>
    </row>
    <row r="64" spans="1:15">
      <c r="A64" s="1">
        <f>T("000050451")</f>
        <v>0</v>
      </c>
      <c r="B64" t="s">
        <v>168</v>
      </c>
      <c r="C64" s="2" t="s">
        <v>1005</v>
      </c>
      <c r="D64" s="2" t="s">
        <v>1679</v>
      </c>
      <c r="E64" t="s">
        <v>2240</v>
      </c>
      <c r="F64" t="s">
        <v>2267</v>
      </c>
      <c r="G64" t="s">
        <v>2271</v>
      </c>
      <c r="I64" t="s">
        <v>2338</v>
      </c>
      <c r="K64" t="s">
        <v>3237</v>
      </c>
      <c r="M64" s="2" t="s">
        <v>3776</v>
      </c>
      <c r="N64" t="s">
        <v>2240</v>
      </c>
      <c r="O64" t="s">
        <v>4466</v>
      </c>
    </row>
    <row r="65" spans="1:15">
      <c r="A65" s="1">
        <f>T("000050271")</f>
        <v>0</v>
      </c>
      <c r="B65" t="s">
        <v>169</v>
      </c>
      <c r="E65" t="s">
        <v>2240</v>
      </c>
      <c r="F65" t="s">
        <v>2267</v>
      </c>
      <c r="I65" t="s">
        <v>2339</v>
      </c>
      <c r="N65" t="s">
        <v>2240</v>
      </c>
      <c r="O65" t="s">
        <v>4459</v>
      </c>
    </row>
    <row r="66" spans="1:15">
      <c r="A66" s="1">
        <f>T("000050272")</f>
        <v>0</v>
      </c>
      <c r="B66" t="s">
        <v>170</v>
      </c>
      <c r="E66" t="s">
        <v>2240</v>
      </c>
      <c r="F66" t="s">
        <v>2267</v>
      </c>
      <c r="I66" t="s">
        <v>2340</v>
      </c>
      <c r="N66" t="s">
        <v>2240</v>
      </c>
      <c r="O66" t="s">
        <v>4459</v>
      </c>
    </row>
    <row r="67" spans="1:15">
      <c r="A67" s="1">
        <f>T("000050273")</f>
        <v>0</v>
      </c>
      <c r="B67" t="s">
        <v>171</v>
      </c>
      <c r="E67" t="s">
        <v>2240</v>
      </c>
      <c r="F67" t="s">
        <v>2267</v>
      </c>
      <c r="I67" t="s">
        <v>2341</v>
      </c>
      <c r="N67" t="s">
        <v>2240</v>
      </c>
      <c r="O67" t="s">
        <v>4459</v>
      </c>
    </row>
    <row r="68" spans="1:15">
      <c r="A68" s="1">
        <f>T("000050455")</f>
        <v>0</v>
      </c>
      <c r="B68" t="s">
        <v>172</v>
      </c>
      <c r="E68" t="s">
        <v>2249</v>
      </c>
      <c r="F68" t="s">
        <v>2267</v>
      </c>
      <c r="I68" t="s">
        <v>2342</v>
      </c>
      <c r="N68" t="s">
        <v>4227</v>
      </c>
      <c r="O68" t="s">
        <v>4459</v>
      </c>
    </row>
    <row r="69" spans="1:15">
      <c r="A69" s="1">
        <f>T("000050605")</f>
        <v>0</v>
      </c>
      <c r="B69" t="s">
        <v>173</v>
      </c>
      <c r="E69" t="s">
        <v>2239</v>
      </c>
      <c r="F69" t="s">
        <v>2267</v>
      </c>
      <c r="I69" t="s">
        <v>2343</v>
      </c>
      <c r="N69" t="s">
        <v>4228</v>
      </c>
      <c r="O69" t="s">
        <v>4459</v>
      </c>
    </row>
    <row r="70" spans="1:15">
      <c r="A70" s="1">
        <f>T("0000151842")</f>
        <v>0</v>
      </c>
      <c r="B70" t="s">
        <v>174</v>
      </c>
      <c r="E70" t="s">
        <v>2252</v>
      </c>
      <c r="F70" t="s">
        <v>2267</v>
      </c>
      <c r="I70" t="s">
        <v>2344</v>
      </c>
      <c r="N70" t="s">
        <v>4229</v>
      </c>
      <c r="O70" t="s">
        <v>4459</v>
      </c>
    </row>
    <row r="71" spans="1:15">
      <c r="A71" s="1">
        <f>T("0000151884")</f>
        <v>0</v>
      </c>
      <c r="B71" t="s">
        <v>175</v>
      </c>
      <c r="C71" s="2" t="s">
        <v>1006</v>
      </c>
      <c r="D71" s="2" t="s">
        <v>1680</v>
      </c>
      <c r="E71" t="s">
        <v>2253</v>
      </c>
      <c r="F71" t="s">
        <v>2267</v>
      </c>
      <c r="G71" t="s">
        <v>2271</v>
      </c>
      <c r="I71" t="s">
        <v>2345</v>
      </c>
      <c r="K71" t="s">
        <v>3237</v>
      </c>
      <c r="M71" s="2" t="s">
        <v>3777</v>
      </c>
      <c r="N71" t="s">
        <v>4230</v>
      </c>
      <c r="O71" t="s">
        <v>4459</v>
      </c>
    </row>
    <row r="72" spans="1:15">
      <c r="A72" s="1">
        <f>T("0000151895")</f>
        <v>0</v>
      </c>
      <c r="B72" t="s">
        <v>176</v>
      </c>
      <c r="C72" s="2" t="s">
        <v>1007</v>
      </c>
      <c r="D72" s="2" t="s">
        <v>1681</v>
      </c>
      <c r="E72" t="s">
        <v>2239</v>
      </c>
      <c r="F72" t="s">
        <v>2267</v>
      </c>
      <c r="G72" t="s">
        <v>2272</v>
      </c>
      <c r="I72" t="s">
        <v>2346</v>
      </c>
      <c r="K72" t="s">
        <v>2272</v>
      </c>
      <c r="M72" s="2" t="s">
        <v>3778</v>
      </c>
      <c r="N72" t="s">
        <v>2239</v>
      </c>
      <c r="O72" t="s">
        <v>4470</v>
      </c>
    </row>
    <row r="73" spans="1:15">
      <c r="A73" s="1">
        <f>T("0000151927")</f>
        <v>0</v>
      </c>
      <c r="B73" t="s">
        <v>177</v>
      </c>
      <c r="C73" s="2" t="s">
        <v>1008</v>
      </c>
      <c r="D73" s="2" t="s">
        <v>1682</v>
      </c>
      <c r="E73" t="s">
        <v>2244</v>
      </c>
      <c r="F73" t="s">
        <v>2267</v>
      </c>
      <c r="G73" t="s">
        <v>2272</v>
      </c>
      <c r="I73" t="s">
        <v>2347</v>
      </c>
      <c r="K73" t="s">
        <v>2272</v>
      </c>
      <c r="M73" s="2" t="s">
        <v>3779</v>
      </c>
      <c r="N73" t="s">
        <v>4231</v>
      </c>
      <c r="O73" t="s">
        <v>4471</v>
      </c>
    </row>
    <row r="74" spans="1:15">
      <c r="A74" s="1">
        <f>T("0000151928")</f>
        <v>0</v>
      </c>
      <c r="B74" t="s">
        <v>177</v>
      </c>
      <c r="E74" t="s">
        <v>2244</v>
      </c>
      <c r="F74" t="s">
        <v>2267</v>
      </c>
      <c r="I74" t="s">
        <v>2348</v>
      </c>
      <c r="N74" t="s">
        <v>4231</v>
      </c>
      <c r="O74" t="s">
        <v>4459</v>
      </c>
    </row>
    <row r="75" spans="1:15">
      <c r="A75" s="1">
        <f>T("0000151934")</f>
        <v>0</v>
      </c>
      <c r="B75" t="s">
        <v>178</v>
      </c>
      <c r="C75" s="2" t="s">
        <v>1009</v>
      </c>
      <c r="D75" s="2" t="s">
        <v>1683</v>
      </c>
      <c r="E75" t="s">
        <v>2247</v>
      </c>
      <c r="F75" t="s">
        <v>2267</v>
      </c>
      <c r="G75" t="s">
        <v>2272</v>
      </c>
      <c r="I75" t="s">
        <v>2349</v>
      </c>
      <c r="K75" t="s">
        <v>2272</v>
      </c>
      <c r="M75" s="2" t="s">
        <v>3780</v>
      </c>
      <c r="N75" t="s">
        <v>2247</v>
      </c>
      <c r="O75" t="s">
        <v>4459</v>
      </c>
    </row>
    <row r="76" spans="1:15">
      <c r="A76" s="1">
        <f>T("0000151935")</f>
        <v>0</v>
      </c>
      <c r="B76" t="s">
        <v>179</v>
      </c>
      <c r="C76" s="2" t="s">
        <v>1010</v>
      </c>
      <c r="D76" s="2" t="s">
        <v>1684</v>
      </c>
      <c r="E76" t="s">
        <v>2248</v>
      </c>
      <c r="F76" t="s">
        <v>2267</v>
      </c>
      <c r="G76" t="s">
        <v>2272</v>
      </c>
      <c r="I76" t="s">
        <v>2350</v>
      </c>
      <c r="K76" t="s">
        <v>2272</v>
      </c>
      <c r="M76" s="2" t="s">
        <v>3781</v>
      </c>
      <c r="N76" t="s">
        <v>4232</v>
      </c>
      <c r="O76" t="s">
        <v>4459</v>
      </c>
    </row>
    <row r="77" spans="1:15">
      <c r="A77" s="1">
        <f>T("0000151936")</f>
        <v>0</v>
      </c>
      <c r="B77" t="s">
        <v>180</v>
      </c>
      <c r="C77" s="2" t="s">
        <v>1011</v>
      </c>
      <c r="D77" s="2" t="s">
        <v>1685</v>
      </c>
      <c r="E77" t="s">
        <v>2247</v>
      </c>
      <c r="F77" t="s">
        <v>2267</v>
      </c>
      <c r="G77" t="s">
        <v>2272</v>
      </c>
      <c r="I77" t="s">
        <v>2351</v>
      </c>
      <c r="K77" t="s">
        <v>2272</v>
      </c>
      <c r="M77" s="2" t="s">
        <v>3782</v>
      </c>
      <c r="N77" t="s">
        <v>2247</v>
      </c>
      <c r="O77" t="s">
        <v>4459</v>
      </c>
    </row>
    <row r="78" spans="1:15">
      <c r="A78" s="1">
        <f>T("0000151937")</f>
        <v>0</v>
      </c>
      <c r="B78" t="s">
        <v>181</v>
      </c>
      <c r="C78" s="2" t="s">
        <v>1012</v>
      </c>
      <c r="D78" s="2" t="s">
        <v>1686</v>
      </c>
      <c r="E78" t="s">
        <v>2248</v>
      </c>
      <c r="F78" t="s">
        <v>2267</v>
      </c>
      <c r="G78" t="s">
        <v>2272</v>
      </c>
      <c r="I78" t="s">
        <v>2352</v>
      </c>
      <c r="K78" t="s">
        <v>2272</v>
      </c>
      <c r="M78" s="2" t="s">
        <v>3783</v>
      </c>
      <c r="N78" t="s">
        <v>4232</v>
      </c>
      <c r="O78" t="s">
        <v>4459</v>
      </c>
    </row>
    <row r="79" spans="1:15">
      <c r="A79" s="1">
        <f>T("0000157481")</f>
        <v>0</v>
      </c>
      <c r="B79" t="s">
        <v>182</v>
      </c>
      <c r="C79" s="2" t="s">
        <v>1013</v>
      </c>
      <c r="D79" s="2" t="s">
        <v>1687</v>
      </c>
      <c r="E79" t="s">
        <v>2246</v>
      </c>
      <c r="F79" t="s">
        <v>2267</v>
      </c>
      <c r="G79" t="s">
        <v>2272</v>
      </c>
      <c r="I79" t="s">
        <v>2353</v>
      </c>
      <c r="K79" t="s">
        <v>2272</v>
      </c>
      <c r="M79" s="2" t="s">
        <v>3784</v>
      </c>
      <c r="N79" t="s">
        <v>2246</v>
      </c>
      <c r="O79" t="s">
        <v>4459</v>
      </c>
    </row>
    <row r="80" spans="1:15">
      <c r="A80" s="1">
        <f>T("0000157482")</f>
        <v>0</v>
      </c>
      <c r="B80" t="s">
        <v>183</v>
      </c>
      <c r="C80" s="2" t="s">
        <v>1014</v>
      </c>
      <c r="D80" s="2" t="s">
        <v>1688</v>
      </c>
      <c r="E80" t="s">
        <v>2245</v>
      </c>
      <c r="F80" t="s">
        <v>2267</v>
      </c>
      <c r="G80" t="s">
        <v>2272</v>
      </c>
      <c r="I80" t="s">
        <v>2354</v>
      </c>
      <c r="K80" t="s">
        <v>2272</v>
      </c>
      <c r="M80" s="2" t="s">
        <v>3785</v>
      </c>
      <c r="N80" t="s">
        <v>2245</v>
      </c>
      <c r="O80" t="s">
        <v>4459</v>
      </c>
    </row>
    <row r="81" spans="1:15">
      <c r="A81" s="1">
        <f>T("0000157483")</f>
        <v>0</v>
      </c>
      <c r="B81" t="s">
        <v>184</v>
      </c>
      <c r="C81" s="2" t="s">
        <v>1015</v>
      </c>
      <c r="D81" s="2" t="s">
        <v>1689</v>
      </c>
      <c r="E81" t="s">
        <v>2245</v>
      </c>
      <c r="F81" t="s">
        <v>2267</v>
      </c>
      <c r="G81" t="s">
        <v>2272</v>
      </c>
      <c r="I81" t="s">
        <v>2355</v>
      </c>
      <c r="K81" t="s">
        <v>2272</v>
      </c>
      <c r="M81" s="2" t="s">
        <v>3786</v>
      </c>
      <c r="N81" t="s">
        <v>2245</v>
      </c>
      <c r="O81" t="s">
        <v>4459</v>
      </c>
    </row>
    <row r="82" spans="1:15">
      <c r="A82" s="1">
        <f>T("0000157484")</f>
        <v>0</v>
      </c>
      <c r="B82" t="s">
        <v>185</v>
      </c>
      <c r="C82" s="2" t="s">
        <v>1016</v>
      </c>
      <c r="D82" s="2" t="s">
        <v>1690</v>
      </c>
      <c r="E82" t="s">
        <v>2246</v>
      </c>
      <c r="F82" t="s">
        <v>2267</v>
      </c>
      <c r="G82" t="s">
        <v>2272</v>
      </c>
      <c r="I82" t="s">
        <v>2356</v>
      </c>
      <c r="K82" t="s">
        <v>2272</v>
      </c>
      <c r="M82" s="2" t="s">
        <v>3787</v>
      </c>
      <c r="N82" t="s">
        <v>2246</v>
      </c>
      <c r="O82" t="s">
        <v>4459</v>
      </c>
    </row>
    <row r="83" spans="1:15">
      <c r="A83" s="1">
        <f>T("0000157489")</f>
        <v>0</v>
      </c>
      <c r="B83" t="s">
        <v>186</v>
      </c>
      <c r="E83" t="s">
        <v>2244</v>
      </c>
      <c r="F83" t="s">
        <v>2267</v>
      </c>
      <c r="I83" t="s">
        <v>2357</v>
      </c>
      <c r="N83" t="s">
        <v>4212</v>
      </c>
      <c r="O83" t="s">
        <v>4459</v>
      </c>
    </row>
    <row r="84" spans="1:15">
      <c r="A84" s="1">
        <f>T("0000157509")</f>
        <v>0</v>
      </c>
      <c r="B84" t="s">
        <v>187</v>
      </c>
      <c r="C84" s="2" t="s">
        <v>1017</v>
      </c>
      <c r="D84" s="2" t="s">
        <v>1691</v>
      </c>
      <c r="E84" t="s">
        <v>2252</v>
      </c>
      <c r="F84" t="s">
        <v>2267</v>
      </c>
      <c r="G84" t="s">
        <v>2271</v>
      </c>
      <c r="I84" t="s">
        <v>2358</v>
      </c>
      <c r="K84" t="s">
        <v>3237</v>
      </c>
      <c r="M84" s="2" t="s">
        <v>3788</v>
      </c>
      <c r="N84" t="s">
        <v>4229</v>
      </c>
      <c r="O84" t="s">
        <v>4459</v>
      </c>
    </row>
    <row r="85" spans="1:15">
      <c r="A85" s="1">
        <f>T("0000157533")</f>
        <v>0</v>
      </c>
      <c r="B85" t="s">
        <v>188</v>
      </c>
      <c r="C85" s="2" t="s">
        <v>1018</v>
      </c>
      <c r="D85" s="2" t="s">
        <v>1692</v>
      </c>
      <c r="E85" t="s">
        <v>2249</v>
      </c>
      <c r="F85" t="s">
        <v>2267</v>
      </c>
      <c r="G85" t="s">
        <v>2271</v>
      </c>
      <c r="H85" s="3">
        <v>44498.6682175926</v>
      </c>
      <c r="I85" t="s">
        <v>2359</v>
      </c>
      <c r="K85" t="s">
        <v>3237</v>
      </c>
      <c r="L85" t="s">
        <v>3334</v>
      </c>
      <c r="M85" s="2" t="s">
        <v>3789</v>
      </c>
      <c r="N85" t="s">
        <v>4227</v>
      </c>
      <c r="O85" t="s">
        <v>4459</v>
      </c>
    </row>
    <row r="86" spans="1:15">
      <c r="A86" s="1">
        <f>T("0000157900")</f>
        <v>0</v>
      </c>
      <c r="B86" t="s">
        <v>189</v>
      </c>
      <c r="C86" s="2" t="s">
        <v>1019</v>
      </c>
      <c r="D86" s="2" t="s">
        <v>1693</v>
      </c>
      <c r="E86" t="s">
        <v>2244</v>
      </c>
      <c r="F86" t="s">
        <v>2267</v>
      </c>
      <c r="G86" t="s">
        <v>2271</v>
      </c>
      <c r="I86" t="s">
        <v>2360</v>
      </c>
      <c r="K86" t="s">
        <v>3241</v>
      </c>
      <c r="M86" s="2" t="s">
        <v>3790</v>
      </c>
      <c r="N86" t="s">
        <v>4212</v>
      </c>
      <c r="O86" t="s">
        <v>4459</v>
      </c>
    </row>
    <row r="87" spans="1:15">
      <c r="A87" s="1">
        <f>T("0000157902")</f>
        <v>0</v>
      </c>
      <c r="B87" t="s">
        <v>190</v>
      </c>
      <c r="E87" t="s">
        <v>2249</v>
      </c>
      <c r="F87" t="s">
        <v>2267</v>
      </c>
      <c r="I87" t="s">
        <v>2361</v>
      </c>
      <c r="N87" t="s">
        <v>2249</v>
      </c>
      <c r="O87" t="s">
        <v>4471</v>
      </c>
    </row>
    <row r="88" spans="1:15">
      <c r="A88" s="1">
        <f>T("0000157903")</f>
        <v>0</v>
      </c>
      <c r="B88" t="s">
        <v>190</v>
      </c>
      <c r="E88" t="s">
        <v>2249</v>
      </c>
      <c r="F88" t="s">
        <v>2267</v>
      </c>
      <c r="I88" t="s">
        <v>2362</v>
      </c>
      <c r="N88" t="s">
        <v>2249</v>
      </c>
      <c r="O88" t="s">
        <v>4472</v>
      </c>
    </row>
    <row r="89" spans="1:15">
      <c r="A89" s="1">
        <f>T("0000311808")</f>
        <v>0</v>
      </c>
      <c r="B89" t="s">
        <v>191</v>
      </c>
      <c r="C89" s="2" t="s">
        <v>1020</v>
      </c>
      <c r="D89" s="2" t="s">
        <v>1694</v>
      </c>
      <c r="E89" t="s">
        <v>2249</v>
      </c>
      <c r="F89" t="s">
        <v>2267</v>
      </c>
      <c r="G89" t="s">
        <v>2272</v>
      </c>
      <c r="H89" s="3">
        <v>44498.69703703704</v>
      </c>
      <c r="I89" t="s">
        <v>2363</v>
      </c>
      <c r="K89" t="s">
        <v>2272</v>
      </c>
      <c r="L89" t="s">
        <v>3335</v>
      </c>
      <c r="M89" s="2" t="s">
        <v>3791</v>
      </c>
      <c r="N89" t="s">
        <v>4233</v>
      </c>
      <c r="O89" t="s">
        <v>4471</v>
      </c>
    </row>
    <row r="90" spans="1:15">
      <c r="A90" s="1">
        <f>T("0000311816")</f>
        <v>0</v>
      </c>
      <c r="B90" t="s">
        <v>192</v>
      </c>
      <c r="C90" s="2" t="s">
        <v>1021</v>
      </c>
      <c r="D90" s="2" t="s">
        <v>1695</v>
      </c>
      <c r="E90" t="s">
        <v>2249</v>
      </c>
      <c r="F90" t="s">
        <v>2267</v>
      </c>
      <c r="G90" t="s">
        <v>2271</v>
      </c>
      <c r="H90" s="3">
        <v>44498.69081018519</v>
      </c>
      <c r="I90" t="s">
        <v>2364</v>
      </c>
      <c r="K90" t="s">
        <v>3237</v>
      </c>
      <c r="L90" t="s">
        <v>3336</v>
      </c>
      <c r="M90" s="2" t="s">
        <v>3792</v>
      </c>
      <c r="N90" t="s">
        <v>4233</v>
      </c>
      <c r="O90" t="s">
        <v>4471</v>
      </c>
    </row>
    <row r="91" spans="1:15">
      <c r="A91" s="1">
        <f>T("0000311738")</f>
        <v>0</v>
      </c>
      <c r="B91" t="s">
        <v>193</v>
      </c>
      <c r="C91" s="2" t="s">
        <v>1022</v>
      </c>
      <c r="D91" s="2" t="s">
        <v>1696</v>
      </c>
      <c r="E91" t="s">
        <v>2249</v>
      </c>
      <c r="F91" t="s">
        <v>2267</v>
      </c>
      <c r="G91" t="s">
        <v>2272</v>
      </c>
      <c r="H91" s="3">
        <v>44498.68042824074</v>
      </c>
      <c r="I91" t="s">
        <v>2365</v>
      </c>
      <c r="K91" t="s">
        <v>2272</v>
      </c>
      <c r="L91" t="s">
        <v>3337</v>
      </c>
      <c r="M91" s="2" t="s">
        <v>3793</v>
      </c>
      <c r="N91" t="s">
        <v>4234</v>
      </c>
      <c r="O91" t="s">
        <v>4471</v>
      </c>
    </row>
    <row r="92" spans="1:15">
      <c r="A92" s="1">
        <f>T("0000311740")</f>
        <v>0</v>
      </c>
      <c r="B92" t="s">
        <v>194</v>
      </c>
      <c r="C92" s="2" t="s">
        <v>1023</v>
      </c>
      <c r="D92" s="2" t="s">
        <v>1697</v>
      </c>
      <c r="E92" t="s">
        <v>2249</v>
      </c>
      <c r="F92" t="s">
        <v>2267</v>
      </c>
      <c r="G92" t="s">
        <v>2272</v>
      </c>
      <c r="H92" s="3">
        <v>44498.68201388889</v>
      </c>
      <c r="I92" t="s">
        <v>2366</v>
      </c>
      <c r="K92" t="s">
        <v>2272</v>
      </c>
      <c r="L92" t="s">
        <v>3338</v>
      </c>
      <c r="M92" s="2" t="s">
        <v>3794</v>
      </c>
      <c r="N92" t="s">
        <v>4234</v>
      </c>
      <c r="O92" t="s">
        <v>4471</v>
      </c>
    </row>
    <row r="93" spans="1:15">
      <c r="A93" s="1">
        <f>T("0000311760")</f>
        <v>0</v>
      </c>
      <c r="B93" t="s">
        <v>195</v>
      </c>
      <c r="C93" s="2" t="s">
        <v>1024</v>
      </c>
      <c r="D93" s="2" t="s">
        <v>1698</v>
      </c>
      <c r="E93" t="s">
        <v>2249</v>
      </c>
      <c r="F93" t="s">
        <v>2267</v>
      </c>
      <c r="G93" t="s">
        <v>2271</v>
      </c>
      <c r="H93" s="3">
        <v>44498.65199074074</v>
      </c>
      <c r="I93" t="s">
        <v>2367</v>
      </c>
      <c r="K93" t="s">
        <v>3237</v>
      </c>
      <c r="L93" t="s">
        <v>3339</v>
      </c>
      <c r="M93" s="2" t="s">
        <v>3795</v>
      </c>
      <c r="N93" t="s">
        <v>4235</v>
      </c>
      <c r="O93" t="s">
        <v>4471</v>
      </c>
    </row>
    <row r="94" spans="1:15">
      <c r="A94" s="1">
        <f>T("0000311761")</f>
        <v>0</v>
      </c>
      <c r="B94" t="s">
        <v>196</v>
      </c>
      <c r="C94" s="2" t="s">
        <v>1025</v>
      </c>
      <c r="D94" s="2" t="s">
        <v>1699</v>
      </c>
      <c r="E94" t="s">
        <v>2249</v>
      </c>
      <c r="F94" t="s">
        <v>2267</v>
      </c>
      <c r="G94" t="s">
        <v>2271</v>
      </c>
      <c r="H94" s="3">
        <v>44498.65256944444</v>
      </c>
      <c r="I94" t="s">
        <v>2368</v>
      </c>
      <c r="K94" t="s">
        <v>3237</v>
      </c>
      <c r="L94" t="s">
        <v>3340</v>
      </c>
      <c r="M94" s="2" t="s">
        <v>3796</v>
      </c>
      <c r="N94" t="s">
        <v>4235</v>
      </c>
      <c r="O94" t="s">
        <v>4471</v>
      </c>
    </row>
    <row r="95" spans="1:15">
      <c r="A95" s="1">
        <f>T("0000311762")</f>
        <v>0</v>
      </c>
      <c r="B95" t="s">
        <v>197</v>
      </c>
      <c r="E95" t="s">
        <v>2249</v>
      </c>
      <c r="F95" t="s">
        <v>2267</v>
      </c>
      <c r="I95" t="s">
        <v>2369</v>
      </c>
      <c r="N95" t="s">
        <v>4235</v>
      </c>
      <c r="O95" t="s">
        <v>4472</v>
      </c>
    </row>
    <row r="96" spans="1:15">
      <c r="A96" s="1">
        <f>T("0000311763")</f>
        <v>0</v>
      </c>
      <c r="B96" t="s">
        <v>198</v>
      </c>
      <c r="C96" s="2" t="s">
        <v>1026</v>
      </c>
      <c r="D96" s="2" t="s">
        <v>1700</v>
      </c>
      <c r="E96" t="s">
        <v>2249</v>
      </c>
      <c r="F96" t="s">
        <v>2267</v>
      </c>
      <c r="G96" t="s">
        <v>2271</v>
      </c>
      <c r="H96" s="3">
        <v>44498.65362268518</v>
      </c>
      <c r="I96" t="s">
        <v>2370</v>
      </c>
      <c r="K96" t="s">
        <v>3237</v>
      </c>
      <c r="L96" t="s">
        <v>3341</v>
      </c>
      <c r="M96" s="2" t="s">
        <v>3797</v>
      </c>
      <c r="N96" t="s">
        <v>4222</v>
      </c>
      <c r="O96" t="s">
        <v>4471</v>
      </c>
    </row>
    <row r="97" spans="1:15">
      <c r="A97" s="1">
        <f>T("0000311764")</f>
        <v>0</v>
      </c>
      <c r="B97" t="s">
        <v>195</v>
      </c>
      <c r="C97" s="2" t="s">
        <v>1027</v>
      </c>
      <c r="D97" s="2" t="s">
        <v>1701</v>
      </c>
      <c r="E97" t="s">
        <v>2249</v>
      </c>
      <c r="F97" t="s">
        <v>2267</v>
      </c>
      <c r="G97" t="s">
        <v>2271</v>
      </c>
      <c r="H97" s="3">
        <v>44498.65471064814</v>
      </c>
      <c r="I97" t="s">
        <v>2371</v>
      </c>
      <c r="K97" t="s">
        <v>3237</v>
      </c>
      <c r="L97" t="s">
        <v>3342</v>
      </c>
      <c r="M97" s="2" t="s">
        <v>3798</v>
      </c>
      <c r="N97" t="s">
        <v>4234</v>
      </c>
      <c r="O97" t="s">
        <v>4471</v>
      </c>
    </row>
    <row r="98" spans="1:15">
      <c r="A98" s="1">
        <f>T("0000311765")</f>
        <v>0</v>
      </c>
      <c r="B98" t="s">
        <v>196</v>
      </c>
      <c r="C98" s="2" t="s">
        <v>1028</v>
      </c>
      <c r="D98" s="2" t="s">
        <v>1702</v>
      </c>
      <c r="E98" t="s">
        <v>2249</v>
      </c>
      <c r="F98" t="s">
        <v>2267</v>
      </c>
      <c r="G98" t="s">
        <v>2271</v>
      </c>
      <c r="H98" s="3">
        <v>44498.65509259259</v>
      </c>
      <c r="I98" t="s">
        <v>2372</v>
      </c>
      <c r="K98" t="s">
        <v>3237</v>
      </c>
      <c r="L98" t="s">
        <v>3342</v>
      </c>
      <c r="M98" s="2" t="s">
        <v>3799</v>
      </c>
      <c r="N98" t="s">
        <v>4234</v>
      </c>
      <c r="O98" t="s">
        <v>4471</v>
      </c>
    </row>
    <row r="99" spans="1:15">
      <c r="A99" s="1">
        <f>T("0000311766")</f>
        <v>0</v>
      </c>
      <c r="B99" t="s">
        <v>199</v>
      </c>
      <c r="C99" s="2" t="s">
        <v>1029</v>
      </c>
      <c r="D99" s="2" t="s">
        <v>1703</v>
      </c>
      <c r="E99" t="s">
        <v>2249</v>
      </c>
      <c r="F99" t="s">
        <v>2267</v>
      </c>
      <c r="G99" t="s">
        <v>2271</v>
      </c>
      <c r="H99" s="3">
        <v>44498.65543981481</v>
      </c>
      <c r="I99" t="s">
        <v>2373</v>
      </c>
      <c r="K99" t="s">
        <v>3237</v>
      </c>
      <c r="L99" t="s">
        <v>3342</v>
      </c>
      <c r="M99" s="2" t="s">
        <v>3800</v>
      </c>
      <c r="N99" t="s">
        <v>4234</v>
      </c>
      <c r="O99" t="s">
        <v>4471</v>
      </c>
    </row>
    <row r="100" spans="1:15">
      <c r="A100" s="1">
        <f>T("0000157978")</f>
        <v>0</v>
      </c>
      <c r="B100" t="s">
        <v>200</v>
      </c>
      <c r="C100" s="2" t="s">
        <v>1030</v>
      </c>
      <c r="D100" s="2" t="s">
        <v>1704</v>
      </c>
      <c r="E100" t="s">
        <v>2249</v>
      </c>
      <c r="F100" t="s">
        <v>2267</v>
      </c>
      <c r="G100" t="s">
        <v>2271</v>
      </c>
      <c r="I100" t="s">
        <v>2374</v>
      </c>
      <c r="K100" t="s">
        <v>3237</v>
      </c>
      <c r="M100" s="2" t="s">
        <v>3801</v>
      </c>
      <c r="N100" t="s">
        <v>4233</v>
      </c>
      <c r="O100" t="s">
        <v>4471</v>
      </c>
    </row>
    <row r="101" spans="1:15">
      <c r="A101" s="1">
        <f>T("0000311708")</f>
        <v>0</v>
      </c>
      <c r="B101" t="s">
        <v>201</v>
      </c>
      <c r="C101" s="2" t="s">
        <v>1031</v>
      </c>
      <c r="D101" s="2" t="s">
        <v>1705</v>
      </c>
      <c r="E101" t="s">
        <v>2249</v>
      </c>
      <c r="F101" t="s">
        <v>2267</v>
      </c>
      <c r="G101" t="s">
        <v>2271</v>
      </c>
      <c r="H101" s="3">
        <v>44498.65943287037</v>
      </c>
      <c r="I101" t="s">
        <v>2375</v>
      </c>
      <c r="K101" t="s">
        <v>3234</v>
      </c>
      <c r="L101" t="s">
        <v>3343</v>
      </c>
      <c r="M101" s="2" t="s">
        <v>3802</v>
      </c>
      <c r="N101" t="s">
        <v>4236</v>
      </c>
      <c r="O101" t="s">
        <v>4471</v>
      </c>
    </row>
    <row r="102" spans="1:15">
      <c r="A102" s="1">
        <f>T("0000311709")</f>
        <v>0</v>
      </c>
      <c r="B102" t="s">
        <v>202</v>
      </c>
      <c r="C102" s="2" t="s">
        <v>1032</v>
      </c>
      <c r="D102" s="2" t="s">
        <v>1706</v>
      </c>
      <c r="E102" t="s">
        <v>2249</v>
      </c>
      <c r="F102" t="s">
        <v>2267</v>
      </c>
      <c r="G102" t="s">
        <v>2271</v>
      </c>
      <c r="H102" s="3">
        <v>44498.665</v>
      </c>
      <c r="I102" t="s">
        <v>2376</v>
      </c>
      <c r="K102" t="s">
        <v>3234</v>
      </c>
      <c r="L102" t="s">
        <v>3344</v>
      </c>
      <c r="M102" s="2" t="s">
        <v>3803</v>
      </c>
      <c r="N102" t="s">
        <v>4222</v>
      </c>
      <c r="O102" t="s">
        <v>4471</v>
      </c>
    </row>
    <row r="103" spans="1:15">
      <c r="A103" s="1">
        <f>T("0000311710")</f>
        <v>0</v>
      </c>
      <c r="B103" t="s">
        <v>203</v>
      </c>
      <c r="E103" t="s">
        <v>2249</v>
      </c>
      <c r="F103" t="s">
        <v>2267</v>
      </c>
      <c r="I103" t="s">
        <v>2377</v>
      </c>
      <c r="N103" t="s">
        <v>4237</v>
      </c>
      <c r="O103" t="s">
        <v>4471</v>
      </c>
    </row>
    <row r="104" spans="1:15">
      <c r="A104" s="1">
        <f>T("0000311725")</f>
        <v>0</v>
      </c>
      <c r="B104" t="s">
        <v>204</v>
      </c>
      <c r="C104" s="2" t="s">
        <v>1033</v>
      </c>
      <c r="D104" s="2" t="s">
        <v>1707</v>
      </c>
      <c r="E104" t="s">
        <v>2249</v>
      </c>
      <c r="F104" t="s">
        <v>2267</v>
      </c>
      <c r="G104" t="s">
        <v>2271</v>
      </c>
      <c r="I104" t="s">
        <v>2378</v>
      </c>
      <c r="K104" t="s">
        <v>3237</v>
      </c>
      <c r="M104" s="2" t="s">
        <v>3804</v>
      </c>
      <c r="N104" t="s">
        <v>4234</v>
      </c>
      <c r="O104" t="s">
        <v>4471</v>
      </c>
    </row>
    <row r="105" spans="1:15">
      <c r="A105" s="1">
        <f>T("0000157990")</f>
        <v>0</v>
      </c>
      <c r="B105" t="s">
        <v>205</v>
      </c>
      <c r="C105" s="2" t="s">
        <v>1034</v>
      </c>
      <c r="D105" s="2" t="s">
        <v>1708</v>
      </c>
      <c r="E105" t="s">
        <v>2242</v>
      </c>
      <c r="F105" t="s">
        <v>2267</v>
      </c>
      <c r="G105" t="s">
        <v>2271</v>
      </c>
      <c r="H105" s="3">
        <v>44498.60097222222</v>
      </c>
      <c r="I105" t="s">
        <v>2379</v>
      </c>
      <c r="K105" t="s">
        <v>3237</v>
      </c>
      <c r="L105" t="s">
        <v>3345</v>
      </c>
      <c r="M105" s="2" t="s">
        <v>3805</v>
      </c>
      <c r="N105" t="s">
        <v>4238</v>
      </c>
      <c r="O105" t="s">
        <v>4459</v>
      </c>
    </row>
    <row r="106" spans="1:15">
      <c r="A106" s="1">
        <f>T("0000157991")</f>
        <v>0</v>
      </c>
      <c r="B106" t="s">
        <v>205</v>
      </c>
      <c r="C106" s="2" t="s">
        <v>1035</v>
      </c>
      <c r="D106" s="2" t="s">
        <v>1709</v>
      </c>
      <c r="E106" t="s">
        <v>2242</v>
      </c>
      <c r="F106" t="s">
        <v>2267</v>
      </c>
      <c r="G106" t="s">
        <v>2271</v>
      </c>
      <c r="H106" s="3">
        <v>44498.60184027778</v>
      </c>
      <c r="I106" t="s">
        <v>2380</v>
      </c>
      <c r="K106" t="s">
        <v>3237</v>
      </c>
      <c r="L106" t="s">
        <v>3346</v>
      </c>
      <c r="M106" s="2" t="s">
        <v>3806</v>
      </c>
      <c r="N106" t="s">
        <v>4238</v>
      </c>
      <c r="O106" t="s">
        <v>4459</v>
      </c>
    </row>
    <row r="107" spans="1:15">
      <c r="A107" s="1">
        <f>T("0000157992")</f>
        <v>0</v>
      </c>
      <c r="B107" t="s">
        <v>205</v>
      </c>
      <c r="C107" s="2" t="s">
        <v>1036</v>
      </c>
      <c r="D107" s="2" t="s">
        <v>1710</v>
      </c>
      <c r="E107" t="s">
        <v>2242</v>
      </c>
      <c r="F107" t="s">
        <v>2267</v>
      </c>
      <c r="G107" t="s">
        <v>2271</v>
      </c>
      <c r="H107" s="3">
        <v>44498.60237268519</v>
      </c>
      <c r="I107" t="s">
        <v>2381</v>
      </c>
      <c r="K107" t="s">
        <v>3237</v>
      </c>
      <c r="L107" t="s">
        <v>3347</v>
      </c>
      <c r="M107" s="2" t="s">
        <v>3807</v>
      </c>
      <c r="N107" t="s">
        <v>4238</v>
      </c>
      <c r="O107" t="s">
        <v>4459</v>
      </c>
    </row>
    <row r="108" spans="1:15">
      <c r="A108" s="1">
        <f>T("000050966")</f>
        <v>0</v>
      </c>
      <c r="B108" t="s">
        <v>206</v>
      </c>
      <c r="C108" s="2" t="s">
        <v>1037</v>
      </c>
      <c r="D108" s="2" t="s">
        <v>1711</v>
      </c>
      <c r="E108" t="s">
        <v>2254</v>
      </c>
      <c r="F108" t="s">
        <v>2267</v>
      </c>
      <c r="G108" t="s">
        <v>2271</v>
      </c>
      <c r="I108" t="s">
        <v>2382</v>
      </c>
      <c r="K108" t="s">
        <v>3236</v>
      </c>
      <c r="M108" s="2" t="s">
        <v>3808</v>
      </c>
      <c r="N108" t="s">
        <v>4239</v>
      </c>
      <c r="O108" t="s">
        <v>4459</v>
      </c>
    </row>
    <row r="109" spans="1:15">
      <c r="A109" s="1">
        <f>T("000050968")</f>
        <v>0</v>
      </c>
      <c r="B109" t="s">
        <v>206</v>
      </c>
      <c r="C109" s="2" t="s">
        <v>1038</v>
      </c>
      <c r="D109" s="2" t="s">
        <v>1712</v>
      </c>
      <c r="E109" t="s">
        <v>2254</v>
      </c>
      <c r="F109" t="s">
        <v>2267</v>
      </c>
      <c r="G109" t="s">
        <v>2272</v>
      </c>
      <c r="I109" t="s">
        <v>2383</v>
      </c>
      <c r="K109" t="s">
        <v>2272</v>
      </c>
      <c r="M109" s="2" t="s">
        <v>3809</v>
      </c>
      <c r="N109" t="s">
        <v>4239</v>
      </c>
      <c r="O109" t="s">
        <v>4459</v>
      </c>
    </row>
    <row r="110" spans="1:15">
      <c r="A110" s="1">
        <f>T("000050990")</f>
        <v>0</v>
      </c>
      <c r="B110" t="s">
        <v>206</v>
      </c>
      <c r="E110" t="s">
        <v>2254</v>
      </c>
      <c r="F110" t="s">
        <v>2267</v>
      </c>
      <c r="I110" t="s">
        <v>2384</v>
      </c>
      <c r="N110" t="s">
        <v>4239</v>
      </c>
      <c r="O110" t="s">
        <v>4473</v>
      </c>
    </row>
    <row r="111" spans="1:15">
      <c r="A111" s="1">
        <f>T("000050992")</f>
        <v>0</v>
      </c>
      <c r="B111" t="s">
        <v>206</v>
      </c>
      <c r="C111" s="2" t="s">
        <v>1039</v>
      </c>
      <c r="D111" s="2" t="s">
        <v>1713</v>
      </c>
      <c r="E111" t="s">
        <v>2254</v>
      </c>
      <c r="F111" t="s">
        <v>2267</v>
      </c>
      <c r="G111" t="s">
        <v>2271</v>
      </c>
      <c r="I111" t="s">
        <v>2385</v>
      </c>
      <c r="K111" t="s">
        <v>3236</v>
      </c>
      <c r="M111" s="2" t="s">
        <v>3810</v>
      </c>
      <c r="N111" t="s">
        <v>4239</v>
      </c>
      <c r="O111" t="s">
        <v>4459</v>
      </c>
    </row>
    <row r="112" spans="1:15">
      <c r="A112" s="1">
        <f>T("000050977")</f>
        <v>0</v>
      </c>
      <c r="B112" t="s">
        <v>207</v>
      </c>
      <c r="C112" s="2" t="s">
        <v>1040</v>
      </c>
      <c r="D112" s="2" t="s">
        <v>1714</v>
      </c>
      <c r="E112" t="s">
        <v>2254</v>
      </c>
      <c r="F112" t="s">
        <v>2267</v>
      </c>
      <c r="G112" t="s">
        <v>2271</v>
      </c>
      <c r="I112" t="s">
        <v>2386</v>
      </c>
      <c r="K112" t="s">
        <v>3236</v>
      </c>
      <c r="M112" s="2" t="s">
        <v>3811</v>
      </c>
      <c r="N112" t="s">
        <v>4240</v>
      </c>
      <c r="O112" t="s">
        <v>4459</v>
      </c>
    </row>
    <row r="113" spans="1:15">
      <c r="A113" s="1">
        <f>T("000050974")</f>
        <v>0</v>
      </c>
      <c r="B113" t="s">
        <v>208</v>
      </c>
      <c r="C113" s="2" t="s">
        <v>1041</v>
      </c>
      <c r="D113" s="2" t="s">
        <v>1715</v>
      </c>
      <c r="E113" t="s">
        <v>2254</v>
      </c>
      <c r="F113" t="s">
        <v>2267</v>
      </c>
      <c r="G113" t="s">
        <v>2271</v>
      </c>
      <c r="I113" t="s">
        <v>2387</v>
      </c>
      <c r="K113" t="s">
        <v>3237</v>
      </c>
      <c r="M113" s="2" t="s">
        <v>3812</v>
      </c>
      <c r="N113" t="s">
        <v>4240</v>
      </c>
      <c r="O113" t="s">
        <v>4459</v>
      </c>
    </row>
    <row r="114" spans="1:15">
      <c r="A114" s="1">
        <f>T("000050983")</f>
        <v>0</v>
      </c>
      <c r="B114" t="s">
        <v>209</v>
      </c>
      <c r="C114" s="2" t="s">
        <v>1042</v>
      </c>
      <c r="D114" s="2" t="s">
        <v>1716</v>
      </c>
      <c r="E114" t="s">
        <v>2254</v>
      </c>
      <c r="F114" t="s">
        <v>2267</v>
      </c>
      <c r="G114" t="s">
        <v>2271</v>
      </c>
      <c r="I114" t="s">
        <v>2388</v>
      </c>
      <c r="K114" t="s">
        <v>3237</v>
      </c>
      <c r="M114" s="2" t="s">
        <v>3813</v>
      </c>
      <c r="N114" t="s">
        <v>4240</v>
      </c>
      <c r="O114" t="s">
        <v>4459</v>
      </c>
    </row>
    <row r="115" spans="1:15">
      <c r="A115" s="1">
        <f>T("000050971")</f>
        <v>0</v>
      </c>
      <c r="B115" t="s">
        <v>210</v>
      </c>
      <c r="C115" s="2" t="s">
        <v>1043</v>
      </c>
      <c r="D115" s="2" t="s">
        <v>1717</v>
      </c>
      <c r="E115" t="s">
        <v>2254</v>
      </c>
      <c r="F115" t="s">
        <v>2267</v>
      </c>
      <c r="G115" t="s">
        <v>2272</v>
      </c>
      <c r="I115" t="s">
        <v>2389</v>
      </c>
      <c r="K115" t="s">
        <v>2272</v>
      </c>
      <c r="M115" s="2" t="s">
        <v>3814</v>
      </c>
      <c r="N115" t="s">
        <v>4240</v>
      </c>
      <c r="O115" t="s">
        <v>4459</v>
      </c>
    </row>
    <row r="116" spans="1:15">
      <c r="A116" s="1">
        <f>T("000050980")</f>
        <v>0</v>
      </c>
      <c r="B116" t="s">
        <v>211</v>
      </c>
      <c r="C116" s="2" t="s">
        <v>1044</v>
      </c>
      <c r="D116" s="2" t="s">
        <v>1718</v>
      </c>
      <c r="E116" t="s">
        <v>2254</v>
      </c>
      <c r="F116" t="s">
        <v>2267</v>
      </c>
      <c r="G116" t="s">
        <v>2272</v>
      </c>
      <c r="I116" t="s">
        <v>2390</v>
      </c>
      <c r="K116" t="s">
        <v>2272</v>
      </c>
      <c r="M116" s="2" t="s">
        <v>3815</v>
      </c>
      <c r="N116" t="s">
        <v>4240</v>
      </c>
      <c r="O116" t="s">
        <v>4459</v>
      </c>
    </row>
    <row r="117" spans="1:15">
      <c r="A117" s="1">
        <f>T("000050855")</f>
        <v>0</v>
      </c>
      <c r="B117" t="s">
        <v>212</v>
      </c>
      <c r="C117" s="2" t="s">
        <v>1045</v>
      </c>
      <c r="D117" s="2" t="s">
        <v>1719</v>
      </c>
      <c r="E117" t="s">
        <v>2242</v>
      </c>
      <c r="F117" t="s">
        <v>2267</v>
      </c>
      <c r="G117" t="s">
        <v>2271</v>
      </c>
      <c r="I117" t="s">
        <v>2391</v>
      </c>
      <c r="K117" t="s">
        <v>3237</v>
      </c>
      <c r="M117" s="2" t="s">
        <v>3816</v>
      </c>
      <c r="N117" t="s">
        <v>2242</v>
      </c>
      <c r="O117" t="s">
        <v>4459</v>
      </c>
    </row>
    <row r="118" spans="1:15">
      <c r="A118" s="1">
        <f>T("000050956")</f>
        <v>0</v>
      </c>
      <c r="B118" t="s">
        <v>213</v>
      </c>
      <c r="E118" t="s">
        <v>2254</v>
      </c>
      <c r="F118" t="s">
        <v>2267</v>
      </c>
      <c r="I118" t="s">
        <v>2392</v>
      </c>
      <c r="N118" t="s">
        <v>4239</v>
      </c>
      <c r="O118" t="s">
        <v>4473</v>
      </c>
    </row>
    <row r="119" spans="1:15">
      <c r="A119" s="1">
        <f>T("0000333511")</f>
        <v>0</v>
      </c>
      <c r="B119" t="s">
        <v>213</v>
      </c>
      <c r="C119" s="2" t="s">
        <v>1046</v>
      </c>
      <c r="D119" s="2" t="s">
        <v>1720</v>
      </c>
      <c r="E119" t="s">
        <v>2254</v>
      </c>
      <c r="F119" t="s">
        <v>2267</v>
      </c>
      <c r="G119" t="s">
        <v>2271</v>
      </c>
      <c r="I119" t="s">
        <v>2393</v>
      </c>
      <c r="K119" t="s">
        <v>3236</v>
      </c>
      <c r="M119" s="2" t="s">
        <v>3817</v>
      </c>
      <c r="N119" t="s">
        <v>4239</v>
      </c>
      <c r="O119" t="s">
        <v>4459</v>
      </c>
    </row>
    <row r="120" spans="1:15">
      <c r="A120" s="1">
        <f>T("0000333507")</f>
        <v>0</v>
      </c>
      <c r="B120" t="s">
        <v>214</v>
      </c>
      <c r="C120" s="2" t="s">
        <v>1047</v>
      </c>
      <c r="D120" s="2" t="s">
        <v>1721</v>
      </c>
      <c r="E120" t="s">
        <v>2254</v>
      </c>
      <c r="F120" t="s">
        <v>2267</v>
      </c>
      <c r="G120" t="s">
        <v>2272</v>
      </c>
      <c r="H120" s="3">
        <v>44498.76115740741</v>
      </c>
      <c r="I120" t="s">
        <v>2394</v>
      </c>
      <c r="K120" t="s">
        <v>2272</v>
      </c>
      <c r="L120" t="s">
        <v>3348</v>
      </c>
      <c r="M120" s="2" t="s">
        <v>3818</v>
      </c>
      <c r="N120" t="s">
        <v>4239</v>
      </c>
      <c r="O120" t="s">
        <v>4459</v>
      </c>
    </row>
    <row r="121" spans="1:15">
      <c r="A121" s="1">
        <f>T("0000333508")</f>
        <v>0</v>
      </c>
      <c r="B121" t="s">
        <v>214</v>
      </c>
      <c r="C121" s="2" t="s">
        <v>1048</v>
      </c>
      <c r="D121" s="2" t="s">
        <v>1722</v>
      </c>
      <c r="E121" t="s">
        <v>2254</v>
      </c>
      <c r="F121" t="s">
        <v>2267</v>
      </c>
      <c r="G121" t="s">
        <v>2272</v>
      </c>
      <c r="H121" s="3">
        <v>44498.75881944445</v>
      </c>
      <c r="I121" t="s">
        <v>2395</v>
      </c>
      <c r="K121" t="s">
        <v>2272</v>
      </c>
      <c r="L121" t="s">
        <v>3349</v>
      </c>
      <c r="M121" s="2" t="s">
        <v>3819</v>
      </c>
      <c r="N121" t="s">
        <v>4239</v>
      </c>
      <c r="O121" t="s">
        <v>4459</v>
      </c>
    </row>
    <row r="122" spans="1:15">
      <c r="A122" s="1">
        <f>T("000050955")</f>
        <v>0</v>
      </c>
      <c r="B122" t="s">
        <v>215</v>
      </c>
      <c r="C122" s="2" t="s">
        <v>1049</v>
      </c>
      <c r="D122" s="2" t="s">
        <v>1723</v>
      </c>
      <c r="E122" t="s">
        <v>2254</v>
      </c>
      <c r="F122" t="s">
        <v>2267</v>
      </c>
      <c r="G122" t="s">
        <v>2271</v>
      </c>
      <c r="I122" t="s">
        <v>2396</v>
      </c>
      <c r="K122" t="s">
        <v>3237</v>
      </c>
      <c r="M122" s="2" t="s">
        <v>3820</v>
      </c>
      <c r="N122" t="s">
        <v>4239</v>
      </c>
      <c r="O122" t="s">
        <v>4459</v>
      </c>
    </row>
    <row r="123" spans="1:15">
      <c r="A123" s="1">
        <f>T("000050959")</f>
        <v>0</v>
      </c>
      <c r="B123" t="s">
        <v>216</v>
      </c>
      <c r="E123" t="s">
        <v>2254</v>
      </c>
      <c r="F123" t="s">
        <v>2267</v>
      </c>
      <c r="I123" t="s">
        <v>2397</v>
      </c>
      <c r="N123" t="s">
        <v>4239</v>
      </c>
      <c r="O123" t="s">
        <v>4473</v>
      </c>
    </row>
    <row r="124" spans="1:15">
      <c r="A124" s="1">
        <f>T("0000333502")</f>
        <v>0</v>
      </c>
      <c r="B124" t="s">
        <v>217</v>
      </c>
      <c r="C124" s="2" t="s">
        <v>1050</v>
      </c>
      <c r="D124" s="2" t="s">
        <v>1724</v>
      </c>
      <c r="E124" t="s">
        <v>2254</v>
      </c>
      <c r="F124" t="s">
        <v>2267</v>
      </c>
      <c r="G124" t="s">
        <v>2271</v>
      </c>
      <c r="H124" s="3">
        <v>44498.76045138889</v>
      </c>
      <c r="I124" t="s">
        <v>2398</v>
      </c>
      <c r="K124" t="s">
        <v>3242</v>
      </c>
      <c r="L124" t="s">
        <v>3350</v>
      </c>
      <c r="M124" s="2" t="s">
        <v>3821</v>
      </c>
      <c r="N124" t="s">
        <v>4239</v>
      </c>
      <c r="O124" t="s">
        <v>4459</v>
      </c>
    </row>
    <row r="125" spans="1:15">
      <c r="A125" s="1">
        <f>T("0000333509")</f>
        <v>0</v>
      </c>
      <c r="B125" t="s">
        <v>218</v>
      </c>
      <c r="C125" s="2" t="s">
        <v>1051</v>
      </c>
      <c r="D125" s="2" t="s">
        <v>1725</v>
      </c>
      <c r="E125" t="s">
        <v>2254</v>
      </c>
      <c r="F125" t="s">
        <v>2267</v>
      </c>
      <c r="G125" t="s">
        <v>2271</v>
      </c>
      <c r="H125" s="3">
        <v>44498.76190972222</v>
      </c>
      <c r="I125" t="s">
        <v>2399</v>
      </c>
      <c r="K125" t="s">
        <v>3234</v>
      </c>
      <c r="L125" t="s">
        <v>3351</v>
      </c>
      <c r="M125" s="2" t="s">
        <v>3822</v>
      </c>
      <c r="N125" t="s">
        <v>4239</v>
      </c>
      <c r="O125" t="s">
        <v>4459</v>
      </c>
    </row>
    <row r="126" spans="1:15">
      <c r="A126" s="1">
        <f>T("000050859")</f>
        <v>0</v>
      </c>
      <c r="B126" t="s">
        <v>219</v>
      </c>
      <c r="C126" s="2" t="s">
        <v>1052</v>
      </c>
      <c r="D126" s="2" t="s">
        <v>1726</v>
      </c>
      <c r="E126" t="s">
        <v>2242</v>
      </c>
      <c r="F126" t="s">
        <v>2267</v>
      </c>
      <c r="G126" t="s">
        <v>2272</v>
      </c>
      <c r="I126" t="s">
        <v>2400</v>
      </c>
      <c r="K126" t="s">
        <v>2272</v>
      </c>
      <c r="M126" s="2" t="s">
        <v>3823</v>
      </c>
      <c r="N126" t="s">
        <v>2242</v>
      </c>
      <c r="O126" t="s">
        <v>4459</v>
      </c>
    </row>
    <row r="127" spans="1:15">
      <c r="A127" s="1">
        <f>T("000059860")</f>
        <v>0</v>
      </c>
      <c r="B127" t="s">
        <v>220</v>
      </c>
      <c r="E127" t="s">
        <v>2242</v>
      </c>
      <c r="F127" t="s">
        <v>2267</v>
      </c>
      <c r="I127" t="s">
        <v>2401</v>
      </c>
      <c r="N127" t="s">
        <v>2242</v>
      </c>
      <c r="O127" t="s">
        <v>4459</v>
      </c>
    </row>
    <row r="128" spans="1:15">
      <c r="A128" s="1">
        <f>T("000050858")</f>
        <v>0</v>
      </c>
      <c r="B128" t="s">
        <v>221</v>
      </c>
      <c r="C128" s="2" t="s">
        <v>1053</v>
      </c>
      <c r="D128" s="2" t="s">
        <v>1727</v>
      </c>
      <c r="E128" t="s">
        <v>2242</v>
      </c>
      <c r="F128" t="s">
        <v>2267</v>
      </c>
      <c r="G128" t="s">
        <v>2271</v>
      </c>
      <c r="I128" t="s">
        <v>2402</v>
      </c>
      <c r="K128" t="s">
        <v>3237</v>
      </c>
      <c r="M128" s="2" t="s">
        <v>3824</v>
      </c>
      <c r="N128" t="s">
        <v>2242</v>
      </c>
      <c r="O128" t="s">
        <v>4459</v>
      </c>
    </row>
    <row r="129" spans="1:15">
      <c r="A129" s="1">
        <f>T("000050864")</f>
        <v>0</v>
      </c>
      <c r="B129" t="s">
        <v>222</v>
      </c>
      <c r="C129" s="2" t="s">
        <v>1054</v>
      </c>
      <c r="D129" s="2" t="s">
        <v>1728</v>
      </c>
      <c r="E129" t="s">
        <v>2242</v>
      </c>
      <c r="F129" t="s">
        <v>2267</v>
      </c>
      <c r="G129" t="s">
        <v>2271</v>
      </c>
      <c r="I129" t="s">
        <v>2403</v>
      </c>
      <c r="K129" t="s">
        <v>3237</v>
      </c>
      <c r="M129" s="2" t="s">
        <v>3825</v>
      </c>
      <c r="N129" t="s">
        <v>2242</v>
      </c>
      <c r="O129" t="s">
        <v>4459</v>
      </c>
    </row>
    <row r="130" spans="1:15">
      <c r="A130" s="1">
        <f>T("000050862")</f>
        <v>0</v>
      </c>
      <c r="B130" t="s">
        <v>223</v>
      </c>
      <c r="C130" s="2" t="s">
        <v>1055</v>
      </c>
      <c r="D130" s="2" t="s">
        <v>1729</v>
      </c>
      <c r="E130" t="s">
        <v>2242</v>
      </c>
      <c r="F130" t="s">
        <v>2267</v>
      </c>
      <c r="G130" t="s">
        <v>2271</v>
      </c>
      <c r="I130" t="s">
        <v>2404</v>
      </c>
      <c r="K130" t="s">
        <v>3237</v>
      </c>
      <c r="M130" s="2" t="s">
        <v>3826</v>
      </c>
      <c r="N130" t="s">
        <v>2242</v>
      </c>
      <c r="O130" t="s">
        <v>4459</v>
      </c>
    </row>
    <row r="131" spans="1:15">
      <c r="A131" s="1">
        <f>T("000050863")</f>
        <v>0</v>
      </c>
      <c r="B131" t="s">
        <v>224</v>
      </c>
      <c r="C131" s="2" t="s">
        <v>1056</v>
      </c>
      <c r="D131" s="2" t="s">
        <v>1730</v>
      </c>
      <c r="E131" t="s">
        <v>2242</v>
      </c>
      <c r="F131" t="s">
        <v>2267</v>
      </c>
      <c r="G131" t="s">
        <v>2271</v>
      </c>
      <c r="I131" t="s">
        <v>2405</v>
      </c>
      <c r="K131" t="s">
        <v>3237</v>
      </c>
      <c r="M131" s="2" t="s">
        <v>3827</v>
      </c>
      <c r="N131" t="s">
        <v>2242</v>
      </c>
      <c r="O131" t="s">
        <v>4459</v>
      </c>
    </row>
    <row r="132" spans="1:15">
      <c r="A132" s="1">
        <f>T("0000333518")</f>
        <v>0</v>
      </c>
      <c r="B132" t="s">
        <v>225</v>
      </c>
      <c r="E132" t="s">
        <v>2254</v>
      </c>
      <c r="F132" t="s">
        <v>2267</v>
      </c>
      <c r="I132" t="s">
        <v>2406</v>
      </c>
      <c r="N132" t="s">
        <v>4241</v>
      </c>
      <c r="O132" t="s">
        <v>4473</v>
      </c>
    </row>
    <row r="133" spans="1:15">
      <c r="A133" s="1">
        <f>T("000050953")</f>
        <v>0</v>
      </c>
      <c r="B133" t="s">
        <v>226</v>
      </c>
      <c r="C133" s="2" t="s">
        <v>1057</v>
      </c>
      <c r="D133" s="2" t="s">
        <v>1731</v>
      </c>
      <c r="E133" t="s">
        <v>2254</v>
      </c>
      <c r="F133" t="s">
        <v>2267</v>
      </c>
      <c r="G133" t="s">
        <v>2272</v>
      </c>
      <c r="I133" t="s">
        <v>2407</v>
      </c>
      <c r="K133" t="s">
        <v>2272</v>
      </c>
      <c r="M133" s="2" t="s">
        <v>3828</v>
      </c>
      <c r="N133" t="s">
        <v>4239</v>
      </c>
      <c r="O133" t="s">
        <v>4459</v>
      </c>
    </row>
    <row r="134" spans="1:15">
      <c r="A134" s="1">
        <f>T("000050954")</f>
        <v>0</v>
      </c>
      <c r="B134" t="s">
        <v>227</v>
      </c>
      <c r="C134" s="2" t="s">
        <v>1058</v>
      </c>
      <c r="D134" s="2" t="s">
        <v>1732</v>
      </c>
      <c r="E134" t="s">
        <v>2254</v>
      </c>
      <c r="F134" t="s">
        <v>2267</v>
      </c>
      <c r="G134" t="s">
        <v>2272</v>
      </c>
      <c r="I134" t="s">
        <v>2408</v>
      </c>
      <c r="K134" t="s">
        <v>2272</v>
      </c>
      <c r="M134" s="2" t="s">
        <v>3829</v>
      </c>
      <c r="N134" t="s">
        <v>4239</v>
      </c>
      <c r="O134" t="s">
        <v>4459</v>
      </c>
    </row>
    <row r="135" spans="1:15">
      <c r="A135" s="1">
        <f>T("0000346266")</f>
        <v>0</v>
      </c>
      <c r="B135" t="s">
        <v>228</v>
      </c>
      <c r="E135" t="s">
        <v>2249</v>
      </c>
      <c r="F135" t="s">
        <v>2267</v>
      </c>
      <c r="I135" t="s">
        <v>2409</v>
      </c>
      <c r="N135" t="s">
        <v>2249</v>
      </c>
      <c r="O135" t="s">
        <v>4459</v>
      </c>
    </row>
    <row r="136" spans="1:15">
      <c r="A136" s="1">
        <f>T("0000346556")</f>
        <v>0</v>
      </c>
      <c r="B136" t="s">
        <v>229</v>
      </c>
      <c r="E136" t="s">
        <v>2255</v>
      </c>
      <c r="F136" t="s">
        <v>2267</v>
      </c>
      <c r="I136" t="s">
        <v>2410</v>
      </c>
      <c r="N136" t="s">
        <v>4242</v>
      </c>
      <c r="O136" t="s">
        <v>4459</v>
      </c>
    </row>
    <row r="137" spans="1:15">
      <c r="A137" s="1">
        <f>T("0000346557")</f>
        <v>0</v>
      </c>
      <c r="B137" t="s">
        <v>230</v>
      </c>
      <c r="E137" t="s">
        <v>2255</v>
      </c>
      <c r="F137" t="s">
        <v>2267</v>
      </c>
      <c r="I137" t="s">
        <v>2411</v>
      </c>
      <c r="N137" t="s">
        <v>2255</v>
      </c>
      <c r="O137" t="s">
        <v>4459</v>
      </c>
    </row>
    <row r="138" spans="1:15">
      <c r="A138" s="1">
        <f>T("0000346573")</f>
        <v>0</v>
      </c>
      <c r="B138" t="s">
        <v>231</v>
      </c>
      <c r="E138" t="s">
        <v>2256</v>
      </c>
      <c r="F138" t="s">
        <v>2267</v>
      </c>
      <c r="I138" t="s">
        <v>2412</v>
      </c>
      <c r="N138" t="s">
        <v>2256</v>
      </c>
      <c r="O138" t="s">
        <v>4459</v>
      </c>
    </row>
    <row r="139" spans="1:15">
      <c r="A139" s="1">
        <f>T("0000346582")</f>
        <v>0</v>
      </c>
      <c r="B139" t="s">
        <v>231</v>
      </c>
      <c r="E139" t="s">
        <v>2256</v>
      </c>
      <c r="F139" t="s">
        <v>2267</v>
      </c>
      <c r="I139" t="s">
        <v>2413</v>
      </c>
      <c r="N139" t="s">
        <v>2256</v>
      </c>
      <c r="O139" t="s">
        <v>4459</v>
      </c>
    </row>
    <row r="140" spans="1:15">
      <c r="A140" s="1">
        <f>T("0000346598")</f>
        <v>0</v>
      </c>
      <c r="B140" t="s">
        <v>232</v>
      </c>
      <c r="C140" s="2" t="s">
        <v>1059</v>
      </c>
      <c r="D140" s="2" t="s">
        <v>1733</v>
      </c>
      <c r="E140" t="s">
        <v>2240</v>
      </c>
      <c r="F140" t="s">
        <v>2267</v>
      </c>
      <c r="G140" t="s">
        <v>2271</v>
      </c>
      <c r="H140" s="3">
        <v>44498.58774305556</v>
      </c>
      <c r="I140" t="s">
        <v>2414</v>
      </c>
      <c r="K140" t="s">
        <v>3243</v>
      </c>
      <c r="L140" t="s">
        <v>3352</v>
      </c>
      <c r="M140" s="2" t="s">
        <v>3830</v>
      </c>
      <c r="N140" t="s">
        <v>2240</v>
      </c>
      <c r="O140" t="s">
        <v>4459</v>
      </c>
    </row>
    <row r="141" spans="1:15">
      <c r="A141" s="1">
        <f>T("0000346599")</f>
        <v>0</v>
      </c>
      <c r="B141" t="s">
        <v>233</v>
      </c>
      <c r="C141" s="2" t="s">
        <v>1060</v>
      </c>
      <c r="D141" s="2" t="s">
        <v>1734</v>
      </c>
      <c r="E141" t="s">
        <v>2240</v>
      </c>
      <c r="F141" t="s">
        <v>2267</v>
      </c>
      <c r="G141" t="s">
        <v>2272</v>
      </c>
      <c r="H141" s="3">
        <v>44498.59001157407</v>
      </c>
      <c r="I141" t="s">
        <v>2415</v>
      </c>
      <c r="L141" t="s">
        <v>3353</v>
      </c>
      <c r="M141" s="2" t="s">
        <v>3831</v>
      </c>
      <c r="N141" t="s">
        <v>2240</v>
      </c>
      <c r="O141" t="s">
        <v>4459</v>
      </c>
    </row>
    <row r="142" spans="1:15">
      <c r="A142" s="1">
        <f>T("0000346607")</f>
        <v>0</v>
      </c>
      <c r="B142" t="s">
        <v>234</v>
      </c>
      <c r="C142" s="2" t="s">
        <v>1061</v>
      </c>
      <c r="D142" s="2" t="s">
        <v>1735</v>
      </c>
      <c r="E142" t="s">
        <v>2240</v>
      </c>
      <c r="F142" t="s">
        <v>2267</v>
      </c>
      <c r="G142" t="s">
        <v>2272</v>
      </c>
      <c r="H142" s="3">
        <v>44498.56324074074</v>
      </c>
      <c r="I142" t="s">
        <v>2416</v>
      </c>
      <c r="K142" t="s">
        <v>2272</v>
      </c>
      <c r="L142" t="s">
        <v>3354</v>
      </c>
      <c r="M142" s="2" t="s">
        <v>3832</v>
      </c>
      <c r="N142" t="s">
        <v>2240</v>
      </c>
      <c r="O142" t="s">
        <v>4459</v>
      </c>
    </row>
    <row r="143" spans="1:15">
      <c r="A143" s="1">
        <f>T("0000346638")</f>
        <v>0</v>
      </c>
      <c r="B143" t="s">
        <v>235</v>
      </c>
      <c r="C143" s="2" t="s">
        <v>1062</v>
      </c>
      <c r="D143" s="2" t="s">
        <v>1736</v>
      </c>
      <c r="E143" t="s">
        <v>2240</v>
      </c>
      <c r="F143" t="s">
        <v>2267</v>
      </c>
      <c r="G143" t="s">
        <v>2271</v>
      </c>
      <c r="H143" s="3">
        <v>44498.57533564815</v>
      </c>
      <c r="I143" t="s">
        <v>2417</v>
      </c>
      <c r="K143" t="s">
        <v>3234</v>
      </c>
      <c r="L143" t="s">
        <v>3355</v>
      </c>
      <c r="M143" s="2" t="s">
        <v>3833</v>
      </c>
      <c r="N143" t="s">
        <v>2240</v>
      </c>
      <c r="O143" t="s">
        <v>4459</v>
      </c>
    </row>
    <row r="144" spans="1:15">
      <c r="A144" s="1">
        <f>T("0000346649")</f>
        <v>0</v>
      </c>
      <c r="B144" t="s">
        <v>236</v>
      </c>
      <c r="C144" s="2" t="s">
        <v>1063</v>
      </c>
      <c r="D144" s="2" t="s">
        <v>1737</v>
      </c>
      <c r="E144" t="s">
        <v>2240</v>
      </c>
      <c r="F144" t="s">
        <v>2267</v>
      </c>
      <c r="G144" t="s">
        <v>2272</v>
      </c>
      <c r="H144" s="3">
        <v>44498.73592592592</v>
      </c>
      <c r="I144" t="s">
        <v>2418</v>
      </c>
      <c r="K144" t="s">
        <v>2272</v>
      </c>
      <c r="L144" t="s">
        <v>3356</v>
      </c>
      <c r="M144" s="2" t="s">
        <v>3834</v>
      </c>
      <c r="N144" t="s">
        <v>2240</v>
      </c>
      <c r="O144" t="s">
        <v>4459</v>
      </c>
    </row>
    <row r="145" spans="1:15">
      <c r="A145" s="1">
        <f>T("0000346664")</f>
        <v>0</v>
      </c>
      <c r="B145" t="s">
        <v>237</v>
      </c>
      <c r="C145" s="2" t="s">
        <v>1064</v>
      </c>
      <c r="D145" s="2" t="s">
        <v>1738</v>
      </c>
      <c r="E145" t="s">
        <v>2249</v>
      </c>
      <c r="F145" t="s">
        <v>2267</v>
      </c>
      <c r="G145" t="s">
        <v>2271</v>
      </c>
      <c r="H145" s="3">
        <v>44498.68460648148</v>
      </c>
      <c r="I145" t="s">
        <v>2419</v>
      </c>
      <c r="K145" t="s">
        <v>3244</v>
      </c>
      <c r="L145" t="s">
        <v>3357</v>
      </c>
      <c r="M145" s="2" t="s">
        <v>3835</v>
      </c>
      <c r="N145" t="s">
        <v>4233</v>
      </c>
      <c r="O145" t="s">
        <v>4471</v>
      </c>
    </row>
    <row r="146" spans="1:15">
      <c r="A146" s="1">
        <f>T("0000346667")</f>
        <v>0</v>
      </c>
      <c r="B146" t="s">
        <v>237</v>
      </c>
      <c r="C146" s="2" t="s">
        <v>1065</v>
      </c>
      <c r="D146" s="2" t="s">
        <v>1739</v>
      </c>
      <c r="E146" t="s">
        <v>2249</v>
      </c>
      <c r="F146" t="s">
        <v>2267</v>
      </c>
      <c r="G146" t="s">
        <v>2271</v>
      </c>
      <c r="H146" s="3">
        <v>44498.68891203704</v>
      </c>
      <c r="I146" t="s">
        <v>2420</v>
      </c>
      <c r="K146" t="s">
        <v>3236</v>
      </c>
      <c r="L146" t="s">
        <v>3358</v>
      </c>
      <c r="M146" s="2" t="s">
        <v>3836</v>
      </c>
      <c r="N146" t="s">
        <v>4233</v>
      </c>
      <c r="O146" t="s">
        <v>4471</v>
      </c>
    </row>
    <row r="147" spans="1:15">
      <c r="A147" s="1">
        <f>T("0000346668")</f>
        <v>0</v>
      </c>
      <c r="B147" t="s">
        <v>238</v>
      </c>
      <c r="C147" s="2" t="s">
        <v>1066</v>
      </c>
      <c r="D147" s="2" t="s">
        <v>1740</v>
      </c>
      <c r="E147" t="s">
        <v>2249</v>
      </c>
      <c r="F147" t="s">
        <v>2267</v>
      </c>
      <c r="G147" t="s">
        <v>2272</v>
      </c>
      <c r="H147" s="3">
        <v>44498.68951388889</v>
      </c>
      <c r="I147" t="s">
        <v>2421</v>
      </c>
      <c r="K147" t="s">
        <v>2272</v>
      </c>
      <c r="L147" t="s">
        <v>3359</v>
      </c>
      <c r="M147" s="2" t="s">
        <v>3837</v>
      </c>
      <c r="N147" t="s">
        <v>2249</v>
      </c>
      <c r="O147" t="s">
        <v>4471</v>
      </c>
    </row>
    <row r="148" spans="1:15">
      <c r="A148" s="1">
        <f>T("0000346669")</f>
        <v>0</v>
      </c>
      <c r="B148" t="s">
        <v>238</v>
      </c>
      <c r="C148" s="2" t="s">
        <v>1067</v>
      </c>
      <c r="D148" s="2" t="s">
        <v>1741</v>
      </c>
      <c r="E148" t="s">
        <v>2249</v>
      </c>
      <c r="F148" t="s">
        <v>2267</v>
      </c>
      <c r="G148" t="s">
        <v>2272</v>
      </c>
      <c r="H148" s="3">
        <v>44498.69034722223</v>
      </c>
      <c r="I148" t="s">
        <v>2422</v>
      </c>
      <c r="K148" t="s">
        <v>2272</v>
      </c>
      <c r="L148" t="s">
        <v>3360</v>
      </c>
      <c r="M148" s="2" t="s">
        <v>3838</v>
      </c>
      <c r="N148" t="s">
        <v>2249</v>
      </c>
      <c r="O148" t="s">
        <v>4471</v>
      </c>
    </row>
    <row r="149" spans="1:15">
      <c r="A149" s="1">
        <f>T("0000346670")</f>
        <v>0</v>
      </c>
      <c r="B149" t="s">
        <v>239</v>
      </c>
      <c r="C149" s="2" t="s">
        <v>1068</v>
      </c>
      <c r="D149" s="2" t="s">
        <v>1742</v>
      </c>
      <c r="E149" t="s">
        <v>2249</v>
      </c>
      <c r="F149" t="s">
        <v>2267</v>
      </c>
      <c r="G149" t="s">
        <v>2271</v>
      </c>
      <c r="H149" s="3">
        <v>44498.69138888889</v>
      </c>
      <c r="I149" t="s">
        <v>2423</v>
      </c>
      <c r="K149" t="s">
        <v>3237</v>
      </c>
      <c r="L149" t="s">
        <v>3361</v>
      </c>
      <c r="M149" s="2" t="s">
        <v>3839</v>
      </c>
      <c r="N149" t="s">
        <v>4233</v>
      </c>
      <c r="O149" t="s">
        <v>4471</v>
      </c>
    </row>
    <row r="150" spans="1:15">
      <c r="A150" s="1">
        <f>T("0000346672")</f>
        <v>0</v>
      </c>
      <c r="B150" t="s">
        <v>240</v>
      </c>
      <c r="C150" s="2" t="s">
        <v>1069</v>
      </c>
      <c r="D150" s="2" t="s">
        <v>1743</v>
      </c>
      <c r="E150" t="s">
        <v>2249</v>
      </c>
      <c r="F150" t="s">
        <v>2267</v>
      </c>
      <c r="G150" t="s">
        <v>2271</v>
      </c>
      <c r="H150" s="3">
        <v>44498.69197916667</v>
      </c>
      <c r="I150" t="s">
        <v>2424</v>
      </c>
      <c r="K150" t="s">
        <v>3237</v>
      </c>
      <c r="L150" t="s">
        <v>3362</v>
      </c>
      <c r="M150" s="2" t="s">
        <v>3840</v>
      </c>
      <c r="N150" t="s">
        <v>4233</v>
      </c>
      <c r="O150" t="s">
        <v>4471</v>
      </c>
    </row>
    <row r="151" spans="1:15">
      <c r="A151" s="1">
        <f>T("0000346674")</f>
        <v>0</v>
      </c>
      <c r="B151" t="s">
        <v>241</v>
      </c>
      <c r="E151" t="s">
        <v>2249</v>
      </c>
      <c r="F151" t="s">
        <v>2267</v>
      </c>
      <c r="I151" t="s">
        <v>2425</v>
      </c>
      <c r="N151" t="s">
        <v>4233</v>
      </c>
      <c r="O151" t="s">
        <v>4474</v>
      </c>
    </row>
    <row r="152" spans="1:15">
      <c r="A152" s="1">
        <f>T("0000346675")</f>
        <v>0</v>
      </c>
      <c r="B152" t="s">
        <v>242</v>
      </c>
      <c r="C152" s="2" t="s">
        <v>1070</v>
      </c>
      <c r="D152" s="2" t="s">
        <v>1744</v>
      </c>
      <c r="E152" t="s">
        <v>2249</v>
      </c>
      <c r="F152" t="s">
        <v>2267</v>
      </c>
      <c r="G152" t="s">
        <v>2271</v>
      </c>
      <c r="H152" s="3">
        <v>44498.69421296296</v>
      </c>
      <c r="I152" t="s">
        <v>2426</v>
      </c>
      <c r="K152" t="s">
        <v>3234</v>
      </c>
      <c r="L152" t="s">
        <v>3363</v>
      </c>
      <c r="M152" s="2" t="s">
        <v>3841</v>
      </c>
      <c r="N152" t="s">
        <v>4233</v>
      </c>
      <c r="O152" t="s">
        <v>4471</v>
      </c>
    </row>
    <row r="153" spans="1:15">
      <c r="A153" s="1">
        <f>T("0000346676")</f>
        <v>0</v>
      </c>
      <c r="B153" t="s">
        <v>243</v>
      </c>
      <c r="C153" s="2" t="s">
        <v>1071</v>
      </c>
      <c r="D153" s="2" t="s">
        <v>1745</v>
      </c>
      <c r="E153" t="s">
        <v>2249</v>
      </c>
      <c r="F153" t="s">
        <v>2267</v>
      </c>
      <c r="G153" t="s">
        <v>2271</v>
      </c>
      <c r="H153" s="3">
        <v>44498.69563657408</v>
      </c>
      <c r="I153" t="s">
        <v>2427</v>
      </c>
      <c r="K153" t="s">
        <v>3237</v>
      </c>
      <c r="L153" t="s">
        <v>3364</v>
      </c>
      <c r="M153" s="2" t="s">
        <v>3842</v>
      </c>
      <c r="N153" t="s">
        <v>4233</v>
      </c>
      <c r="O153" t="s">
        <v>4471</v>
      </c>
    </row>
    <row r="154" spans="1:15">
      <c r="A154" s="1">
        <f>T("0000346677")</f>
        <v>0</v>
      </c>
      <c r="B154" t="s">
        <v>244</v>
      </c>
      <c r="C154" s="2" t="s">
        <v>1072</v>
      </c>
      <c r="D154" s="2" t="s">
        <v>1746</v>
      </c>
      <c r="E154" t="s">
        <v>2249</v>
      </c>
      <c r="F154" t="s">
        <v>2267</v>
      </c>
      <c r="G154" t="s">
        <v>2271</v>
      </c>
      <c r="H154" s="3">
        <v>44498.69480324074</v>
      </c>
      <c r="I154" t="s">
        <v>2428</v>
      </c>
      <c r="K154" t="s">
        <v>3237</v>
      </c>
      <c r="L154" t="s">
        <v>3365</v>
      </c>
      <c r="M154" s="2" t="s">
        <v>3843</v>
      </c>
      <c r="N154" t="s">
        <v>4233</v>
      </c>
      <c r="O154" t="s">
        <v>4471</v>
      </c>
    </row>
    <row r="155" spans="1:15">
      <c r="A155" s="1">
        <f>T("0000346678")</f>
        <v>0</v>
      </c>
      <c r="B155" t="s">
        <v>245</v>
      </c>
      <c r="C155" s="2" t="s">
        <v>1073</v>
      </c>
      <c r="D155" s="2" t="s">
        <v>1747</v>
      </c>
      <c r="E155" t="s">
        <v>2249</v>
      </c>
      <c r="F155" t="s">
        <v>2267</v>
      </c>
      <c r="G155" t="s">
        <v>2272</v>
      </c>
      <c r="H155" s="3">
        <v>44498.6853125</v>
      </c>
      <c r="I155" t="s">
        <v>2429</v>
      </c>
      <c r="K155" t="s">
        <v>2272</v>
      </c>
      <c r="L155" t="s">
        <v>3366</v>
      </c>
      <c r="M155" s="2" t="s">
        <v>3844</v>
      </c>
      <c r="N155" t="s">
        <v>2249</v>
      </c>
      <c r="O155" t="s">
        <v>4471</v>
      </c>
    </row>
    <row r="156" spans="1:15">
      <c r="A156" s="1">
        <f>T("0000346679")</f>
        <v>0</v>
      </c>
      <c r="B156" t="s">
        <v>246</v>
      </c>
      <c r="C156" s="2" t="s">
        <v>1074</v>
      </c>
      <c r="D156" s="2" t="s">
        <v>1748</v>
      </c>
      <c r="E156" t="s">
        <v>2249</v>
      </c>
      <c r="F156" t="s">
        <v>2267</v>
      </c>
      <c r="G156" t="s">
        <v>2272</v>
      </c>
      <c r="H156" s="3">
        <v>44498.68649305555</v>
      </c>
      <c r="I156" t="s">
        <v>2430</v>
      </c>
      <c r="K156" t="s">
        <v>2272</v>
      </c>
      <c r="L156" t="s">
        <v>3367</v>
      </c>
      <c r="M156" s="2" t="s">
        <v>3845</v>
      </c>
      <c r="N156" t="s">
        <v>4233</v>
      </c>
      <c r="O156" t="s">
        <v>4471</v>
      </c>
    </row>
    <row r="157" spans="1:15">
      <c r="A157" s="1">
        <f>T("0000346680")</f>
        <v>0</v>
      </c>
      <c r="B157" t="s">
        <v>245</v>
      </c>
      <c r="C157" s="2" t="s">
        <v>1075</v>
      </c>
      <c r="D157" s="2" t="s">
        <v>1749</v>
      </c>
      <c r="E157" t="s">
        <v>2249</v>
      </c>
      <c r="F157" t="s">
        <v>2267</v>
      </c>
      <c r="G157" t="s">
        <v>2271</v>
      </c>
      <c r="H157" s="3">
        <v>44498.68837962963</v>
      </c>
      <c r="I157" t="s">
        <v>2431</v>
      </c>
      <c r="K157" t="s">
        <v>2271</v>
      </c>
      <c r="L157" t="s">
        <v>3368</v>
      </c>
      <c r="M157" s="2" t="s">
        <v>3846</v>
      </c>
      <c r="N157" t="s">
        <v>2249</v>
      </c>
      <c r="O157" t="s">
        <v>4471</v>
      </c>
    </row>
    <row r="158" spans="1:15">
      <c r="A158" s="1">
        <f>T("0000346681")</f>
        <v>0</v>
      </c>
      <c r="B158" t="s">
        <v>247</v>
      </c>
      <c r="C158" s="2" t="s">
        <v>1076</v>
      </c>
      <c r="D158" s="2" t="s">
        <v>1750</v>
      </c>
      <c r="E158" t="s">
        <v>2249</v>
      </c>
      <c r="F158" t="s">
        <v>2267</v>
      </c>
      <c r="G158" t="s">
        <v>2271</v>
      </c>
      <c r="H158" s="3">
        <v>44498.68717592592</v>
      </c>
      <c r="I158" t="s">
        <v>2432</v>
      </c>
      <c r="K158" t="s">
        <v>3237</v>
      </c>
      <c r="L158" t="s">
        <v>3369</v>
      </c>
      <c r="M158" s="2" t="s">
        <v>3847</v>
      </c>
      <c r="N158" t="s">
        <v>4233</v>
      </c>
      <c r="O158" t="s">
        <v>4471</v>
      </c>
    </row>
    <row r="159" spans="1:15">
      <c r="A159" s="1">
        <f>T("0000346690")</f>
        <v>0</v>
      </c>
      <c r="B159" t="s">
        <v>245</v>
      </c>
      <c r="C159" s="2" t="s">
        <v>1077</v>
      </c>
      <c r="D159" s="2" t="s">
        <v>1751</v>
      </c>
      <c r="E159" t="s">
        <v>2249</v>
      </c>
      <c r="F159" t="s">
        <v>2267</v>
      </c>
      <c r="G159" t="s">
        <v>2272</v>
      </c>
      <c r="H159" s="3">
        <v>44498.67469907407</v>
      </c>
      <c r="I159" t="s">
        <v>2433</v>
      </c>
      <c r="K159" t="s">
        <v>2272</v>
      </c>
      <c r="L159" t="s">
        <v>3370</v>
      </c>
      <c r="M159" s="2" t="s">
        <v>3848</v>
      </c>
      <c r="N159" t="s">
        <v>2249</v>
      </c>
      <c r="O159" t="s">
        <v>4471</v>
      </c>
    </row>
    <row r="160" spans="1:15">
      <c r="A160" s="1">
        <f>T("0000346691")</f>
        <v>0</v>
      </c>
      <c r="B160" t="s">
        <v>245</v>
      </c>
      <c r="C160" s="2" t="s">
        <v>1078</v>
      </c>
      <c r="D160" s="2" t="s">
        <v>1752</v>
      </c>
      <c r="E160" t="s">
        <v>2249</v>
      </c>
      <c r="F160" t="s">
        <v>2267</v>
      </c>
      <c r="G160" t="s">
        <v>2272</v>
      </c>
      <c r="I160" t="s">
        <v>2434</v>
      </c>
      <c r="K160" t="s">
        <v>2272</v>
      </c>
      <c r="M160" s="2" t="s">
        <v>3849</v>
      </c>
      <c r="N160" t="s">
        <v>2249</v>
      </c>
      <c r="O160" t="s">
        <v>4471</v>
      </c>
    </row>
    <row r="161" spans="1:15">
      <c r="A161" s="1">
        <f>T("0000346692")</f>
        <v>0</v>
      </c>
      <c r="B161" t="s">
        <v>245</v>
      </c>
      <c r="C161" s="2" t="s">
        <v>1079</v>
      </c>
      <c r="D161" s="2" t="s">
        <v>1753</v>
      </c>
      <c r="E161" t="s">
        <v>2249</v>
      </c>
      <c r="F161" t="s">
        <v>2267</v>
      </c>
      <c r="G161" t="s">
        <v>2272</v>
      </c>
      <c r="I161" t="s">
        <v>2435</v>
      </c>
      <c r="K161" t="s">
        <v>2272</v>
      </c>
      <c r="M161" s="2" t="s">
        <v>3850</v>
      </c>
      <c r="N161" t="s">
        <v>2249</v>
      </c>
      <c r="O161" t="s">
        <v>4471</v>
      </c>
    </row>
    <row r="162" spans="1:15">
      <c r="A162" s="1">
        <f>T("0000346693")</f>
        <v>0</v>
      </c>
      <c r="B162" t="s">
        <v>245</v>
      </c>
      <c r="C162" s="2" t="s">
        <v>1080</v>
      </c>
      <c r="D162" s="2" t="s">
        <v>1754</v>
      </c>
      <c r="E162" t="s">
        <v>2249</v>
      </c>
      <c r="F162" t="s">
        <v>2267</v>
      </c>
      <c r="G162" t="s">
        <v>2271</v>
      </c>
      <c r="I162" t="s">
        <v>2436</v>
      </c>
      <c r="M162" s="2" t="s">
        <v>3851</v>
      </c>
      <c r="N162" t="s">
        <v>2249</v>
      </c>
      <c r="O162" t="s">
        <v>4471</v>
      </c>
    </row>
    <row r="163" spans="1:15">
      <c r="A163" s="1">
        <f>T("0000346694")</f>
        <v>0</v>
      </c>
      <c r="B163" t="s">
        <v>248</v>
      </c>
      <c r="C163" s="2" t="s">
        <v>1081</v>
      </c>
      <c r="D163" s="2" t="s">
        <v>1755</v>
      </c>
      <c r="E163" t="s">
        <v>2249</v>
      </c>
      <c r="F163" t="s">
        <v>2267</v>
      </c>
      <c r="G163" t="s">
        <v>2271</v>
      </c>
      <c r="H163" s="3">
        <v>44498.67612268519</v>
      </c>
      <c r="I163" t="s">
        <v>2437</v>
      </c>
      <c r="K163" t="s">
        <v>3237</v>
      </c>
      <c r="L163" t="s">
        <v>3337</v>
      </c>
      <c r="M163" s="2" t="s">
        <v>3852</v>
      </c>
      <c r="N163" t="s">
        <v>2249</v>
      </c>
      <c r="O163" t="s">
        <v>4471</v>
      </c>
    </row>
    <row r="164" spans="1:15">
      <c r="A164" s="1">
        <f>T("0000346695")</f>
        <v>0</v>
      </c>
      <c r="B164" t="s">
        <v>249</v>
      </c>
      <c r="C164" s="2" t="s">
        <v>1082</v>
      </c>
      <c r="D164" s="2" t="s">
        <v>1756</v>
      </c>
      <c r="E164" t="s">
        <v>2249</v>
      </c>
      <c r="F164" t="s">
        <v>2267</v>
      </c>
      <c r="G164" t="s">
        <v>2271</v>
      </c>
      <c r="I164" t="s">
        <v>2438</v>
      </c>
      <c r="K164" t="s">
        <v>3237</v>
      </c>
      <c r="M164" s="2" t="s">
        <v>3853</v>
      </c>
      <c r="N164" t="s">
        <v>2249</v>
      </c>
      <c r="O164" t="s">
        <v>4471</v>
      </c>
    </row>
    <row r="165" spans="1:15">
      <c r="A165" s="1">
        <f>T("0000346687")</f>
        <v>0</v>
      </c>
      <c r="B165" t="s">
        <v>245</v>
      </c>
      <c r="C165" s="2" t="s">
        <v>1083</v>
      </c>
      <c r="D165" s="2" t="s">
        <v>1757</v>
      </c>
      <c r="E165" t="s">
        <v>2249</v>
      </c>
      <c r="F165" t="s">
        <v>2267</v>
      </c>
      <c r="G165" t="s">
        <v>2271</v>
      </c>
      <c r="H165" s="3">
        <v>44498.67804398148</v>
      </c>
      <c r="I165" t="s">
        <v>2439</v>
      </c>
      <c r="K165" t="s">
        <v>3237</v>
      </c>
      <c r="L165" t="s">
        <v>3337</v>
      </c>
      <c r="M165" s="2" t="s">
        <v>3854</v>
      </c>
      <c r="N165" t="s">
        <v>2249</v>
      </c>
      <c r="O165" t="s">
        <v>4471</v>
      </c>
    </row>
    <row r="166" spans="1:15">
      <c r="A166" s="1">
        <f>T("0000346688")</f>
        <v>0</v>
      </c>
      <c r="B166" t="s">
        <v>245</v>
      </c>
      <c r="C166" s="2" t="s">
        <v>1084</v>
      </c>
      <c r="D166" s="2" t="s">
        <v>1758</v>
      </c>
      <c r="E166" t="s">
        <v>2249</v>
      </c>
      <c r="F166" t="s">
        <v>2267</v>
      </c>
      <c r="G166" t="s">
        <v>2272</v>
      </c>
      <c r="I166" t="s">
        <v>2440</v>
      </c>
      <c r="K166" t="s">
        <v>2272</v>
      </c>
      <c r="M166" s="2" t="s">
        <v>3855</v>
      </c>
      <c r="N166" t="s">
        <v>2249</v>
      </c>
      <c r="O166" t="s">
        <v>4471</v>
      </c>
    </row>
    <row r="167" spans="1:15">
      <c r="A167" s="1">
        <f>T("0000346689")</f>
        <v>0</v>
      </c>
      <c r="B167" t="s">
        <v>245</v>
      </c>
      <c r="E167" t="s">
        <v>2249</v>
      </c>
      <c r="F167" t="s">
        <v>2267</v>
      </c>
      <c r="I167" t="s">
        <v>2441</v>
      </c>
      <c r="N167" t="s">
        <v>2249</v>
      </c>
      <c r="O167" s="3">
        <v>26299</v>
      </c>
    </row>
    <row r="168" spans="1:15">
      <c r="A168" s="1">
        <f>T("0000346707")</f>
        <v>0</v>
      </c>
      <c r="B168" t="s">
        <v>197</v>
      </c>
      <c r="C168" s="2" t="s">
        <v>1085</v>
      </c>
      <c r="D168" s="2" t="s">
        <v>1759</v>
      </c>
      <c r="E168" t="s">
        <v>2249</v>
      </c>
      <c r="F168" t="s">
        <v>2267</v>
      </c>
      <c r="G168" t="s">
        <v>2271</v>
      </c>
      <c r="H168" s="3">
        <v>44498.65313657407</v>
      </c>
      <c r="I168" t="s">
        <v>2442</v>
      </c>
      <c r="K168" t="s">
        <v>3237</v>
      </c>
      <c r="L168" t="s">
        <v>3341</v>
      </c>
      <c r="M168" s="2" t="s">
        <v>3856</v>
      </c>
      <c r="N168" t="s">
        <v>4233</v>
      </c>
      <c r="O168" t="s">
        <v>4471</v>
      </c>
    </row>
    <row r="169" spans="1:15">
      <c r="A169" s="1">
        <f>T("0000346708")</f>
        <v>0</v>
      </c>
      <c r="B169" t="s">
        <v>245</v>
      </c>
      <c r="E169" t="s">
        <v>2249</v>
      </c>
      <c r="F169" t="s">
        <v>2267</v>
      </c>
      <c r="I169" t="s">
        <v>2443</v>
      </c>
      <c r="N169" t="s">
        <v>2249</v>
      </c>
      <c r="O169" t="s">
        <v>4475</v>
      </c>
    </row>
    <row r="170" spans="1:15">
      <c r="A170" s="1">
        <f>T("0000346709")</f>
        <v>0</v>
      </c>
      <c r="B170" t="s">
        <v>245</v>
      </c>
      <c r="E170" t="s">
        <v>2249</v>
      </c>
      <c r="F170" t="s">
        <v>2267</v>
      </c>
      <c r="I170" t="s">
        <v>2444</v>
      </c>
      <c r="N170" t="s">
        <v>2249</v>
      </c>
      <c r="O170" t="s">
        <v>4476</v>
      </c>
    </row>
    <row r="171" spans="1:15">
      <c r="A171" s="1">
        <f>T("0000346710")</f>
        <v>0</v>
      </c>
      <c r="B171" t="s">
        <v>245</v>
      </c>
      <c r="E171" t="s">
        <v>2249</v>
      </c>
      <c r="F171" t="s">
        <v>2267</v>
      </c>
      <c r="I171" t="s">
        <v>2445</v>
      </c>
      <c r="N171" t="s">
        <v>2249</v>
      </c>
      <c r="O171" s="3">
        <v>26299</v>
      </c>
    </row>
    <row r="172" spans="1:15">
      <c r="A172" s="1">
        <f>T("0000346711")</f>
        <v>0</v>
      </c>
      <c r="B172" t="s">
        <v>250</v>
      </c>
      <c r="C172" s="2" t="s">
        <v>1086</v>
      </c>
      <c r="D172" s="2" t="s">
        <v>1760</v>
      </c>
      <c r="G172" t="s">
        <v>2271</v>
      </c>
      <c r="H172" s="3">
        <v>44498.66193287037</v>
      </c>
      <c r="K172" t="s">
        <v>3234</v>
      </c>
      <c r="L172" t="s">
        <v>3371</v>
      </c>
      <c r="M172" s="2" t="s">
        <v>3857</v>
      </c>
      <c r="N172" t="s">
        <v>2249</v>
      </c>
      <c r="O172" t="s">
        <v>4471</v>
      </c>
    </row>
    <row r="173" spans="1:15">
      <c r="A173" s="1">
        <f>T("0000346712")</f>
        <v>0</v>
      </c>
      <c r="B173" t="s">
        <v>250</v>
      </c>
      <c r="C173" s="2" t="s">
        <v>1087</v>
      </c>
      <c r="D173" s="2" t="s">
        <v>1761</v>
      </c>
      <c r="E173" t="s">
        <v>2249</v>
      </c>
      <c r="F173" t="s">
        <v>2267</v>
      </c>
      <c r="G173" t="s">
        <v>2271</v>
      </c>
      <c r="H173" s="3">
        <v>44498.66291666667</v>
      </c>
      <c r="I173" t="s">
        <v>2446</v>
      </c>
      <c r="K173" t="s">
        <v>3234</v>
      </c>
      <c r="L173" t="s">
        <v>3372</v>
      </c>
      <c r="M173" s="2" t="s">
        <v>3858</v>
      </c>
      <c r="N173" t="s">
        <v>2249</v>
      </c>
      <c r="O173" t="s">
        <v>4471</v>
      </c>
    </row>
    <row r="174" spans="1:15">
      <c r="A174" s="1">
        <f>T("0000346713")</f>
        <v>0</v>
      </c>
      <c r="B174" t="s">
        <v>250</v>
      </c>
      <c r="C174" s="2" t="s">
        <v>1088</v>
      </c>
      <c r="D174" s="2" t="s">
        <v>1762</v>
      </c>
      <c r="E174" t="s">
        <v>2249</v>
      </c>
      <c r="F174" t="s">
        <v>2267</v>
      </c>
      <c r="G174" t="s">
        <v>2271</v>
      </c>
      <c r="H174" s="3">
        <v>44498.66046296297</v>
      </c>
      <c r="I174" t="s">
        <v>2447</v>
      </c>
      <c r="K174" t="s">
        <v>3234</v>
      </c>
      <c r="L174" t="s">
        <v>3373</v>
      </c>
      <c r="M174" s="2" t="s">
        <v>3859</v>
      </c>
      <c r="N174" t="s">
        <v>2249</v>
      </c>
      <c r="O174" t="s">
        <v>4471</v>
      </c>
    </row>
    <row r="175" spans="1:15">
      <c r="A175" s="1">
        <f>T("0000346714")</f>
        <v>0</v>
      </c>
      <c r="B175" t="s">
        <v>250</v>
      </c>
      <c r="C175" s="2" t="s">
        <v>1089</v>
      </c>
      <c r="D175" s="2" t="s">
        <v>1763</v>
      </c>
      <c r="E175" t="s">
        <v>2249</v>
      </c>
      <c r="F175" t="s">
        <v>2267</v>
      </c>
      <c r="G175" t="s">
        <v>2271</v>
      </c>
      <c r="H175" s="3">
        <v>44498.66114583334</v>
      </c>
      <c r="I175" t="s">
        <v>2448</v>
      </c>
      <c r="K175" t="s">
        <v>3234</v>
      </c>
      <c r="L175" t="s">
        <v>3371</v>
      </c>
      <c r="M175" s="2" t="s">
        <v>3860</v>
      </c>
      <c r="N175" t="s">
        <v>2249</v>
      </c>
      <c r="O175" t="s">
        <v>4471</v>
      </c>
    </row>
    <row r="176" spans="1:15">
      <c r="A176" s="1">
        <f>T("0000346715")</f>
        <v>0</v>
      </c>
      <c r="B176" t="s">
        <v>245</v>
      </c>
      <c r="E176" t="s">
        <v>2249</v>
      </c>
      <c r="F176" t="s">
        <v>2267</v>
      </c>
      <c r="I176" t="s">
        <v>2449</v>
      </c>
      <c r="N176" t="s">
        <v>2249</v>
      </c>
      <c r="O176" s="3">
        <v>26299</v>
      </c>
    </row>
    <row r="177" spans="1:15">
      <c r="A177" s="1">
        <f>T("0000346716")</f>
        <v>0</v>
      </c>
      <c r="B177" t="s">
        <v>245</v>
      </c>
      <c r="E177" t="s">
        <v>2249</v>
      </c>
      <c r="F177" t="s">
        <v>2267</v>
      </c>
      <c r="I177" t="s">
        <v>2450</v>
      </c>
      <c r="N177" t="s">
        <v>2249</v>
      </c>
      <c r="O177" s="3">
        <v>26299</v>
      </c>
    </row>
    <row r="178" spans="1:15">
      <c r="A178" s="1">
        <f>T("0000346717")</f>
        <v>0</v>
      </c>
      <c r="B178" t="s">
        <v>245</v>
      </c>
      <c r="E178" t="s">
        <v>2249</v>
      </c>
      <c r="F178" t="s">
        <v>2267</v>
      </c>
      <c r="I178" t="s">
        <v>2451</v>
      </c>
      <c r="N178" t="s">
        <v>2249</v>
      </c>
      <c r="O178" s="3">
        <v>26299</v>
      </c>
    </row>
    <row r="179" spans="1:15">
      <c r="A179" s="1">
        <f>T("0000346718")</f>
        <v>0</v>
      </c>
      <c r="B179" t="s">
        <v>245</v>
      </c>
      <c r="E179" t="s">
        <v>2249</v>
      </c>
      <c r="F179" t="s">
        <v>2267</v>
      </c>
      <c r="I179" t="s">
        <v>2452</v>
      </c>
      <c r="N179" t="s">
        <v>2249</v>
      </c>
      <c r="O179" s="3">
        <v>26299</v>
      </c>
    </row>
    <row r="180" spans="1:15">
      <c r="A180" s="1">
        <f>T("0000346719")</f>
        <v>0</v>
      </c>
      <c r="B180" t="s">
        <v>245</v>
      </c>
      <c r="E180" t="s">
        <v>2249</v>
      </c>
      <c r="F180" t="s">
        <v>2267</v>
      </c>
      <c r="I180" t="s">
        <v>2453</v>
      </c>
      <c r="N180" t="s">
        <v>2249</v>
      </c>
      <c r="O180" s="3">
        <v>26299</v>
      </c>
    </row>
    <row r="181" spans="1:15">
      <c r="A181" s="1">
        <f>T("0000346720")</f>
        <v>0</v>
      </c>
      <c r="B181" t="s">
        <v>245</v>
      </c>
      <c r="E181" t="s">
        <v>2249</v>
      </c>
      <c r="F181" t="s">
        <v>2267</v>
      </c>
      <c r="I181" t="s">
        <v>2454</v>
      </c>
      <c r="N181" t="s">
        <v>2249</v>
      </c>
      <c r="O181" s="3">
        <v>26299</v>
      </c>
    </row>
    <row r="182" spans="1:15">
      <c r="A182" s="1">
        <f>T("0000346721")</f>
        <v>0</v>
      </c>
      <c r="B182" t="s">
        <v>245</v>
      </c>
      <c r="E182" t="s">
        <v>2249</v>
      </c>
      <c r="F182" t="s">
        <v>2267</v>
      </c>
      <c r="I182" t="s">
        <v>2455</v>
      </c>
      <c r="N182" t="s">
        <v>2249</v>
      </c>
      <c r="O182" s="3">
        <v>26299</v>
      </c>
    </row>
    <row r="183" spans="1:15">
      <c r="A183" s="1">
        <f>T("0000346722")</f>
        <v>0</v>
      </c>
      <c r="B183" t="s">
        <v>245</v>
      </c>
      <c r="E183" t="s">
        <v>2249</v>
      </c>
      <c r="F183" t="s">
        <v>2267</v>
      </c>
      <c r="I183" t="s">
        <v>2456</v>
      </c>
      <c r="N183" t="s">
        <v>2249</v>
      </c>
      <c r="O183" s="3">
        <v>26299</v>
      </c>
    </row>
    <row r="184" spans="1:15">
      <c r="A184" s="1">
        <f>T("0000346723")</f>
        <v>0</v>
      </c>
      <c r="B184" t="s">
        <v>245</v>
      </c>
      <c r="E184" t="s">
        <v>2249</v>
      </c>
      <c r="F184" t="s">
        <v>2267</v>
      </c>
      <c r="I184" t="s">
        <v>2457</v>
      </c>
      <c r="N184" t="s">
        <v>2249</v>
      </c>
      <c r="O184" s="3">
        <v>26299</v>
      </c>
    </row>
    <row r="185" spans="1:15">
      <c r="A185" s="1">
        <f>T("0000346724")</f>
        <v>0</v>
      </c>
      <c r="B185" t="s">
        <v>245</v>
      </c>
      <c r="E185" t="s">
        <v>2249</v>
      </c>
      <c r="F185" t="s">
        <v>2267</v>
      </c>
      <c r="I185" t="s">
        <v>2458</v>
      </c>
      <c r="N185" t="s">
        <v>2249</v>
      </c>
      <c r="O185" s="3">
        <v>26299</v>
      </c>
    </row>
    <row r="186" spans="1:15">
      <c r="A186" s="1">
        <f>T("0000346725")</f>
        <v>0</v>
      </c>
      <c r="B186" t="s">
        <v>245</v>
      </c>
      <c r="E186" t="s">
        <v>2249</v>
      </c>
      <c r="F186" t="s">
        <v>2267</v>
      </c>
      <c r="I186" t="s">
        <v>2459</v>
      </c>
      <c r="N186" t="s">
        <v>2249</v>
      </c>
      <c r="O186" s="3">
        <v>26299</v>
      </c>
    </row>
    <row r="187" spans="1:15">
      <c r="A187" s="1">
        <f>T("0000346730")</f>
        <v>0</v>
      </c>
      <c r="B187" t="s">
        <v>228</v>
      </c>
      <c r="E187" t="s">
        <v>2249</v>
      </c>
      <c r="F187" t="s">
        <v>2267</v>
      </c>
      <c r="I187" t="s">
        <v>2460</v>
      </c>
      <c r="N187" t="s">
        <v>2249</v>
      </c>
      <c r="O187" s="3">
        <v>26299</v>
      </c>
    </row>
    <row r="188" spans="1:15">
      <c r="A188" s="1">
        <f>T("0000346733")</f>
        <v>0</v>
      </c>
      <c r="B188" t="s">
        <v>228</v>
      </c>
      <c r="E188" t="s">
        <v>2249</v>
      </c>
      <c r="F188" t="s">
        <v>2267</v>
      </c>
      <c r="I188" t="s">
        <v>2461</v>
      </c>
      <c r="N188" t="s">
        <v>2249</v>
      </c>
      <c r="O188" s="3">
        <v>26299</v>
      </c>
    </row>
    <row r="189" spans="1:15">
      <c r="A189" s="1">
        <f>T("0000346734")</f>
        <v>0</v>
      </c>
      <c r="B189" t="s">
        <v>228</v>
      </c>
      <c r="E189" t="s">
        <v>2249</v>
      </c>
      <c r="F189" t="s">
        <v>2267</v>
      </c>
      <c r="I189" t="s">
        <v>2462</v>
      </c>
      <c r="N189" t="s">
        <v>2249</v>
      </c>
      <c r="O189" s="3">
        <v>26299</v>
      </c>
    </row>
    <row r="190" spans="1:15">
      <c r="A190" s="1">
        <f>T("0000346739")</f>
        <v>0</v>
      </c>
      <c r="B190" t="s">
        <v>228</v>
      </c>
      <c r="E190" t="s">
        <v>2249</v>
      </c>
      <c r="F190" t="s">
        <v>2267</v>
      </c>
      <c r="I190" t="s">
        <v>2463</v>
      </c>
      <c r="N190" t="s">
        <v>2249</v>
      </c>
      <c r="O190" s="3">
        <v>26299</v>
      </c>
    </row>
    <row r="191" spans="1:15">
      <c r="A191" s="1">
        <f>T("0000346741")</f>
        <v>0</v>
      </c>
      <c r="B191" t="s">
        <v>228</v>
      </c>
      <c r="E191" t="s">
        <v>2249</v>
      </c>
      <c r="F191" t="s">
        <v>2267</v>
      </c>
      <c r="I191" t="s">
        <v>2464</v>
      </c>
      <c r="N191" t="s">
        <v>2249</v>
      </c>
      <c r="O191" s="3">
        <v>26299</v>
      </c>
    </row>
    <row r="192" spans="1:15">
      <c r="A192" s="1">
        <f>T("0000346744")</f>
        <v>0</v>
      </c>
      <c r="B192" t="s">
        <v>228</v>
      </c>
      <c r="E192" t="s">
        <v>2249</v>
      </c>
      <c r="F192" t="s">
        <v>2267</v>
      </c>
      <c r="I192" t="s">
        <v>2465</v>
      </c>
      <c r="N192" t="s">
        <v>2249</v>
      </c>
      <c r="O192" s="3">
        <v>26299</v>
      </c>
    </row>
    <row r="193" spans="1:15">
      <c r="A193" s="1">
        <f>T("0000348251")</f>
        <v>0</v>
      </c>
      <c r="B193" t="s">
        <v>228</v>
      </c>
      <c r="E193" t="s">
        <v>2249</v>
      </c>
      <c r="F193" t="s">
        <v>2267</v>
      </c>
      <c r="I193" t="s">
        <v>2466</v>
      </c>
      <c r="N193" t="s">
        <v>2249</v>
      </c>
      <c r="O193" s="3">
        <v>26299</v>
      </c>
    </row>
    <row r="194" spans="1:15">
      <c r="A194" s="1">
        <f>T("0000348254")</f>
        <v>0</v>
      </c>
      <c r="B194" t="s">
        <v>228</v>
      </c>
      <c r="E194" t="s">
        <v>2249</v>
      </c>
      <c r="F194" t="s">
        <v>2267</v>
      </c>
      <c r="I194" t="s">
        <v>2467</v>
      </c>
      <c r="N194" t="s">
        <v>2249</v>
      </c>
      <c r="O194" s="3">
        <v>26299</v>
      </c>
    </row>
    <row r="195" spans="1:15">
      <c r="A195" s="1">
        <f>T("0000348255")</f>
        <v>0</v>
      </c>
      <c r="B195" t="s">
        <v>228</v>
      </c>
      <c r="E195" t="s">
        <v>2249</v>
      </c>
      <c r="F195" t="s">
        <v>2267</v>
      </c>
      <c r="I195" t="s">
        <v>2468</v>
      </c>
      <c r="N195" t="s">
        <v>2249</v>
      </c>
      <c r="O195" s="3">
        <v>26299</v>
      </c>
    </row>
    <row r="196" spans="1:15">
      <c r="A196" s="1">
        <f>T("0000348261")</f>
        <v>0</v>
      </c>
      <c r="B196" t="s">
        <v>228</v>
      </c>
      <c r="E196" t="s">
        <v>2249</v>
      </c>
      <c r="F196" t="s">
        <v>2267</v>
      </c>
      <c r="I196" t="s">
        <v>2469</v>
      </c>
      <c r="N196" t="s">
        <v>2249</v>
      </c>
      <c r="O196" s="3">
        <v>26299</v>
      </c>
    </row>
    <row r="197" spans="1:15">
      <c r="A197" s="1">
        <f>T("0000348263")</f>
        <v>0</v>
      </c>
      <c r="B197" t="s">
        <v>228</v>
      </c>
      <c r="E197" t="s">
        <v>2249</v>
      </c>
      <c r="F197" t="s">
        <v>2267</v>
      </c>
      <c r="I197" t="s">
        <v>2470</v>
      </c>
      <c r="N197" t="s">
        <v>2249</v>
      </c>
      <c r="O197" s="3">
        <v>26299</v>
      </c>
    </row>
    <row r="198" spans="1:15">
      <c r="A198" s="1">
        <f>T("0000348259")</f>
        <v>0</v>
      </c>
      <c r="B198" t="s">
        <v>251</v>
      </c>
      <c r="E198" t="s">
        <v>2249</v>
      </c>
      <c r="F198" t="s">
        <v>2267</v>
      </c>
      <c r="I198" t="s">
        <v>2471</v>
      </c>
      <c r="N198" t="s">
        <v>2249</v>
      </c>
      <c r="O198" s="3">
        <v>26299</v>
      </c>
    </row>
    <row r="199" spans="1:15">
      <c r="A199" s="1">
        <f>T("0000348271")</f>
        <v>0</v>
      </c>
      <c r="B199" t="s">
        <v>251</v>
      </c>
      <c r="E199" t="s">
        <v>2249</v>
      </c>
      <c r="F199" t="s">
        <v>2267</v>
      </c>
      <c r="I199" t="s">
        <v>2472</v>
      </c>
      <c r="N199" t="s">
        <v>2249</v>
      </c>
      <c r="O199" s="3">
        <v>26299</v>
      </c>
    </row>
    <row r="200" spans="1:15">
      <c r="A200" s="1">
        <f>T("0000348272")</f>
        <v>0</v>
      </c>
      <c r="B200" t="s">
        <v>252</v>
      </c>
      <c r="C200" s="2" t="s">
        <v>1090</v>
      </c>
      <c r="D200" s="2" t="s">
        <v>1764</v>
      </c>
      <c r="E200" t="s">
        <v>2249</v>
      </c>
      <c r="F200" t="s">
        <v>2267</v>
      </c>
      <c r="G200" t="s">
        <v>2271</v>
      </c>
      <c r="H200" s="3">
        <v>44498.6671875</v>
      </c>
      <c r="I200" t="s">
        <v>2473</v>
      </c>
      <c r="K200" t="s">
        <v>3237</v>
      </c>
      <c r="L200" t="s">
        <v>3374</v>
      </c>
      <c r="M200" s="2" t="s">
        <v>3861</v>
      </c>
      <c r="N200" t="s">
        <v>2249</v>
      </c>
      <c r="O200" t="s">
        <v>4472</v>
      </c>
    </row>
    <row r="201" spans="1:15">
      <c r="A201" s="1">
        <f>T("0000348384")</f>
        <v>0</v>
      </c>
      <c r="B201" t="s">
        <v>253</v>
      </c>
      <c r="C201" s="2" t="s">
        <v>1091</v>
      </c>
      <c r="D201" s="2" t="s">
        <v>1765</v>
      </c>
      <c r="E201" t="s">
        <v>2254</v>
      </c>
      <c r="F201" t="s">
        <v>2267</v>
      </c>
      <c r="G201" t="s">
        <v>2272</v>
      </c>
      <c r="H201" s="3">
        <v>44498.59820601852</v>
      </c>
      <c r="I201" t="s">
        <v>2474</v>
      </c>
      <c r="L201" t="s">
        <v>3375</v>
      </c>
      <c r="M201" s="2" t="s">
        <v>3862</v>
      </c>
      <c r="N201" t="s">
        <v>4243</v>
      </c>
      <c r="O201" t="s">
        <v>4459</v>
      </c>
    </row>
    <row r="202" spans="1:15">
      <c r="A202" s="1">
        <f>T("0000348386")</f>
        <v>0</v>
      </c>
      <c r="B202" t="s">
        <v>254</v>
      </c>
      <c r="C202" s="2" t="s">
        <v>1092</v>
      </c>
      <c r="D202" s="2" t="s">
        <v>1766</v>
      </c>
      <c r="E202" t="s">
        <v>2254</v>
      </c>
      <c r="F202" t="s">
        <v>2267</v>
      </c>
      <c r="G202" t="s">
        <v>2272</v>
      </c>
      <c r="H202" s="3">
        <v>44498.59954861111</v>
      </c>
      <c r="I202" t="s">
        <v>2475</v>
      </c>
      <c r="K202" t="s">
        <v>2272</v>
      </c>
      <c r="L202" t="s">
        <v>3376</v>
      </c>
      <c r="M202" s="2" t="s">
        <v>3863</v>
      </c>
      <c r="N202" t="s">
        <v>4243</v>
      </c>
      <c r="O202" t="s">
        <v>4459</v>
      </c>
    </row>
    <row r="203" spans="1:15">
      <c r="A203" s="1">
        <f>T("0000348385")</f>
        <v>0</v>
      </c>
      <c r="B203" t="s">
        <v>255</v>
      </c>
      <c r="C203" s="2" t="s">
        <v>1093</v>
      </c>
      <c r="D203" s="2" t="s">
        <v>1767</v>
      </c>
      <c r="E203" t="s">
        <v>2254</v>
      </c>
      <c r="F203" t="s">
        <v>2267</v>
      </c>
      <c r="G203" t="s">
        <v>2272</v>
      </c>
      <c r="H203" s="3">
        <v>44498.59886574074</v>
      </c>
      <c r="I203" t="s">
        <v>2476</v>
      </c>
      <c r="K203" t="s">
        <v>2272</v>
      </c>
      <c r="L203" t="s">
        <v>3375</v>
      </c>
      <c r="M203" s="2" t="s">
        <v>3864</v>
      </c>
      <c r="N203" t="s">
        <v>4243</v>
      </c>
      <c r="O203" t="s">
        <v>4459</v>
      </c>
    </row>
    <row r="204" spans="1:15">
      <c r="A204" s="1">
        <f>T("0000348352")</f>
        <v>0</v>
      </c>
      <c r="B204" t="s">
        <v>256</v>
      </c>
      <c r="E204" t="s">
        <v>2241</v>
      </c>
      <c r="F204" t="s">
        <v>2267</v>
      </c>
      <c r="I204" t="s">
        <v>2477</v>
      </c>
      <c r="N204" t="s">
        <v>4244</v>
      </c>
      <c r="O204" t="s">
        <v>4459</v>
      </c>
    </row>
    <row r="205" spans="1:15">
      <c r="A205" s="1">
        <f>T("0000346778")</f>
        <v>0</v>
      </c>
      <c r="B205" t="s">
        <v>257</v>
      </c>
      <c r="C205" s="2" t="s">
        <v>1094</v>
      </c>
      <c r="D205" s="2" t="s">
        <v>1768</v>
      </c>
      <c r="E205" t="s">
        <v>2242</v>
      </c>
      <c r="F205" t="s">
        <v>2267</v>
      </c>
      <c r="G205" t="s">
        <v>2272</v>
      </c>
      <c r="H205" s="3">
        <v>44498.71052083333</v>
      </c>
      <c r="I205" t="s">
        <v>2478</v>
      </c>
      <c r="K205" t="s">
        <v>2272</v>
      </c>
      <c r="L205" t="s">
        <v>3377</v>
      </c>
      <c r="M205" s="2" t="s">
        <v>3865</v>
      </c>
      <c r="N205" t="s">
        <v>4245</v>
      </c>
      <c r="O205" t="s">
        <v>4477</v>
      </c>
    </row>
    <row r="206" spans="1:15">
      <c r="A206" s="1">
        <f>T("0000346781")</f>
        <v>0</v>
      </c>
      <c r="B206" t="s">
        <v>258</v>
      </c>
      <c r="C206" s="2" t="s">
        <v>1095</v>
      </c>
      <c r="D206" s="2" t="s">
        <v>1769</v>
      </c>
      <c r="E206" t="s">
        <v>2240</v>
      </c>
      <c r="F206" t="s">
        <v>2267</v>
      </c>
      <c r="G206" t="s">
        <v>2272</v>
      </c>
      <c r="H206" s="3">
        <v>44498.57140046296</v>
      </c>
      <c r="I206" t="s">
        <v>2479</v>
      </c>
      <c r="K206" t="s">
        <v>2272</v>
      </c>
      <c r="L206" t="s">
        <v>3378</v>
      </c>
      <c r="M206" s="2" t="s">
        <v>3866</v>
      </c>
      <c r="N206" t="s">
        <v>4246</v>
      </c>
      <c r="O206" t="s">
        <v>4478</v>
      </c>
    </row>
    <row r="207" spans="1:15">
      <c r="A207" s="1">
        <f>T("0000346779")</f>
        <v>0</v>
      </c>
      <c r="B207" t="s">
        <v>259</v>
      </c>
      <c r="C207" s="2" t="s">
        <v>1096</v>
      </c>
      <c r="D207" s="2" t="s">
        <v>1770</v>
      </c>
      <c r="E207" t="s">
        <v>2249</v>
      </c>
      <c r="F207" t="s">
        <v>2267</v>
      </c>
      <c r="G207" t="s">
        <v>2272</v>
      </c>
      <c r="H207" s="3">
        <v>44498.66971064815</v>
      </c>
      <c r="I207" t="s">
        <v>2480</v>
      </c>
      <c r="K207" t="s">
        <v>2272</v>
      </c>
      <c r="L207" t="s">
        <v>3379</v>
      </c>
      <c r="M207" s="2" t="s">
        <v>3867</v>
      </c>
      <c r="N207" t="s">
        <v>4247</v>
      </c>
      <c r="O207" t="s">
        <v>4477</v>
      </c>
    </row>
    <row r="208" spans="1:15">
      <c r="A208" s="1">
        <f>T("0000346780")</f>
        <v>0</v>
      </c>
      <c r="B208" t="s">
        <v>260</v>
      </c>
      <c r="C208" s="2" t="s">
        <v>1097</v>
      </c>
      <c r="D208" s="2" t="s">
        <v>1771</v>
      </c>
      <c r="E208" t="s">
        <v>2238</v>
      </c>
      <c r="F208" t="s">
        <v>2267</v>
      </c>
      <c r="G208" t="s">
        <v>2272</v>
      </c>
      <c r="H208" s="3">
        <v>44498.72071759259</v>
      </c>
      <c r="I208" t="s">
        <v>2481</v>
      </c>
      <c r="K208" t="s">
        <v>2272</v>
      </c>
      <c r="L208" t="s">
        <v>3380</v>
      </c>
      <c r="M208" s="2" t="s">
        <v>3868</v>
      </c>
      <c r="N208" t="s">
        <v>4248</v>
      </c>
      <c r="O208" t="s">
        <v>4479</v>
      </c>
    </row>
    <row r="209" spans="1:15">
      <c r="A209" s="1">
        <f>T("1111121402")</f>
        <v>0</v>
      </c>
      <c r="B209" t="s">
        <v>261</v>
      </c>
      <c r="C209" s="2" t="s">
        <v>1098</v>
      </c>
      <c r="D209" s="2" t="s">
        <v>1772</v>
      </c>
      <c r="E209" t="s">
        <v>2237</v>
      </c>
      <c r="F209" t="s">
        <v>2267</v>
      </c>
      <c r="G209" t="s">
        <v>2272</v>
      </c>
      <c r="I209" t="s">
        <v>2482</v>
      </c>
      <c r="K209" t="s">
        <v>2272</v>
      </c>
      <c r="M209" s="2" t="s">
        <v>3869</v>
      </c>
      <c r="N209" t="s">
        <v>4249</v>
      </c>
      <c r="O209" t="s">
        <v>4480</v>
      </c>
    </row>
    <row r="210" spans="1:15">
      <c r="A210" s="1">
        <f>T("1111121417")</f>
        <v>0</v>
      </c>
      <c r="B210" t="s">
        <v>262</v>
      </c>
      <c r="C210" s="2" t="s">
        <v>1099</v>
      </c>
      <c r="D210" s="2" t="s">
        <v>1773</v>
      </c>
      <c r="E210" t="s">
        <v>2238</v>
      </c>
      <c r="F210" t="s">
        <v>2267</v>
      </c>
      <c r="G210" t="s">
        <v>2272</v>
      </c>
      <c r="I210" t="s">
        <v>2483</v>
      </c>
      <c r="K210" t="s">
        <v>2272</v>
      </c>
      <c r="M210" s="2" t="s">
        <v>3870</v>
      </c>
      <c r="N210" t="s">
        <v>4250</v>
      </c>
      <c r="O210" t="s">
        <v>4460</v>
      </c>
    </row>
    <row r="211" spans="1:15">
      <c r="A211" s="1">
        <f>T("1111121468")</f>
        <v>0</v>
      </c>
      <c r="B211" t="s">
        <v>263</v>
      </c>
      <c r="C211" s="2" t="s">
        <v>1100</v>
      </c>
      <c r="D211" s="2" t="s">
        <v>1774</v>
      </c>
      <c r="E211" t="s">
        <v>2239</v>
      </c>
      <c r="F211" t="s">
        <v>2267</v>
      </c>
      <c r="G211" t="s">
        <v>2272</v>
      </c>
      <c r="I211" t="s">
        <v>2484</v>
      </c>
      <c r="K211" t="s">
        <v>2272</v>
      </c>
      <c r="M211" s="2" t="s">
        <v>3871</v>
      </c>
      <c r="N211" t="s">
        <v>4251</v>
      </c>
      <c r="O211" t="s">
        <v>4473</v>
      </c>
    </row>
    <row r="212" spans="1:15">
      <c r="A212" s="1">
        <f>T("0000346535")</f>
        <v>0</v>
      </c>
      <c r="B212" t="s">
        <v>264</v>
      </c>
      <c r="C212" s="2" t="s">
        <v>1101</v>
      </c>
      <c r="D212" s="2" t="s">
        <v>1775</v>
      </c>
      <c r="G212" t="s">
        <v>2271</v>
      </c>
      <c r="H212" s="3">
        <v>44498.55917824074</v>
      </c>
      <c r="K212" t="s">
        <v>3243</v>
      </c>
      <c r="L212" t="s">
        <v>3381</v>
      </c>
      <c r="M212" s="2" t="s">
        <v>3872</v>
      </c>
      <c r="N212" t="s">
        <v>2260</v>
      </c>
      <c r="O212" t="s">
        <v>4481</v>
      </c>
    </row>
    <row r="213" spans="1:15">
      <c r="A213" s="1">
        <f>T("0000050604")</f>
        <v>0</v>
      </c>
      <c r="B213" t="s">
        <v>265</v>
      </c>
      <c r="C213" s="2" t="s">
        <v>1102</v>
      </c>
      <c r="D213" s="2" t="s">
        <v>1776</v>
      </c>
      <c r="G213" t="s">
        <v>2272</v>
      </c>
      <c r="H213" s="3">
        <v>44498.57778935185</v>
      </c>
      <c r="L213" t="s">
        <v>3304</v>
      </c>
      <c r="M213" s="2" t="s">
        <v>3873</v>
      </c>
      <c r="N213" t="s">
        <v>4252</v>
      </c>
      <c r="O213" t="s">
        <v>4481</v>
      </c>
    </row>
    <row r="214" spans="1:15">
      <c r="A214" s="1">
        <f>T("0000050453")</f>
        <v>0</v>
      </c>
      <c r="B214" t="s">
        <v>266</v>
      </c>
      <c r="C214" s="2" t="s">
        <v>1103</v>
      </c>
      <c r="D214" s="2" t="s">
        <v>1777</v>
      </c>
      <c r="G214" t="s">
        <v>2271</v>
      </c>
      <c r="H214" s="3">
        <v>44498.64920138889</v>
      </c>
      <c r="L214" t="s">
        <v>3303</v>
      </c>
      <c r="M214" s="2" t="s">
        <v>3874</v>
      </c>
      <c r="N214" t="s">
        <v>4201</v>
      </c>
      <c r="O214" t="s">
        <v>4481</v>
      </c>
    </row>
    <row r="215" spans="1:15">
      <c r="A215" s="1">
        <f>T("000050027")</f>
        <v>0</v>
      </c>
      <c r="B215" t="s">
        <v>267</v>
      </c>
      <c r="C215" s="2" t="s">
        <v>1104</v>
      </c>
      <c r="E215" t="s">
        <v>2255</v>
      </c>
      <c r="F215" t="s">
        <v>2268</v>
      </c>
      <c r="G215" t="s">
        <v>2272</v>
      </c>
      <c r="H215" s="3">
        <v>44498.60256944445</v>
      </c>
      <c r="I215" t="s">
        <v>2485</v>
      </c>
      <c r="K215" t="s">
        <v>2272</v>
      </c>
      <c r="L215" t="s">
        <v>3382</v>
      </c>
      <c r="M215" s="2" t="s">
        <v>3875</v>
      </c>
      <c r="N215" t="s">
        <v>4242</v>
      </c>
      <c r="O215" s="3">
        <v>43466</v>
      </c>
    </row>
    <row r="216" spans="1:15">
      <c r="A216" s="1">
        <f>T("0000157954")</f>
        <v>0</v>
      </c>
      <c r="B216" t="s">
        <v>268</v>
      </c>
      <c r="E216" t="s">
        <v>2255</v>
      </c>
      <c r="F216" t="s">
        <v>2268</v>
      </c>
      <c r="I216" t="s">
        <v>2486</v>
      </c>
      <c r="N216" t="s">
        <v>2255</v>
      </c>
      <c r="O216" s="3">
        <v>26299</v>
      </c>
    </row>
    <row r="217" spans="1:15">
      <c r="A217" s="1">
        <f>T("000055394")</f>
        <v>0</v>
      </c>
      <c r="B217" t="s">
        <v>269</v>
      </c>
      <c r="E217" t="s">
        <v>2256</v>
      </c>
      <c r="F217" t="s">
        <v>2268</v>
      </c>
      <c r="I217" t="s">
        <v>2487</v>
      </c>
      <c r="N217" t="s">
        <v>4253</v>
      </c>
      <c r="O217" s="3">
        <v>36161</v>
      </c>
    </row>
    <row r="218" spans="1:15">
      <c r="A218" s="1">
        <f>T("0000157952")</f>
        <v>0</v>
      </c>
      <c r="B218" t="s">
        <v>270</v>
      </c>
      <c r="E218" t="s">
        <v>2256</v>
      </c>
      <c r="F218" t="s">
        <v>2268</v>
      </c>
      <c r="I218" t="s">
        <v>2488</v>
      </c>
      <c r="N218" t="s">
        <v>4253</v>
      </c>
      <c r="O218" s="3">
        <v>26299</v>
      </c>
    </row>
    <row r="219" spans="1:15">
      <c r="A219" s="1">
        <f>T("000050026")</f>
        <v>0</v>
      </c>
      <c r="B219" t="s">
        <v>271</v>
      </c>
      <c r="E219" t="s">
        <v>2256</v>
      </c>
      <c r="F219" t="s">
        <v>2268</v>
      </c>
      <c r="I219" t="s">
        <v>2489</v>
      </c>
      <c r="N219" t="s">
        <v>4253</v>
      </c>
      <c r="O219" s="3">
        <v>26299</v>
      </c>
    </row>
    <row r="220" spans="1:15">
      <c r="A220" s="1">
        <f>T("0000157953")</f>
        <v>0</v>
      </c>
      <c r="B220" t="s">
        <v>272</v>
      </c>
      <c r="E220" t="s">
        <v>2256</v>
      </c>
      <c r="F220" t="s">
        <v>2268</v>
      </c>
      <c r="I220" t="s">
        <v>2490</v>
      </c>
      <c r="N220" t="s">
        <v>2256</v>
      </c>
      <c r="O220" s="3">
        <v>26299</v>
      </c>
    </row>
    <row r="221" spans="1:15">
      <c r="A221" s="1">
        <f>T("0000158000")</f>
        <v>0</v>
      </c>
      <c r="B221" t="s">
        <v>273</v>
      </c>
      <c r="C221" s="2" t="s">
        <v>1105</v>
      </c>
      <c r="D221" s="2" t="s">
        <v>1778</v>
      </c>
      <c r="E221" t="s">
        <v>2238</v>
      </c>
      <c r="F221" t="s">
        <v>2268</v>
      </c>
      <c r="G221" t="s">
        <v>2272</v>
      </c>
      <c r="H221" s="3">
        <v>44498.63731481481</v>
      </c>
      <c r="I221" t="s">
        <v>2491</v>
      </c>
      <c r="K221" t="s">
        <v>2272</v>
      </c>
      <c r="L221" t="s">
        <v>3383</v>
      </c>
      <c r="M221" s="2" t="s">
        <v>3876</v>
      </c>
      <c r="N221" t="s">
        <v>4254</v>
      </c>
      <c r="O221" s="3">
        <v>36545</v>
      </c>
    </row>
    <row r="222" spans="1:15">
      <c r="A222" s="1">
        <f>T("000050122")</f>
        <v>0</v>
      </c>
      <c r="B222" t="s">
        <v>274</v>
      </c>
      <c r="E222" t="s">
        <v>2240</v>
      </c>
      <c r="F222" t="s">
        <v>2268</v>
      </c>
      <c r="I222" t="s">
        <v>2492</v>
      </c>
      <c r="N222" t="s">
        <v>4255</v>
      </c>
      <c r="O222" s="3">
        <v>23012</v>
      </c>
    </row>
    <row r="223" spans="1:15">
      <c r="A223" s="1">
        <f>T("0000157919")</f>
        <v>0</v>
      </c>
      <c r="B223" t="s">
        <v>275</v>
      </c>
      <c r="C223" s="2" t="s">
        <v>1106</v>
      </c>
      <c r="D223" s="2" t="s">
        <v>1779</v>
      </c>
      <c r="E223" t="s">
        <v>2240</v>
      </c>
      <c r="F223" t="s">
        <v>2268</v>
      </c>
      <c r="G223" t="s">
        <v>2272</v>
      </c>
      <c r="H223" s="3">
        <v>44498.5595949074</v>
      </c>
      <c r="I223" t="s">
        <v>2493</v>
      </c>
      <c r="K223" t="s">
        <v>2272</v>
      </c>
      <c r="L223" t="s">
        <v>3384</v>
      </c>
      <c r="M223" s="2" t="s">
        <v>3877</v>
      </c>
      <c r="N223" t="s">
        <v>4256</v>
      </c>
      <c r="O223" s="3">
        <v>26299</v>
      </c>
    </row>
    <row r="224" spans="1:15">
      <c r="A224" s="1">
        <f>T("0000157920")</f>
        <v>0</v>
      </c>
      <c r="B224" t="s">
        <v>276</v>
      </c>
      <c r="C224" s="2" t="s">
        <v>1107</v>
      </c>
      <c r="D224" s="2" t="s">
        <v>1780</v>
      </c>
      <c r="E224" t="s">
        <v>2240</v>
      </c>
      <c r="F224" t="s">
        <v>2268</v>
      </c>
      <c r="G224" t="s">
        <v>2271</v>
      </c>
      <c r="H224" s="3">
        <v>44498.55679398148</v>
      </c>
      <c r="I224" t="s">
        <v>2494</v>
      </c>
      <c r="K224" t="s">
        <v>2271</v>
      </c>
      <c r="L224" t="s">
        <v>3384</v>
      </c>
      <c r="N224" t="s">
        <v>4257</v>
      </c>
      <c r="O224" s="3">
        <v>36951</v>
      </c>
    </row>
    <row r="225" spans="1:15">
      <c r="A225" s="1">
        <f>T("000050387")</f>
        <v>0</v>
      </c>
      <c r="B225" t="s">
        <v>277</v>
      </c>
      <c r="E225" t="s">
        <v>2240</v>
      </c>
      <c r="F225" t="s">
        <v>2268</v>
      </c>
      <c r="I225" t="s">
        <v>2495</v>
      </c>
      <c r="N225" t="s">
        <v>4204</v>
      </c>
      <c r="O225" s="3">
        <v>41691</v>
      </c>
    </row>
    <row r="226" spans="1:15">
      <c r="A226" s="1">
        <f>T("000050126")</f>
        <v>0</v>
      </c>
      <c r="B226" t="s">
        <v>274</v>
      </c>
      <c r="E226" t="s">
        <v>2240</v>
      </c>
      <c r="F226" t="s">
        <v>2268</v>
      </c>
      <c r="I226" t="s">
        <v>2496</v>
      </c>
      <c r="N226" t="s">
        <v>2240</v>
      </c>
      <c r="O226" s="3">
        <v>26665</v>
      </c>
    </row>
    <row r="227" spans="1:15">
      <c r="A227" s="1">
        <f>T("0000311884")</f>
        <v>0</v>
      </c>
      <c r="B227" t="s">
        <v>278</v>
      </c>
      <c r="C227" s="2" t="s">
        <v>1108</v>
      </c>
      <c r="D227" s="2" t="s">
        <v>1781</v>
      </c>
      <c r="E227" t="s">
        <v>2240</v>
      </c>
      <c r="F227" t="s">
        <v>2268</v>
      </c>
      <c r="G227" t="s">
        <v>2272</v>
      </c>
      <c r="H227" s="3">
        <v>44498.57064814815</v>
      </c>
      <c r="I227" t="s">
        <v>2497</v>
      </c>
      <c r="K227" t="s">
        <v>2272</v>
      </c>
      <c r="N227" t="s">
        <v>4203</v>
      </c>
      <c r="O227" s="3">
        <v>26299</v>
      </c>
    </row>
    <row r="228" spans="1:15">
      <c r="A228" s="1">
        <f>T("000055352")</f>
        <v>0</v>
      </c>
      <c r="B228" t="s">
        <v>275</v>
      </c>
      <c r="E228" t="s">
        <v>2240</v>
      </c>
      <c r="F228" t="s">
        <v>2268</v>
      </c>
      <c r="I228" t="s">
        <v>2498</v>
      </c>
      <c r="N228" t="s">
        <v>2240</v>
      </c>
      <c r="O228" s="3">
        <v>26299</v>
      </c>
    </row>
    <row r="229" spans="1:15">
      <c r="A229" s="1">
        <f>T("000055353")</f>
        <v>0</v>
      </c>
      <c r="B229" t="s">
        <v>275</v>
      </c>
      <c r="E229" t="s">
        <v>2240</v>
      </c>
      <c r="F229" t="s">
        <v>2268</v>
      </c>
      <c r="I229" t="s">
        <v>2499</v>
      </c>
      <c r="N229" t="s">
        <v>2240</v>
      </c>
      <c r="O229" s="3">
        <v>26299</v>
      </c>
    </row>
    <row r="230" spans="1:15">
      <c r="A230" s="1">
        <f>T("000050779")</f>
        <v>0</v>
      </c>
      <c r="B230" t="s">
        <v>277</v>
      </c>
      <c r="E230" t="s">
        <v>2240</v>
      </c>
      <c r="F230" t="s">
        <v>2268</v>
      </c>
      <c r="I230" t="s">
        <v>2500</v>
      </c>
      <c r="N230" t="s">
        <v>4258</v>
      </c>
      <c r="O230" s="3">
        <v>26299</v>
      </c>
    </row>
    <row r="231" spans="1:15">
      <c r="A231" s="1">
        <f>T("000050780")</f>
        <v>0</v>
      </c>
      <c r="B231" t="s">
        <v>277</v>
      </c>
      <c r="E231" t="s">
        <v>2240</v>
      </c>
      <c r="F231" t="s">
        <v>2268</v>
      </c>
      <c r="I231" t="s">
        <v>2501</v>
      </c>
      <c r="N231" t="s">
        <v>4259</v>
      </c>
      <c r="O231" s="3">
        <v>26299</v>
      </c>
    </row>
    <row r="232" spans="1:15">
      <c r="A232" s="1">
        <f>T("000055418")</f>
        <v>0</v>
      </c>
      <c r="B232" t="s">
        <v>276</v>
      </c>
      <c r="E232" t="s">
        <v>2240</v>
      </c>
      <c r="F232" t="s">
        <v>2268</v>
      </c>
      <c r="I232" t="s">
        <v>2502</v>
      </c>
      <c r="N232" t="s">
        <v>4260</v>
      </c>
      <c r="O232" s="3">
        <v>26299</v>
      </c>
    </row>
    <row r="233" spans="1:15">
      <c r="A233" s="1">
        <f>T("000055412")</f>
        <v>0</v>
      </c>
      <c r="B233" t="s">
        <v>279</v>
      </c>
      <c r="E233" t="s">
        <v>2241</v>
      </c>
      <c r="F233" t="s">
        <v>2268</v>
      </c>
      <c r="I233" t="s">
        <v>2503</v>
      </c>
      <c r="N233" t="s">
        <v>4207</v>
      </c>
      <c r="O233" s="3">
        <v>36545</v>
      </c>
    </row>
    <row r="234" spans="1:15">
      <c r="A234" s="1">
        <f>T("0000311853")</f>
        <v>0</v>
      </c>
      <c r="B234" t="s">
        <v>280</v>
      </c>
      <c r="C234" s="2" t="s">
        <v>1109</v>
      </c>
      <c r="D234" s="2" t="s">
        <v>1782</v>
      </c>
      <c r="E234" t="s">
        <v>2241</v>
      </c>
      <c r="F234" t="s">
        <v>2268</v>
      </c>
      <c r="G234" t="s">
        <v>2271</v>
      </c>
      <c r="H234" s="3">
        <v>44498.68627314815</v>
      </c>
      <c r="I234" t="s">
        <v>2504</v>
      </c>
      <c r="K234" t="s">
        <v>2271</v>
      </c>
      <c r="L234" t="s">
        <v>3385</v>
      </c>
      <c r="M234" s="2" t="s">
        <v>3878</v>
      </c>
      <c r="N234" t="s">
        <v>4207</v>
      </c>
      <c r="O234" s="3">
        <v>36545</v>
      </c>
    </row>
    <row r="235" spans="1:15">
      <c r="A235" s="1">
        <f>T("0000151808")</f>
        <v>0</v>
      </c>
      <c r="B235" t="s">
        <v>281</v>
      </c>
      <c r="E235" t="s">
        <v>2242</v>
      </c>
      <c r="F235" t="s">
        <v>2268</v>
      </c>
      <c r="I235" t="s">
        <v>2505</v>
      </c>
      <c r="N235" t="s">
        <v>4208</v>
      </c>
      <c r="O235" s="3">
        <v>36526</v>
      </c>
    </row>
    <row r="236" spans="1:15">
      <c r="A236" s="1">
        <f>T("000050781")</f>
        <v>0</v>
      </c>
      <c r="B236" t="s">
        <v>282</v>
      </c>
      <c r="E236" t="s">
        <v>2242</v>
      </c>
      <c r="F236" t="s">
        <v>2268</v>
      </c>
      <c r="I236" t="s">
        <v>2506</v>
      </c>
      <c r="N236" t="s">
        <v>4261</v>
      </c>
      <c r="O236" s="3">
        <v>36526</v>
      </c>
    </row>
    <row r="237" spans="1:15">
      <c r="A237" s="1">
        <f>T("000050782")</f>
        <v>0</v>
      </c>
      <c r="B237" t="s">
        <v>283</v>
      </c>
      <c r="E237" t="s">
        <v>2242</v>
      </c>
      <c r="F237" t="s">
        <v>2268</v>
      </c>
      <c r="I237" t="s">
        <v>2507</v>
      </c>
      <c r="N237" t="s">
        <v>4208</v>
      </c>
      <c r="O237" s="3">
        <v>36526</v>
      </c>
    </row>
    <row r="238" spans="1:15">
      <c r="A238" s="1">
        <f>T("000050783")</f>
        <v>0</v>
      </c>
      <c r="B238" t="s">
        <v>284</v>
      </c>
      <c r="E238" t="s">
        <v>2242</v>
      </c>
      <c r="F238" t="s">
        <v>2268</v>
      </c>
      <c r="I238" t="s">
        <v>2508</v>
      </c>
      <c r="N238" t="s">
        <v>4208</v>
      </c>
      <c r="O238" s="3">
        <v>36526</v>
      </c>
    </row>
    <row r="239" spans="1:15">
      <c r="A239" s="1">
        <f>T("000050784")</f>
        <v>0</v>
      </c>
      <c r="B239" t="s">
        <v>285</v>
      </c>
      <c r="E239" t="s">
        <v>2242</v>
      </c>
      <c r="F239" t="s">
        <v>2268</v>
      </c>
      <c r="I239" t="s">
        <v>2509</v>
      </c>
      <c r="N239" t="s">
        <v>4208</v>
      </c>
      <c r="O239" s="3">
        <v>36526</v>
      </c>
    </row>
    <row r="240" spans="1:15">
      <c r="A240" s="1">
        <f>T("0000311679")</f>
        <v>0</v>
      </c>
      <c r="B240" t="s">
        <v>286</v>
      </c>
      <c r="C240" s="2" t="s">
        <v>1110</v>
      </c>
      <c r="D240" s="2" t="s">
        <v>1783</v>
      </c>
      <c r="E240" t="s">
        <v>2249</v>
      </c>
      <c r="F240" t="s">
        <v>2268</v>
      </c>
      <c r="G240" t="s">
        <v>2272</v>
      </c>
      <c r="H240" s="3">
        <v>44498.65032407407</v>
      </c>
      <c r="I240" t="s">
        <v>2510</v>
      </c>
      <c r="K240" t="s">
        <v>2272</v>
      </c>
      <c r="L240" t="s">
        <v>3383</v>
      </c>
      <c r="M240" s="2" t="s">
        <v>3879</v>
      </c>
      <c r="N240" t="s">
        <v>4222</v>
      </c>
      <c r="O240" s="3">
        <v>26299</v>
      </c>
    </row>
    <row r="241" spans="1:15">
      <c r="A241" s="1">
        <f>T("0000311680")</f>
        <v>0</v>
      </c>
      <c r="B241" t="s">
        <v>287</v>
      </c>
      <c r="C241" s="2" t="s">
        <v>1111</v>
      </c>
      <c r="D241" s="2" t="s">
        <v>1784</v>
      </c>
      <c r="E241" t="s">
        <v>2249</v>
      </c>
      <c r="F241" t="s">
        <v>2268</v>
      </c>
      <c r="G241" t="s">
        <v>2272</v>
      </c>
      <c r="H241" s="3">
        <v>44498.64973379629</v>
      </c>
      <c r="I241" t="s">
        <v>2511</v>
      </c>
      <c r="K241" t="s">
        <v>2272</v>
      </c>
      <c r="L241" t="s">
        <v>3383</v>
      </c>
      <c r="M241" s="2" t="s">
        <v>3880</v>
      </c>
      <c r="N241" t="s">
        <v>4262</v>
      </c>
      <c r="O241" s="3">
        <v>26299</v>
      </c>
    </row>
    <row r="242" spans="1:15">
      <c r="A242" s="1">
        <f>T("0000311716")</f>
        <v>0</v>
      </c>
      <c r="B242" t="s">
        <v>288</v>
      </c>
      <c r="C242" s="2" t="s">
        <v>1112</v>
      </c>
      <c r="D242" s="2" t="s">
        <v>1785</v>
      </c>
      <c r="E242" t="s">
        <v>2249</v>
      </c>
      <c r="F242" t="s">
        <v>2268</v>
      </c>
      <c r="G242" t="s">
        <v>2273</v>
      </c>
      <c r="H242" s="3">
        <v>44498.65643518518</v>
      </c>
      <c r="I242" t="s">
        <v>2512</v>
      </c>
      <c r="K242" t="s">
        <v>2272</v>
      </c>
      <c r="L242" t="s">
        <v>3386</v>
      </c>
      <c r="M242" s="2" t="s">
        <v>3881</v>
      </c>
      <c r="N242" t="s">
        <v>4263</v>
      </c>
      <c r="O242" s="3">
        <v>41781</v>
      </c>
    </row>
    <row r="243" spans="1:15">
      <c r="A243" s="1">
        <f>T("0000311719")</f>
        <v>0</v>
      </c>
      <c r="B243" t="s">
        <v>289</v>
      </c>
      <c r="C243" s="2" t="s">
        <v>1113</v>
      </c>
      <c r="D243" s="2" t="s">
        <v>1786</v>
      </c>
      <c r="E243" t="s">
        <v>2249</v>
      </c>
      <c r="F243" t="s">
        <v>2268</v>
      </c>
      <c r="G243" t="s">
        <v>2272</v>
      </c>
      <c r="H243" s="3">
        <v>44498.6584375</v>
      </c>
      <c r="I243" t="s">
        <v>2513</v>
      </c>
      <c r="K243" t="s">
        <v>2272</v>
      </c>
      <c r="L243" t="s">
        <v>3387</v>
      </c>
      <c r="N243" t="s">
        <v>4264</v>
      </c>
      <c r="O243" s="3">
        <v>26299</v>
      </c>
    </row>
    <row r="244" spans="1:15">
      <c r="A244" s="1">
        <f>T("000055413")</f>
        <v>0</v>
      </c>
      <c r="B244" t="s">
        <v>286</v>
      </c>
      <c r="E244" t="s">
        <v>2249</v>
      </c>
      <c r="F244" t="s">
        <v>2268</v>
      </c>
      <c r="I244" t="s">
        <v>2514</v>
      </c>
      <c r="N244" t="s">
        <v>4222</v>
      </c>
      <c r="O244" s="3">
        <v>26299</v>
      </c>
    </row>
    <row r="245" spans="1:15">
      <c r="A245" s="1">
        <f>T("0000157969")</f>
        <v>0</v>
      </c>
      <c r="B245" t="s">
        <v>290</v>
      </c>
      <c r="C245" s="2" t="s">
        <v>1114</v>
      </c>
      <c r="D245" s="2" t="s">
        <v>1787</v>
      </c>
      <c r="E245" t="s">
        <v>2250</v>
      </c>
      <c r="F245" t="s">
        <v>2268</v>
      </c>
      <c r="G245" t="s">
        <v>2272</v>
      </c>
      <c r="I245" t="s">
        <v>2515</v>
      </c>
      <c r="K245" t="s">
        <v>2272</v>
      </c>
      <c r="M245" s="2" t="s">
        <v>3882</v>
      </c>
      <c r="N245" t="s">
        <v>2250</v>
      </c>
      <c r="O245" s="3">
        <v>26299</v>
      </c>
    </row>
    <row r="246" spans="1:15">
      <c r="A246" s="1">
        <f>T("0000311824")</f>
        <v>0</v>
      </c>
      <c r="B246" t="s">
        <v>291</v>
      </c>
      <c r="C246" s="2" t="s">
        <v>1115</v>
      </c>
      <c r="D246" s="2" t="s">
        <v>1788</v>
      </c>
      <c r="E246" t="s">
        <v>2250</v>
      </c>
      <c r="F246" t="s">
        <v>2268</v>
      </c>
      <c r="G246" t="s">
        <v>2271</v>
      </c>
      <c r="H246" s="3">
        <v>44498.64456018519</v>
      </c>
      <c r="I246" t="s">
        <v>2516</v>
      </c>
      <c r="K246" t="s">
        <v>3245</v>
      </c>
      <c r="L246" t="s">
        <v>3383</v>
      </c>
      <c r="M246" s="2" t="s">
        <v>3883</v>
      </c>
      <c r="N246" t="s">
        <v>4265</v>
      </c>
      <c r="O246" s="3">
        <v>26299</v>
      </c>
    </row>
    <row r="247" spans="1:15">
      <c r="A247" s="1">
        <f>T("0000311825")</f>
        <v>0</v>
      </c>
      <c r="B247" t="s">
        <v>292</v>
      </c>
      <c r="C247" s="2" t="s">
        <v>1116</v>
      </c>
      <c r="D247" s="2" t="s">
        <v>1789</v>
      </c>
      <c r="E247" t="s">
        <v>2251</v>
      </c>
      <c r="F247" t="s">
        <v>2268</v>
      </c>
      <c r="G247" t="s">
        <v>2274</v>
      </c>
      <c r="H247" s="3">
        <v>44498.64572916667</v>
      </c>
      <c r="I247" t="s">
        <v>2517</v>
      </c>
      <c r="K247" t="s">
        <v>3245</v>
      </c>
      <c r="L247" t="s">
        <v>3383</v>
      </c>
      <c r="M247" s="2" t="s">
        <v>3884</v>
      </c>
      <c r="N247" t="s">
        <v>4266</v>
      </c>
      <c r="O247" s="3">
        <v>26299</v>
      </c>
    </row>
    <row r="248" spans="1:15">
      <c r="A248" s="1">
        <f>T("000050110")</f>
        <v>0</v>
      </c>
      <c r="B248" t="s">
        <v>293</v>
      </c>
      <c r="E248" t="s">
        <v>2251</v>
      </c>
      <c r="F248" t="s">
        <v>2268</v>
      </c>
      <c r="I248" t="s">
        <v>2518</v>
      </c>
      <c r="N248" t="s">
        <v>4266</v>
      </c>
      <c r="O248" s="3">
        <v>26665</v>
      </c>
    </row>
    <row r="249" spans="1:15">
      <c r="A249" s="1">
        <f>T("000050039")</f>
        <v>0</v>
      </c>
      <c r="B249" t="s">
        <v>294</v>
      </c>
      <c r="C249" s="2" t="s">
        <v>1117</v>
      </c>
      <c r="D249" s="2" t="s">
        <v>1790</v>
      </c>
      <c r="E249" t="s">
        <v>2245</v>
      </c>
      <c r="F249" t="s">
        <v>2268</v>
      </c>
      <c r="G249" t="s">
        <v>2274</v>
      </c>
      <c r="I249" t="s">
        <v>2519</v>
      </c>
      <c r="K249" t="s">
        <v>3245</v>
      </c>
      <c r="M249" s="2" t="s">
        <v>3885</v>
      </c>
      <c r="N249" t="s">
        <v>4267</v>
      </c>
      <c r="O249" s="3">
        <v>26665</v>
      </c>
    </row>
    <row r="250" spans="1:15">
      <c r="A250" s="1">
        <f>T("0000311671")</f>
        <v>0</v>
      </c>
      <c r="B250" t="s">
        <v>295</v>
      </c>
      <c r="C250" s="2" t="s">
        <v>1118</v>
      </c>
      <c r="D250" s="2" t="s">
        <v>1791</v>
      </c>
      <c r="E250" t="s">
        <v>2249</v>
      </c>
      <c r="F250" t="s">
        <v>2268</v>
      </c>
      <c r="G250" t="s">
        <v>2272</v>
      </c>
      <c r="H250" s="3">
        <v>44498.64726851852</v>
      </c>
      <c r="I250" t="s">
        <v>2520</v>
      </c>
      <c r="K250" t="s">
        <v>2272</v>
      </c>
      <c r="L250" t="s">
        <v>3383</v>
      </c>
      <c r="M250" s="2" t="s">
        <v>3886</v>
      </c>
      <c r="N250" t="s">
        <v>4222</v>
      </c>
      <c r="O250" s="3">
        <v>26299</v>
      </c>
    </row>
    <row r="251" spans="1:15">
      <c r="A251" s="1">
        <f>T("0000311672")</f>
        <v>0</v>
      </c>
      <c r="B251" t="s">
        <v>296</v>
      </c>
      <c r="C251" s="2" t="s">
        <v>1119</v>
      </c>
      <c r="D251" s="2" t="s">
        <v>1792</v>
      </c>
      <c r="E251" t="s">
        <v>2249</v>
      </c>
      <c r="F251" t="s">
        <v>2268</v>
      </c>
      <c r="G251" t="s">
        <v>2272</v>
      </c>
      <c r="H251" s="3">
        <v>44498.64793981481</v>
      </c>
      <c r="I251" t="s">
        <v>2521</v>
      </c>
      <c r="K251" t="s">
        <v>2272</v>
      </c>
      <c r="L251" t="s">
        <v>3383</v>
      </c>
      <c r="M251" s="2" t="s">
        <v>3887</v>
      </c>
      <c r="N251" t="s">
        <v>4222</v>
      </c>
      <c r="O251" s="3">
        <v>26299</v>
      </c>
    </row>
    <row r="252" spans="1:15">
      <c r="A252" s="1">
        <f>T("0000311834")</f>
        <v>0</v>
      </c>
      <c r="B252" t="s">
        <v>297</v>
      </c>
      <c r="E252" t="s">
        <v>2244</v>
      </c>
      <c r="F252" t="s">
        <v>2268</v>
      </c>
      <c r="I252" t="s">
        <v>2522</v>
      </c>
      <c r="N252" t="s">
        <v>4212</v>
      </c>
      <c r="O252" s="3">
        <v>26299</v>
      </c>
    </row>
    <row r="253" spans="1:15">
      <c r="A253" s="1">
        <f>T("000050012")</f>
        <v>0</v>
      </c>
      <c r="B253" t="s">
        <v>298</v>
      </c>
      <c r="E253" t="s">
        <v>2257</v>
      </c>
      <c r="F253" t="s">
        <v>2268</v>
      </c>
      <c r="I253" t="s">
        <v>2523</v>
      </c>
      <c r="N253" t="s">
        <v>4268</v>
      </c>
      <c r="O253" s="3">
        <v>36545</v>
      </c>
    </row>
    <row r="254" spans="1:15">
      <c r="A254" s="1">
        <f>T("000050015")</f>
        <v>0</v>
      </c>
      <c r="B254" t="s">
        <v>299</v>
      </c>
      <c r="E254" t="s">
        <v>2253</v>
      </c>
      <c r="F254" t="s">
        <v>2268</v>
      </c>
      <c r="I254" t="s">
        <v>2524</v>
      </c>
      <c r="N254" t="s">
        <v>4269</v>
      </c>
      <c r="O254" s="3">
        <v>36545</v>
      </c>
    </row>
    <row r="255" spans="1:15">
      <c r="A255" s="1">
        <f>T("000050018")</f>
        <v>0</v>
      </c>
      <c r="B255" t="s">
        <v>300</v>
      </c>
      <c r="E255" t="s">
        <v>2258</v>
      </c>
      <c r="F255" t="s">
        <v>2268</v>
      </c>
      <c r="I255" t="s">
        <v>2525</v>
      </c>
      <c r="N255" t="s">
        <v>4270</v>
      </c>
      <c r="O255" s="3">
        <v>32874</v>
      </c>
    </row>
    <row r="256" spans="1:15">
      <c r="A256" s="1">
        <f>T("000050021")</f>
        <v>0</v>
      </c>
      <c r="B256" t="s">
        <v>301</v>
      </c>
      <c r="E256" t="s">
        <v>2259</v>
      </c>
      <c r="F256" t="s">
        <v>2268</v>
      </c>
      <c r="I256" t="s">
        <v>2526</v>
      </c>
      <c r="N256" t="s">
        <v>4271</v>
      </c>
      <c r="O256" s="3">
        <v>32874</v>
      </c>
    </row>
    <row r="257" spans="1:15">
      <c r="A257" s="1">
        <f>T("000050213")</f>
        <v>0</v>
      </c>
      <c r="B257" t="s">
        <v>302</v>
      </c>
      <c r="E257" t="s">
        <v>2244</v>
      </c>
      <c r="F257" t="s">
        <v>2268</v>
      </c>
      <c r="I257" t="s">
        <v>2527</v>
      </c>
      <c r="N257" t="s">
        <v>4272</v>
      </c>
      <c r="O257" s="3">
        <v>29494</v>
      </c>
    </row>
    <row r="258" spans="1:15">
      <c r="A258" s="1">
        <f>T("0000311681")</f>
        <v>0</v>
      </c>
      <c r="B258" t="s">
        <v>303</v>
      </c>
      <c r="C258" s="2" t="s">
        <v>1120</v>
      </c>
      <c r="D258" s="2" t="s">
        <v>1793</v>
      </c>
      <c r="E258" t="s">
        <v>2249</v>
      </c>
      <c r="F258" t="s">
        <v>2268</v>
      </c>
      <c r="G258" t="s">
        <v>2271</v>
      </c>
      <c r="H258" s="3">
        <v>44498.64846064815</v>
      </c>
      <c r="I258" t="s">
        <v>2528</v>
      </c>
      <c r="K258" t="s">
        <v>2271</v>
      </c>
      <c r="L258" t="s">
        <v>3383</v>
      </c>
      <c r="M258" s="2" t="s">
        <v>3888</v>
      </c>
      <c r="N258" t="s">
        <v>4222</v>
      </c>
      <c r="O258" s="3">
        <v>26299</v>
      </c>
    </row>
    <row r="259" spans="1:15">
      <c r="A259" s="1">
        <f>T("0000311796")</f>
        <v>0</v>
      </c>
      <c r="B259" t="s">
        <v>303</v>
      </c>
      <c r="E259" t="s">
        <v>2249</v>
      </c>
      <c r="F259" t="s">
        <v>2268</v>
      </c>
      <c r="I259" t="s">
        <v>2529</v>
      </c>
      <c r="N259" t="s">
        <v>4233</v>
      </c>
      <c r="O259" s="3">
        <v>26299</v>
      </c>
    </row>
    <row r="260" spans="1:15">
      <c r="A260" s="1">
        <f>T("0000311797")</f>
        <v>0</v>
      </c>
      <c r="B260" t="s">
        <v>287</v>
      </c>
      <c r="E260" t="s">
        <v>2249</v>
      </c>
      <c r="F260" t="s">
        <v>2268</v>
      </c>
      <c r="I260" t="s">
        <v>2530</v>
      </c>
      <c r="N260" t="s">
        <v>4233</v>
      </c>
      <c r="O260" s="3">
        <v>26299</v>
      </c>
    </row>
    <row r="261" spans="1:15">
      <c r="A261" s="1">
        <f>T("0000311798")</f>
        <v>0</v>
      </c>
      <c r="B261" t="s">
        <v>287</v>
      </c>
      <c r="C261" s="2" t="s">
        <v>1121</v>
      </c>
      <c r="D261" s="2" t="s">
        <v>1794</v>
      </c>
      <c r="E261" t="s">
        <v>2249</v>
      </c>
      <c r="F261" t="s">
        <v>2268</v>
      </c>
      <c r="G261" t="s">
        <v>2272</v>
      </c>
      <c r="H261" s="3">
        <v>44498.66528935185</v>
      </c>
      <c r="I261" t="s">
        <v>2531</v>
      </c>
      <c r="K261" t="s">
        <v>2272</v>
      </c>
      <c r="L261" t="s">
        <v>3388</v>
      </c>
      <c r="M261" s="2" t="s">
        <v>3889</v>
      </c>
      <c r="N261" t="s">
        <v>4233</v>
      </c>
      <c r="O261" s="3">
        <v>26299</v>
      </c>
    </row>
    <row r="262" spans="1:15">
      <c r="A262" s="1">
        <f>T("0000311748")</f>
        <v>0</v>
      </c>
      <c r="B262" t="s">
        <v>287</v>
      </c>
      <c r="C262" s="2" t="s">
        <v>1122</v>
      </c>
      <c r="D262" s="2" t="s">
        <v>1795</v>
      </c>
      <c r="E262" t="s">
        <v>2249</v>
      </c>
      <c r="F262" t="s">
        <v>2268</v>
      </c>
      <c r="G262" t="s">
        <v>2271</v>
      </c>
      <c r="H262" s="3">
        <v>44498.65966435185</v>
      </c>
      <c r="I262" t="s">
        <v>2532</v>
      </c>
      <c r="K262" t="s">
        <v>2271</v>
      </c>
      <c r="L262" t="s">
        <v>3389</v>
      </c>
      <c r="M262" s="2" t="s">
        <v>3890</v>
      </c>
      <c r="N262" t="s">
        <v>4273</v>
      </c>
      <c r="O262" s="3">
        <v>26299</v>
      </c>
    </row>
    <row r="263" spans="1:15">
      <c r="A263" s="1">
        <f>T("0000311749")</f>
        <v>0</v>
      </c>
      <c r="B263" t="s">
        <v>287</v>
      </c>
      <c r="C263" s="2" t="s">
        <v>1123</v>
      </c>
      <c r="D263" s="2" t="s">
        <v>1796</v>
      </c>
      <c r="E263" t="s">
        <v>2249</v>
      </c>
      <c r="F263" t="s">
        <v>2268</v>
      </c>
      <c r="G263" t="s">
        <v>2272</v>
      </c>
      <c r="H263" s="3">
        <v>44498.66226851852</v>
      </c>
      <c r="I263" t="s">
        <v>2533</v>
      </c>
      <c r="K263" t="s">
        <v>2272</v>
      </c>
      <c r="L263" t="s">
        <v>3337</v>
      </c>
      <c r="M263" s="2" t="s">
        <v>3891</v>
      </c>
      <c r="N263" t="s">
        <v>4274</v>
      </c>
      <c r="O263" s="3">
        <v>26299</v>
      </c>
    </row>
    <row r="264" spans="1:15">
      <c r="A264" s="1">
        <f>T("0000311750")</f>
        <v>0</v>
      </c>
      <c r="B264" t="s">
        <v>286</v>
      </c>
      <c r="C264" s="2" t="s">
        <v>1124</v>
      </c>
      <c r="D264" s="2" t="s">
        <v>1797</v>
      </c>
      <c r="E264" t="s">
        <v>2249</v>
      </c>
      <c r="F264" t="s">
        <v>2268</v>
      </c>
      <c r="G264" t="s">
        <v>2272</v>
      </c>
      <c r="I264" t="s">
        <v>2534</v>
      </c>
      <c r="K264" t="s">
        <v>2272</v>
      </c>
      <c r="M264" s="2" t="s">
        <v>3892</v>
      </c>
      <c r="N264" t="s">
        <v>4275</v>
      </c>
      <c r="O264" s="3">
        <v>26299</v>
      </c>
    </row>
    <row r="265" spans="1:15">
      <c r="A265" s="1">
        <f>T("0000311759")</f>
        <v>0</v>
      </c>
      <c r="B265" t="s">
        <v>287</v>
      </c>
      <c r="C265" s="2" t="s">
        <v>1125</v>
      </c>
      <c r="D265" s="2" t="s">
        <v>1798</v>
      </c>
      <c r="E265" t="s">
        <v>2249</v>
      </c>
      <c r="F265" t="s">
        <v>2268</v>
      </c>
      <c r="G265" t="s">
        <v>2271</v>
      </c>
      <c r="H265" s="3">
        <v>44498.65853009259</v>
      </c>
      <c r="I265" t="s">
        <v>2535</v>
      </c>
      <c r="K265" t="s">
        <v>3246</v>
      </c>
      <c r="L265" t="s">
        <v>3390</v>
      </c>
      <c r="M265" s="2" t="s">
        <v>3893</v>
      </c>
      <c r="N265" t="s">
        <v>4235</v>
      </c>
      <c r="O265" s="3">
        <v>26299</v>
      </c>
    </row>
    <row r="266" spans="1:15">
      <c r="A266" s="1">
        <f>T("0000157977")</f>
        <v>0</v>
      </c>
      <c r="B266" t="s">
        <v>303</v>
      </c>
      <c r="E266" t="s">
        <v>2249</v>
      </c>
      <c r="F266" t="s">
        <v>2268</v>
      </c>
      <c r="I266" t="s">
        <v>2536</v>
      </c>
      <c r="N266" t="s">
        <v>4234</v>
      </c>
      <c r="O266" s="3">
        <v>26299</v>
      </c>
    </row>
    <row r="267" spans="1:15">
      <c r="A267" s="1">
        <f>T("0000311720")</f>
        <v>0</v>
      </c>
      <c r="B267" t="s">
        <v>304</v>
      </c>
      <c r="E267" t="s">
        <v>2249</v>
      </c>
      <c r="F267" t="s">
        <v>2268</v>
      </c>
      <c r="I267" t="s">
        <v>2537</v>
      </c>
      <c r="N267" t="s">
        <v>4234</v>
      </c>
      <c r="O267" s="3">
        <v>41640</v>
      </c>
    </row>
    <row r="268" spans="1:15">
      <c r="A268" s="1">
        <f>T("000051892")</f>
        <v>0</v>
      </c>
      <c r="B268" t="s">
        <v>305</v>
      </c>
      <c r="E268" t="s">
        <v>2254</v>
      </c>
      <c r="F268" t="s">
        <v>2268</v>
      </c>
      <c r="I268" t="s">
        <v>2538</v>
      </c>
      <c r="N268" t="s">
        <v>4239</v>
      </c>
      <c r="O268" s="3">
        <v>42736</v>
      </c>
    </row>
    <row r="269" spans="1:15">
      <c r="A269" s="1">
        <f>T("000050950")</f>
        <v>0</v>
      </c>
      <c r="B269" t="s">
        <v>306</v>
      </c>
      <c r="E269" t="s">
        <v>2254</v>
      </c>
      <c r="F269" t="s">
        <v>2268</v>
      </c>
      <c r="I269" t="s">
        <v>2539</v>
      </c>
      <c r="N269" t="s">
        <v>4239</v>
      </c>
      <c r="O269" s="3">
        <v>42736</v>
      </c>
    </row>
    <row r="270" spans="1:15">
      <c r="A270" s="1">
        <f>T("000050951")</f>
        <v>0</v>
      </c>
      <c r="B270" t="s">
        <v>306</v>
      </c>
      <c r="E270" t="s">
        <v>2254</v>
      </c>
      <c r="F270" t="s">
        <v>2268</v>
      </c>
      <c r="I270" t="s">
        <v>2540</v>
      </c>
      <c r="N270" t="s">
        <v>4239</v>
      </c>
      <c r="O270" s="3">
        <v>42736</v>
      </c>
    </row>
    <row r="271" spans="1:15">
      <c r="A271" s="1">
        <f>T("000050851")</f>
        <v>0</v>
      </c>
      <c r="B271" t="s">
        <v>307</v>
      </c>
      <c r="C271" s="2" t="s">
        <v>1126</v>
      </c>
      <c r="D271" s="2" t="s">
        <v>1799</v>
      </c>
      <c r="E271" t="s">
        <v>2242</v>
      </c>
      <c r="F271" t="s">
        <v>2268</v>
      </c>
      <c r="G271" t="s">
        <v>2272</v>
      </c>
      <c r="H271" s="3">
        <v>44498.61877314815</v>
      </c>
      <c r="I271" t="s">
        <v>2541</v>
      </c>
      <c r="K271" t="s">
        <v>2272</v>
      </c>
      <c r="L271" t="s">
        <v>3391</v>
      </c>
      <c r="M271" s="2" t="s">
        <v>3894</v>
      </c>
      <c r="N271" t="s">
        <v>2242</v>
      </c>
      <c r="O271" s="3">
        <v>43299</v>
      </c>
    </row>
    <row r="272" spans="1:15">
      <c r="A272" s="1">
        <f>T("000050853")</f>
        <v>0</v>
      </c>
      <c r="B272" t="s">
        <v>308</v>
      </c>
      <c r="E272" t="s">
        <v>2242</v>
      </c>
      <c r="F272" t="s">
        <v>2268</v>
      </c>
      <c r="I272" t="s">
        <v>2542</v>
      </c>
      <c r="N272" t="s">
        <v>2242</v>
      </c>
      <c r="O272" s="3">
        <v>43008</v>
      </c>
    </row>
    <row r="273" spans="1:15">
      <c r="A273" s="1">
        <f>T("000050850")</f>
        <v>0</v>
      </c>
      <c r="B273" t="s">
        <v>309</v>
      </c>
      <c r="C273" s="2" t="s">
        <v>1127</v>
      </c>
      <c r="D273" s="2" t="s">
        <v>1800</v>
      </c>
      <c r="E273" t="s">
        <v>2242</v>
      </c>
      <c r="F273" t="s">
        <v>2268</v>
      </c>
      <c r="G273" t="s">
        <v>2272</v>
      </c>
      <c r="I273" t="s">
        <v>2543</v>
      </c>
      <c r="K273" t="s">
        <v>2272</v>
      </c>
      <c r="M273" s="2" t="s">
        <v>3895</v>
      </c>
      <c r="N273" t="s">
        <v>2242</v>
      </c>
    </row>
    <row r="274" spans="1:15">
      <c r="A274" s="1">
        <f>T("000050852")</f>
        <v>0</v>
      </c>
      <c r="B274" t="s">
        <v>310</v>
      </c>
      <c r="E274" t="s">
        <v>2242</v>
      </c>
      <c r="F274" t="s">
        <v>2268</v>
      </c>
      <c r="I274" t="s">
        <v>2544</v>
      </c>
      <c r="N274" t="s">
        <v>2242</v>
      </c>
      <c r="O274" s="3">
        <v>43008</v>
      </c>
    </row>
    <row r="275" spans="1:15">
      <c r="A275" s="1">
        <f>T("000050861")</f>
        <v>0</v>
      </c>
      <c r="B275" t="s">
        <v>311</v>
      </c>
      <c r="E275" t="s">
        <v>2242</v>
      </c>
      <c r="F275" t="s">
        <v>2268</v>
      </c>
      <c r="I275" t="s">
        <v>2545</v>
      </c>
      <c r="N275" t="s">
        <v>2242</v>
      </c>
      <c r="O275" s="3">
        <v>43159</v>
      </c>
    </row>
    <row r="276" spans="1:15">
      <c r="A276" s="1">
        <f>T("000050857")</f>
        <v>0</v>
      </c>
      <c r="B276" t="s">
        <v>312</v>
      </c>
      <c r="E276" t="s">
        <v>2242</v>
      </c>
      <c r="F276" t="s">
        <v>2268</v>
      </c>
      <c r="I276" t="s">
        <v>2546</v>
      </c>
      <c r="N276" t="s">
        <v>2242</v>
      </c>
      <c r="O276" s="3">
        <v>36526</v>
      </c>
    </row>
    <row r="277" spans="1:15">
      <c r="A277" s="1">
        <f>T("000050952")</f>
        <v>0</v>
      </c>
      <c r="B277" t="s">
        <v>313</v>
      </c>
      <c r="E277" t="s">
        <v>2254</v>
      </c>
      <c r="F277" t="s">
        <v>2268</v>
      </c>
      <c r="I277" t="s">
        <v>2547</v>
      </c>
      <c r="N277" t="s">
        <v>4239</v>
      </c>
      <c r="O277" s="3">
        <v>42736</v>
      </c>
    </row>
    <row r="278" spans="1:15">
      <c r="A278" s="1">
        <f>T("000050958")</f>
        <v>0</v>
      </c>
      <c r="B278" t="s">
        <v>314</v>
      </c>
      <c r="E278" t="s">
        <v>2254</v>
      </c>
      <c r="F278" t="s">
        <v>2268</v>
      </c>
      <c r="I278" t="s">
        <v>2548</v>
      </c>
      <c r="N278" t="s">
        <v>4239</v>
      </c>
      <c r="O278" s="3">
        <v>42736</v>
      </c>
    </row>
    <row r="279" spans="1:15">
      <c r="A279" s="1">
        <f>T("0000333506")</f>
        <v>0</v>
      </c>
      <c r="B279" t="s">
        <v>315</v>
      </c>
      <c r="C279" s="2" t="s">
        <v>1128</v>
      </c>
      <c r="D279" s="2" t="s">
        <v>1801</v>
      </c>
      <c r="E279" t="s">
        <v>2254</v>
      </c>
      <c r="F279" t="s">
        <v>2268</v>
      </c>
      <c r="G279" t="s">
        <v>2272</v>
      </c>
      <c r="H279" s="3">
        <v>44498.62827546296</v>
      </c>
      <c r="I279" t="s">
        <v>2549</v>
      </c>
      <c r="L279" t="s">
        <v>3392</v>
      </c>
      <c r="N279" t="s">
        <v>4239</v>
      </c>
      <c r="O279" s="3">
        <v>42736</v>
      </c>
    </row>
    <row r="280" spans="1:15">
      <c r="A280" s="1">
        <f>T("0000346535")</f>
        <v>0</v>
      </c>
      <c r="B280" t="s">
        <v>316</v>
      </c>
      <c r="C280" s="2" t="s">
        <v>1129</v>
      </c>
      <c r="D280" s="2" t="s">
        <v>1802</v>
      </c>
      <c r="E280" t="s">
        <v>2260</v>
      </c>
      <c r="F280" t="s">
        <v>2268</v>
      </c>
      <c r="G280" t="s">
        <v>2272</v>
      </c>
      <c r="H280" s="3">
        <v>44498.68277777778</v>
      </c>
      <c r="I280" t="s">
        <v>2550</v>
      </c>
      <c r="L280" t="s">
        <v>3385</v>
      </c>
      <c r="M280" s="2" t="s">
        <v>3896</v>
      </c>
      <c r="N280" t="s">
        <v>4276</v>
      </c>
      <c r="O280" s="3">
        <v>37987</v>
      </c>
    </row>
    <row r="281" spans="1:15">
      <c r="A281" s="1">
        <f>T("0000346543")</f>
        <v>0</v>
      </c>
      <c r="B281" t="s">
        <v>317</v>
      </c>
      <c r="C281" s="2" t="s">
        <v>1130</v>
      </c>
      <c r="D281" s="2" t="s">
        <v>1803</v>
      </c>
      <c r="E281" t="s">
        <v>2261</v>
      </c>
      <c r="F281" t="s">
        <v>2268</v>
      </c>
      <c r="G281" t="s">
        <v>2272</v>
      </c>
      <c r="H281" s="3">
        <v>44498.58849537037</v>
      </c>
      <c r="I281" t="s">
        <v>2551</v>
      </c>
      <c r="K281" t="s">
        <v>2272</v>
      </c>
      <c r="L281" t="s">
        <v>3393</v>
      </c>
      <c r="M281" s="2" t="s">
        <v>3897</v>
      </c>
      <c r="N281" t="s">
        <v>2261</v>
      </c>
      <c r="O281" s="3">
        <v>43466</v>
      </c>
    </row>
    <row r="282" spans="1:15">
      <c r="A282" s="1">
        <f>T("0000346564")</f>
        <v>0</v>
      </c>
      <c r="B282" t="s">
        <v>318</v>
      </c>
      <c r="C282" s="2" t="s">
        <v>1131</v>
      </c>
      <c r="D282" s="2" t="s">
        <v>1804</v>
      </c>
      <c r="E282" t="s">
        <v>2255</v>
      </c>
      <c r="F282" t="s">
        <v>2268</v>
      </c>
      <c r="G282" t="s">
        <v>2273</v>
      </c>
      <c r="H282" s="3">
        <v>44498.59684027778</v>
      </c>
      <c r="I282" t="s">
        <v>2552</v>
      </c>
      <c r="K282" t="s">
        <v>2272</v>
      </c>
      <c r="L282" t="s">
        <v>3394</v>
      </c>
      <c r="M282" s="2" t="s">
        <v>3898</v>
      </c>
      <c r="N282" t="s">
        <v>4242</v>
      </c>
      <c r="O282" s="3">
        <v>43466</v>
      </c>
    </row>
    <row r="283" spans="1:15">
      <c r="A283" s="1">
        <f>T("0000346568")</f>
        <v>0</v>
      </c>
      <c r="B283" t="s">
        <v>319</v>
      </c>
      <c r="C283" s="2" t="s">
        <v>1132</v>
      </c>
      <c r="E283" t="s">
        <v>2256</v>
      </c>
      <c r="F283" t="s">
        <v>2268</v>
      </c>
      <c r="G283" t="s">
        <v>2272</v>
      </c>
      <c r="H283" s="3">
        <v>44498.63405092592</v>
      </c>
      <c r="I283" t="s">
        <v>2553</v>
      </c>
      <c r="K283" t="s">
        <v>2272</v>
      </c>
      <c r="L283" t="s">
        <v>3395</v>
      </c>
      <c r="M283" s="2" t="s">
        <v>3899</v>
      </c>
      <c r="N283" t="s">
        <v>2256</v>
      </c>
      <c r="O283" s="3">
        <v>26299</v>
      </c>
    </row>
    <row r="284" spans="1:15">
      <c r="A284" s="1">
        <f>T("0000346587")</f>
        <v>0</v>
      </c>
      <c r="B284" t="s">
        <v>319</v>
      </c>
      <c r="C284" s="2" t="s">
        <v>1133</v>
      </c>
      <c r="D284" s="2" t="s">
        <v>1805</v>
      </c>
      <c r="E284" t="s">
        <v>2256</v>
      </c>
      <c r="F284" t="s">
        <v>2268</v>
      </c>
      <c r="G284" t="s">
        <v>2272</v>
      </c>
      <c r="H284" s="3">
        <v>44498.63309027778</v>
      </c>
      <c r="I284" t="s">
        <v>2554</v>
      </c>
      <c r="K284" t="s">
        <v>2272</v>
      </c>
      <c r="L284" t="s">
        <v>3396</v>
      </c>
      <c r="M284" s="2" t="s">
        <v>3900</v>
      </c>
      <c r="N284" t="s">
        <v>2256</v>
      </c>
      <c r="O284" s="3">
        <v>26299</v>
      </c>
    </row>
    <row r="285" spans="1:15">
      <c r="A285" s="1">
        <f>T("0000346604")</f>
        <v>0</v>
      </c>
      <c r="B285" t="s">
        <v>274</v>
      </c>
      <c r="C285" s="2" t="s">
        <v>1134</v>
      </c>
      <c r="D285" s="2" t="s">
        <v>1806</v>
      </c>
      <c r="E285" t="s">
        <v>2240</v>
      </c>
      <c r="F285" t="s">
        <v>2268</v>
      </c>
      <c r="G285" t="s">
        <v>2271</v>
      </c>
      <c r="H285" s="3">
        <v>44498.56228009259</v>
      </c>
      <c r="I285" t="s">
        <v>2555</v>
      </c>
      <c r="K285" t="s">
        <v>2271</v>
      </c>
      <c r="L285" t="s">
        <v>3393</v>
      </c>
      <c r="M285" s="2" t="s">
        <v>3901</v>
      </c>
      <c r="N285" t="s">
        <v>2240</v>
      </c>
      <c r="O285" s="3">
        <v>26299</v>
      </c>
    </row>
    <row r="286" spans="1:15">
      <c r="A286" s="1">
        <f>T("0000346605")</f>
        <v>0</v>
      </c>
      <c r="B286" t="s">
        <v>274</v>
      </c>
      <c r="C286" s="2" t="s">
        <v>1135</v>
      </c>
      <c r="D286" s="2" t="s">
        <v>1807</v>
      </c>
      <c r="E286" t="s">
        <v>2240</v>
      </c>
      <c r="F286" t="s">
        <v>2268</v>
      </c>
      <c r="G286" t="s">
        <v>2274</v>
      </c>
      <c r="H286" s="3">
        <v>44498.56442129629</v>
      </c>
      <c r="I286" t="s">
        <v>2556</v>
      </c>
      <c r="K286" t="s">
        <v>3247</v>
      </c>
      <c r="L286" t="s">
        <v>3393</v>
      </c>
      <c r="M286" s="2" t="s">
        <v>3902</v>
      </c>
      <c r="N286" t="s">
        <v>2240</v>
      </c>
      <c r="O286" s="3">
        <v>26299</v>
      </c>
    </row>
    <row r="287" spans="1:15">
      <c r="A287" s="1">
        <f>T("0000346606")</f>
        <v>0</v>
      </c>
      <c r="B287" t="s">
        <v>320</v>
      </c>
      <c r="C287" s="2" t="s">
        <v>1136</v>
      </c>
      <c r="D287" s="2" t="s">
        <v>1808</v>
      </c>
      <c r="E287" t="s">
        <v>2240</v>
      </c>
      <c r="F287" t="s">
        <v>2268</v>
      </c>
      <c r="G287" t="s">
        <v>2271</v>
      </c>
      <c r="H287" s="3">
        <v>44498.56626157407</v>
      </c>
      <c r="I287" t="s">
        <v>2557</v>
      </c>
      <c r="K287" t="s">
        <v>2271</v>
      </c>
      <c r="L287" t="s">
        <v>3393</v>
      </c>
      <c r="M287" s="2" t="s">
        <v>3903</v>
      </c>
      <c r="N287" t="s">
        <v>2240</v>
      </c>
      <c r="O287" s="3">
        <v>26299</v>
      </c>
    </row>
    <row r="288" spans="1:15">
      <c r="A288" s="1">
        <f>T("0000346642")</f>
        <v>0</v>
      </c>
      <c r="B288" t="s">
        <v>320</v>
      </c>
      <c r="C288" s="2" t="s">
        <v>1137</v>
      </c>
      <c r="D288" s="2" t="s">
        <v>1809</v>
      </c>
      <c r="E288" t="s">
        <v>2240</v>
      </c>
      <c r="F288" t="s">
        <v>2268</v>
      </c>
      <c r="G288" t="s">
        <v>2272</v>
      </c>
      <c r="H288" s="3">
        <v>44498.57502314815</v>
      </c>
      <c r="I288" t="s">
        <v>2558</v>
      </c>
      <c r="K288" t="s">
        <v>2272</v>
      </c>
      <c r="L288" t="s">
        <v>3393</v>
      </c>
      <c r="M288" s="2" t="s">
        <v>3904</v>
      </c>
      <c r="N288" t="s">
        <v>2240</v>
      </c>
      <c r="O288" s="3">
        <v>26299</v>
      </c>
    </row>
    <row r="289" spans="1:15">
      <c r="A289" s="1">
        <f>T("0000346643")</f>
        <v>0</v>
      </c>
      <c r="B289" t="s">
        <v>320</v>
      </c>
      <c r="E289" t="s">
        <v>2240</v>
      </c>
      <c r="F289" t="s">
        <v>2268</v>
      </c>
      <c r="I289" t="s">
        <v>2559</v>
      </c>
      <c r="N289" t="s">
        <v>2240</v>
      </c>
      <c r="O289" s="3">
        <v>26299</v>
      </c>
    </row>
    <row r="290" spans="1:15">
      <c r="A290" s="1">
        <f>T("0000346644")</f>
        <v>0</v>
      </c>
      <c r="B290" t="s">
        <v>320</v>
      </c>
      <c r="E290" t="s">
        <v>2240</v>
      </c>
      <c r="F290" t="s">
        <v>2268</v>
      </c>
      <c r="I290" t="s">
        <v>2560</v>
      </c>
      <c r="N290" t="s">
        <v>2240</v>
      </c>
      <c r="O290" s="3">
        <v>26299</v>
      </c>
    </row>
    <row r="291" spans="1:15">
      <c r="A291" s="1">
        <f>T("0000346645")</f>
        <v>0</v>
      </c>
      <c r="B291" t="s">
        <v>320</v>
      </c>
      <c r="C291" s="2" t="s">
        <v>1138</v>
      </c>
      <c r="D291" s="2" t="s">
        <v>1810</v>
      </c>
      <c r="E291" t="s">
        <v>2240</v>
      </c>
      <c r="F291" t="s">
        <v>2268</v>
      </c>
      <c r="G291" t="s">
        <v>2272</v>
      </c>
      <c r="H291" s="3">
        <v>44498.57979166666</v>
      </c>
      <c r="I291" t="s">
        <v>2561</v>
      </c>
      <c r="K291" t="s">
        <v>2272</v>
      </c>
      <c r="L291" t="s">
        <v>3393</v>
      </c>
      <c r="M291" s="2" t="s">
        <v>3905</v>
      </c>
      <c r="N291" t="s">
        <v>2240</v>
      </c>
      <c r="O291" s="3">
        <v>26299</v>
      </c>
    </row>
    <row r="292" spans="1:15">
      <c r="A292" s="1">
        <f>T("0000346646")</f>
        <v>0</v>
      </c>
      <c r="B292" t="s">
        <v>320</v>
      </c>
      <c r="C292" s="2" t="s">
        <v>1139</v>
      </c>
      <c r="D292" s="2" t="s">
        <v>1811</v>
      </c>
      <c r="E292" t="s">
        <v>2240</v>
      </c>
      <c r="F292" t="s">
        <v>2268</v>
      </c>
      <c r="G292" t="s">
        <v>2272</v>
      </c>
      <c r="H292" s="3">
        <v>44498.58027777778</v>
      </c>
      <c r="I292" t="s">
        <v>2562</v>
      </c>
      <c r="K292" t="s">
        <v>2272</v>
      </c>
      <c r="L292" t="s">
        <v>3393</v>
      </c>
      <c r="M292" s="2" t="s">
        <v>3906</v>
      </c>
      <c r="N292" t="s">
        <v>2240</v>
      </c>
      <c r="O292" s="3">
        <v>26299</v>
      </c>
    </row>
    <row r="293" spans="1:15">
      <c r="A293" s="1">
        <f>T("0000346647")</f>
        <v>0</v>
      </c>
      <c r="B293" t="s">
        <v>320</v>
      </c>
      <c r="C293" s="2" t="s">
        <v>1140</v>
      </c>
      <c r="D293" s="2" t="s">
        <v>1812</v>
      </c>
      <c r="E293" t="s">
        <v>2240</v>
      </c>
      <c r="F293" t="s">
        <v>2268</v>
      </c>
      <c r="G293" t="s">
        <v>2272</v>
      </c>
      <c r="H293" s="3">
        <v>44498.58094907407</v>
      </c>
      <c r="I293" t="s">
        <v>2563</v>
      </c>
      <c r="K293" t="s">
        <v>2272</v>
      </c>
      <c r="L293" t="s">
        <v>3393</v>
      </c>
      <c r="M293" s="2" t="s">
        <v>3907</v>
      </c>
      <c r="N293" t="s">
        <v>2240</v>
      </c>
      <c r="O293" s="3">
        <v>26299</v>
      </c>
    </row>
    <row r="294" spans="1:15">
      <c r="A294" s="1">
        <f>T("0000346662")</f>
        <v>0</v>
      </c>
      <c r="B294" t="s">
        <v>287</v>
      </c>
      <c r="C294" s="2" t="s">
        <v>1141</v>
      </c>
      <c r="D294" s="2" t="s">
        <v>1813</v>
      </c>
      <c r="E294" t="s">
        <v>2249</v>
      </c>
      <c r="F294" t="s">
        <v>2268</v>
      </c>
      <c r="G294" t="s">
        <v>2272</v>
      </c>
      <c r="H294" s="3">
        <v>44498.66575231482</v>
      </c>
      <c r="I294" t="s">
        <v>2564</v>
      </c>
      <c r="K294" t="s">
        <v>2272</v>
      </c>
      <c r="L294" t="s">
        <v>3397</v>
      </c>
      <c r="M294" s="2" t="s">
        <v>3908</v>
      </c>
      <c r="N294" t="s">
        <v>2249</v>
      </c>
      <c r="O294" s="3">
        <v>26299</v>
      </c>
    </row>
    <row r="295" spans="1:15">
      <c r="A295" s="1">
        <f>T("0000348284")</f>
        <v>0</v>
      </c>
      <c r="B295" t="s">
        <v>321</v>
      </c>
      <c r="C295" s="2" t="s">
        <v>1142</v>
      </c>
      <c r="D295" s="2" t="s">
        <v>1814</v>
      </c>
      <c r="E295" t="s">
        <v>2249</v>
      </c>
      <c r="F295" t="s">
        <v>2268</v>
      </c>
      <c r="G295" t="s">
        <v>2272</v>
      </c>
      <c r="H295" s="3">
        <v>44498.64908564815</v>
      </c>
      <c r="I295" t="s">
        <v>2565</v>
      </c>
      <c r="K295" t="s">
        <v>2272</v>
      </c>
      <c r="L295" t="s">
        <v>3383</v>
      </c>
      <c r="M295" s="2" t="s">
        <v>3909</v>
      </c>
      <c r="N295" t="s">
        <v>2249</v>
      </c>
      <c r="O295" s="3">
        <v>26299</v>
      </c>
    </row>
    <row r="296" spans="1:15">
      <c r="A296" s="1">
        <f>T("0000348285")</f>
        <v>0</v>
      </c>
      <c r="B296" t="s">
        <v>321</v>
      </c>
      <c r="E296" t="s">
        <v>2249</v>
      </c>
      <c r="F296" t="s">
        <v>2268</v>
      </c>
      <c r="I296" t="s">
        <v>2566</v>
      </c>
      <c r="N296" t="s">
        <v>2249</v>
      </c>
      <c r="O296" s="3">
        <v>26299</v>
      </c>
    </row>
    <row r="297" spans="1:15">
      <c r="A297" s="1">
        <f>T("0000348306")</f>
        <v>0</v>
      </c>
      <c r="B297" t="s">
        <v>322</v>
      </c>
      <c r="C297" s="2" t="s">
        <v>1143</v>
      </c>
      <c r="D297" s="2" t="s">
        <v>1815</v>
      </c>
      <c r="E297" t="s">
        <v>2251</v>
      </c>
      <c r="F297" t="s">
        <v>2268</v>
      </c>
      <c r="G297" t="s">
        <v>2271</v>
      </c>
      <c r="H297" s="3">
        <v>44498.64204861111</v>
      </c>
      <c r="I297" t="s">
        <v>2567</v>
      </c>
      <c r="K297" t="s">
        <v>2271</v>
      </c>
      <c r="L297" t="s">
        <v>3383</v>
      </c>
      <c r="M297" s="2" t="s">
        <v>3910</v>
      </c>
      <c r="N297" t="s">
        <v>4266</v>
      </c>
      <c r="O297" s="3">
        <v>26299</v>
      </c>
    </row>
    <row r="298" spans="1:15">
      <c r="A298" s="1">
        <f>T("0000348325")</f>
        <v>0</v>
      </c>
      <c r="B298" t="s">
        <v>323</v>
      </c>
      <c r="C298" s="2" t="s">
        <v>1144</v>
      </c>
      <c r="D298" s="2" t="s">
        <v>1816</v>
      </c>
      <c r="E298" t="s">
        <v>2241</v>
      </c>
      <c r="F298" t="s">
        <v>2268</v>
      </c>
      <c r="G298" t="s">
        <v>2272</v>
      </c>
      <c r="H298" s="3">
        <v>44498.63791666667</v>
      </c>
      <c r="I298" t="s">
        <v>2568</v>
      </c>
      <c r="K298" t="s">
        <v>2272</v>
      </c>
      <c r="L298" t="s">
        <v>3383</v>
      </c>
      <c r="M298" s="2" t="s">
        <v>3911</v>
      </c>
      <c r="N298" t="s">
        <v>4244</v>
      </c>
      <c r="O298" s="3">
        <v>36545</v>
      </c>
    </row>
    <row r="299" spans="1:15">
      <c r="A299" s="1">
        <f>T("1111121395")</f>
        <v>0</v>
      </c>
      <c r="B299" t="s">
        <v>324</v>
      </c>
      <c r="E299" t="s">
        <v>2242</v>
      </c>
      <c r="F299" t="s">
        <v>2268</v>
      </c>
      <c r="I299" t="s">
        <v>2569</v>
      </c>
      <c r="N299" t="s">
        <v>4277</v>
      </c>
      <c r="O299" s="3">
        <v>36161</v>
      </c>
    </row>
    <row r="300" spans="1:15">
      <c r="A300" s="1">
        <f>T("1111121396")</f>
        <v>0</v>
      </c>
      <c r="B300" t="s">
        <v>325</v>
      </c>
      <c r="E300" t="s">
        <v>2242</v>
      </c>
      <c r="F300" t="s">
        <v>2268</v>
      </c>
      <c r="I300" t="s">
        <v>2570</v>
      </c>
      <c r="N300" t="s">
        <v>4277</v>
      </c>
      <c r="O300" s="3">
        <v>36161</v>
      </c>
    </row>
    <row r="301" spans="1:15">
      <c r="A301" s="1">
        <f>T("1111121405")</f>
        <v>0</v>
      </c>
      <c r="B301" t="s">
        <v>326</v>
      </c>
      <c r="E301" t="s">
        <v>2256</v>
      </c>
      <c r="F301" t="s">
        <v>2268</v>
      </c>
      <c r="I301" t="s">
        <v>2571</v>
      </c>
      <c r="N301" t="s">
        <v>4253</v>
      </c>
      <c r="O301" s="3">
        <v>26299</v>
      </c>
    </row>
    <row r="302" spans="1:15">
      <c r="A302" s="1">
        <f>T("1111121416")</f>
        <v>0</v>
      </c>
      <c r="B302" t="s">
        <v>327</v>
      </c>
      <c r="E302" t="s">
        <v>2256</v>
      </c>
      <c r="F302" t="s">
        <v>2268</v>
      </c>
      <c r="I302" t="s">
        <v>2572</v>
      </c>
      <c r="N302" t="s">
        <v>4278</v>
      </c>
      <c r="O302" s="3">
        <v>26299</v>
      </c>
    </row>
    <row r="303" spans="1:15">
      <c r="A303" s="1">
        <f>T("1111121436")</f>
        <v>0</v>
      </c>
      <c r="B303" t="s">
        <v>328</v>
      </c>
      <c r="E303" t="s">
        <v>2245</v>
      </c>
      <c r="F303" t="s">
        <v>2268</v>
      </c>
      <c r="I303" t="s">
        <v>2573</v>
      </c>
      <c r="N303" t="s">
        <v>4279</v>
      </c>
      <c r="O303" s="3">
        <v>36545</v>
      </c>
    </row>
    <row r="304" spans="1:15">
      <c r="A304" s="1">
        <f>T("1111121439")</f>
        <v>0</v>
      </c>
      <c r="B304" t="s">
        <v>329</v>
      </c>
      <c r="E304" t="s">
        <v>2245</v>
      </c>
      <c r="F304" t="s">
        <v>2268</v>
      </c>
      <c r="I304" t="s">
        <v>2574</v>
      </c>
      <c r="N304" t="s">
        <v>4279</v>
      </c>
      <c r="O304" s="3">
        <v>36545</v>
      </c>
    </row>
    <row r="305" spans="1:15">
      <c r="A305" s="1">
        <f>T("1111121494")</f>
        <v>0</v>
      </c>
      <c r="B305" t="s">
        <v>330</v>
      </c>
      <c r="E305" t="s">
        <v>2249</v>
      </c>
      <c r="F305" t="s">
        <v>2268</v>
      </c>
      <c r="I305" t="s">
        <v>2575</v>
      </c>
      <c r="N305" t="s">
        <v>4235</v>
      </c>
      <c r="O305" s="3">
        <v>26299</v>
      </c>
    </row>
    <row r="306" spans="1:15">
      <c r="A306" s="1">
        <f>T("1111121501")</f>
        <v>0</v>
      </c>
      <c r="B306" t="s">
        <v>330</v>
      </c>
      <c r="E306" t="s">
        <v>2249</v>
      </c>
      <c r="F306" t="s">
        <v>2268</v>
      </c>
      <c r="I306" t="s">
        <v>2576</v>
      </c>
      <c r="N306" t="s">
        <v>4234</v>
      </c>
      <c r="O306" s="3">
        <v>26299</v>
      </c>
    </row>
    <row r="307" spans="1:15">
      <c r="A307" s="1">
        <f>T("1111121513")</f>
        <v>0</v>
      </c>
      <c r="B307" t="s">
        <v>330</v>
      </c>
      <c r="E307" t="s">
        <v>2249</v>
      </c>
      <c r="F307" t="s">
        <v>2268</v>
      </c>
      <c r="I307" t="s">
        <v>2577</v>
      </c>
      <c r="N307" t="s">
        <v>4280</v>
      </c>
      <c r="O307" s="3">
        <v>26299</v>
      </c>
    </row>
    <row r="308" spans="1:15">
      <c r="A308" s="1">
        <f>T("1111121521")</f>
        <v>0</v>
      </c>
      <c r="B308" t="s">
        <v>331</v>
      </c>
      <c r="E308" t="s">
        <v>2240</v>
      </c>
      <c r="F308" t="s">
        <v>2268</v>
      </c>
      <c r="I308" t="s">
        <v>2578</v>
      </c>
      <c r="N308" t="s">
        <v>2240</v>
      </c>
      <c r="O308" s="3">
        <v>26299</v>
      </c>
    </row>
    <row r="309" spans="1:15">
      <c r="A309" s="1">
        <f>T("1111121541")</f>
        <v>0</v>
      </c>
      <c r="B309" t="s">
        <v>332</v>
      </c>
      <c r="E309" t="s">
        <v>2240</v>
      </c>
      <c r="F309" t="s">
        <v>2268</v>
      </c>
      <c r="I309" t="s">
        <v>2579</v>
      </c>
      <c r="N309" t="s">
        <v>4256</v>
      </c>
      <c r="O309" s="3">
        <v>26299</v>
      </c>
    </row>
    <row r="310" spans="1:15">
      <c r="A310" s="1">
        <f>T("1111121568")</f>
        <v>0</v>
      </c>
      <c r="B310" t="s">
        <v>333</v>
      </c>
      <c r="E310" t="s">
        <v>2240</v>
      </c>
      <c r="F310" t="s">
        <v>2268</v>
      </c>
      <c r="I310" t="s">
        <v>2580</v>
      </c>
      <c r="N310" t="s">
        <v>4281</v>
      </c>
      <c r="O310" s="3">
        <v>26299</v>
      </c>
    </row>
    <row r="311" spans="1:15">
      <c r="A311" s="1">
        <f>T("0000050779")</f>
        <v>0</v>
      </c>
      <c r="B311" t="s">
        <v>334</v>
      </c>
      <c r="C311" s="2" t="s">
        <v>1145</v>
      </c>
      <c r="D311" s="2" t="s">
        <v>1817</v>
      </c>
      <c r="G311" t="s">
        <v>2271</v>
      </c>
      <c r="H311" s="3">
        <v>44498.56109953704</v>
      </c>
      <c r="K311" t="s">
        <v>2271</v>
      </c>
      <c r="L311" t="s">
        <v>3393</v>
      </c>
      <c r="N311" t="s">
        <v>4282</v>
      </c>
    </row>
    <row r="312" spans="1:15">
      <c r="A312" s="1">
        <f>T("0000050780")</f>
        <v>0</v>
      </c>
      <c r="B312" t="s">
        <v>335</v>
      </c>
      <c r="C312" s="2" t="s">
        <v>1146</v>
      </c>
      <c r="D312" s="2" t="s">
        <v>1818</v>
      </c>
      <c r="G312" t="s">
        <v>2271</v>
      </c>
      <c r="H312" s="3">
        <v>44498.56517361111</v>
      </c>
      <c r="K312" t="s">
        <v>2271</v>
      </c>
      <c r="L312" t="s">
        <v>3393</v>
      </c>
      <c r="M312" s="2" t="s">
        <v>3912</v>
      </c>
      <c r="N312" t="s">
        <v>4283</v>
      </c>
    </row>
    <row r="313" spans="1:15">
      <c r="A313" s="1">
        <f>T("0000050813")</f>
        <v>0</v>
      </c>
      <c r="B313" t="s">
        <v>336</v>
      </c>
      <c r="C313" s="2" t="s">
        <v>1147</v>
      </c>
      <c r="D313" s="2" t="s">
        <v>1819</v>
      </c>
      <c r="G313" t="s">
        <v>2271</v>
      </c>
      <c r="H313" s="3">
        <v>44498.56761574074</v>
      </c>
      <c r="K313" t="s">
        <v>2271</v>
      </c>
      <c r="L313" t="s">
        <v>3393</v>
      </c>
      <c r="M313" s="2" t="s">
        <v>3913</v>
      </c>
      <c r="N313" t="s">
        <v>4284</v>
      </c>
    </row>
    <row r="314" spans="1:15">
      <c r="A314" s="1">
        <f>T("0000050387")</f>
        <v>0</v>
      </c>
      <c r="B314" t="s">
        <v>337</v>
      </c>
      <c r="C314" s="2" t="s">
        <v>1148</v>
      </c>
      <c r="D314" s="2" t="s">
        <v>1820</v>
      </c>
      <c r="G314" t="s">
        <v>2272</v>
      </c>
      <c r="H314" s="3">
        <v>44498.57616898148</v>
      </c>
      <c r="K314" t="s">
        <v>2272</v>
      </c>
      <c r="L314" t="s">
        <v>3393</v>
      </c>
      <c r="M314" s="2" t="s">
        <v>3914</v>
      </c>
      <c r="N314" t="s">
        <v>4285</v>
      </c>
    </row>
    <row r="315" spans="1:15">
      <c r="A315" s="1" t="s">
        <v>15</v>
      </c>
      <c r="B315" t="s">
        <v>338</v>
      </c>
      <c r="C315" s="2" t="s">
        <v>1149</v>
      </c>
      <c r="G315" t="s">
        <v>2272</v>
      </c>
      <c r="H315" s="3">
        <v>44498.57891203704</v>
      </c>
      <c r="K315" t="s">
        <v>3248</v>
      </c>
      <c r="L315" t="s">
        <v>3393</v>
      </c>
      <c r="N315" t="s">
        <v>4285</v>
      </c>
    </row>
    <row r="316" spans="1:15">
      <c r="A316" s="1">
        <f>T("0000346649")</f>
        <v>0</v>
      </c>
      <c r="B316" t="s">
        <v>339</v>
      </c>
      <c r="C316" s="2" t="s">
        <v>1150</v>
      </c>
      <c r="D316" s="2" t="s">
        <v>1821</v>
      </c>
      <c r="G316" t="s">
        <v>2272</v>
      </c>
      <c r="H316" s="3">
        <v>44498.58305555556</v>
      </c>
      <c r="L316" t="s">
        <v>3393</v>
      </c>
      <c r="M316" s="2" t="s">
        <v>3915</v>
      </c>
      <c r="N316" t="s">
        <v>4285</v>
      </c>
    </row>
    <row r="317" spans="1:15">
      <c r="A317" s="1">
        <f>T("0000157995")</f>
        <v>0</v>
      </c>
      <c r="B317" t="s">
        <v>340</v>
      </c>
      <c r="C317" s="2" t="s">
        <v>1151</v>
      </c>
      <c r="D317" s="2" t="s">
        <v>1822</v>
      </c>
      <c r="G317" t="s">
        <v>2272</v>
      </c>
      <c r="H317" s="3">
        <v>44498.58625</v>
      </c>
      <c r="K317" t="s">
        <v>2272</v>
      </c>
      <c r="L317" t="s">
        <v>3393</v>
      </c>
      <c r="M317" s="2" t="s">
        <v>3916</v>
      </c>
      <c r="N317" t="s">
        <v>4286</v>
      </c>
      <c r="O317" s="3">
        <v>43037</v>
      </c>
    </row>
    <row r="318" spans="1:15">
      <c r="A318" s="1">
        <f>T("0000157945")</f>
        <v>0</v>
      </c>
      <c r="B318" t="s">
        <v>341</v>
      </c>
      <c r="C318" s="2" t="s">
        <v>1152</v>
      </c>
      <c r="D318" s="2" t="s">
        <v>1823</v>
      </c>
      <c r="G318" t="s">
        <v>2272</v>
      </c>
      <c r="H318" s="3">
        <v>44498.58975694444</v>
      </c>
      <c r="K318" t="s">
        <v>2272</v>
      </c>
      <c r="L318" t="s">
        <v>3398</v>
      </c>
      <c r="M318" s="2" t="s">
        <v>3917</v>
      </c>
      <c r="N318" t="s">
        <v>4287</v>
      </c>
    </row>
    <row r="319" spans="1:15">
      <c r="A319" s="1">
        <f>T("0000157946")</f>
        <v>0</v>
      </c>
      <c r="B319" t="s">
        <v>341</v>
      </c>
      <c r="C319" s="2" t="s">
        <v>1153</v>
      </c>
      <c r="D319" s="2" t="s">
        <v>1824</v>
      </c>
      <c r="G319" t="s">
        <v>2272</v>
      </c>
      <c r="H319" s="3">
        <v>44498.59097222222</v>
      </c>
      <c r="K319" t="s">
        <v>2272</v>
      </c>
      <c r="L319" t="s">
        <v>3399</v>
      </c>
      <c r="M319" s="2" t="s">
        <v>3918</v>
      </c>
      <c r="N319" t="s">
        <v>4287</v>
      </c>
    </row>
    <row r="320" spans="1:15">
      <c r="A320" s="1">
        <f>T("0000157939")</f>
        <v>0</v>
      </c>
      <c r="B320" t="s">
        <v>341</v>
      </c>
      <c r="C320" s="2" t="s">
        <v>1154</v>
      </c>
      <c r="D320" s="2" t="s">
        <v>1825</v>
      </c>
      <c r="G320" t="s">
        <v>2272</v>
      </c>
      <c r="H320" s="3">
        <v>44498.59184027778</v>
      </c>
      <c r="K320" t="s">
        <v>2272</v>
      </c>
      <c r="L320" t="s">
        <v>3400</v>
      </c>
      <c r="M320" s="2" t="s">
        <v>3919</v>
      </c>
      <c r="N320" t="s">
        <v>4288</v>
      </c>
    </row>
    <row r="321" spans="1:15">
      <c r="A321" s="1">
        <f>T("0000157938")</f>
        <v>0</v>
      </c>
      <c r="B321" t="s">
        <v>341</v>
      </c>
      <c r="C321" s="2" t="s">
        <v>1155</v>
      </c>
      <c r="D321" s="2" t="s">
        <v>1826</v>
      </c>
      <c r="G321" t="s">
        <v>2272</v>
      </c>
      <c r="H321" s="3">
        <v>44498.59246527778</v>
      </c>
      <c r="K321" t="s">
        <v>2272</v>
      </c>
      <c r="L321" t="s">
        <v>3401</v>
      </c>
      <c r="M321" s="2" t="s">
        <v>3920</v>
      </c>
      <c r="N321" t="s">
        <v>4288</v>
      </c>
    </row>
    <row r="322" spans="1:15">
      <c r="A322" s="1">
        <f>T("0000157950")</f>
        <v>0</v>
      </c>
      <c r="B322" t="s">
        <v>341</v>
      </c>
      <c r="C322" s="2" t="s">
        <v>1156</v>
      </c>
      <c r="D322" s="2" t="s">
        <v>1827</v>
      </c>
      <c r="G322" t="s">
        <v>2272</v>
      </c>
      <c r="H322" s="3">
        <v>44498.59359953704</v>
      </c>
      <c r="K322" t="s">
        <v>2272</v>
      </c>
      <c r="L322" t="s">
        <v>3402</v>
      </c>
      <c r="M322" s="2" t="s">
        <v>3921</v>
      </c>
      <c r="N322" t="s">
        <v>4289</v>
      </c>
    </row>
    <row r="323" spans="1:15">
      <c r="A323" s="1">
        <f>T("0000157949")</f>
        <v>0</v>
      </c>
      <c r="B323" t="s">
        <v>341</v>
      </c>
      <c r="C323" s="2" t="s">
        <v>1157</v>
      </c>
      <c r="D323" s="2" t="s">
        <v>1828</v>
      </c>
      <c r="G323" t="s">
        <v>2272</v>
      </c>
      <c r="H323" s="3">
        <v>44498.59413194445</v>
      </c>
      <c r="K323" t="s">
        <v>2272</v>
      </c>
      <c r="L323" t="s">
        <v>3403</v>
      </c>
      <c r="M323" s="2" t="s">
        <v>3922</v>
      </c>
      <c r="N323" t="s">
        <v>4289</v>
      </c>
    </row>
    <row r="324" spans="1:15">
      <c r="A324" s="1">
        <f>T("0000157942")</f>
        <v>0</v>
      </c>
      <c r="B324" t="s">
        <v>341</v>
      </c>
      <c r="C324" s="2" t="s">
        <v>1158</v>
      </c>
      <c r="D324" s="2" t="s">
        <v>1829</v>
      </c>
      <c r="G324" t="s">
        <v>2272</v>
      </c>
      <c r="H324" s="3">
        <v>44498.59474537037</v>
      </c>
      <c r="K324" t="s">
        <v>2272</v>
      </c>
      <c r="L324" t="s">
        <v>3404</v>
      </c>
      <c r="M324" s="2" t="s">
        <v>3923</v>
      </c>
      <c r="N324" t="s">
        <v>4290</v>
      </c>
    </row>
    <row r="325" spans="1:15">
      <c r="A325" s="1">
        <f>T("0000157941")</f>
        <v>0</v>
      </c>
      <c r="B325" t="s">
        <v>341</v>
      </c>
      <c r="C325" s="2" t="s">
        <v>1159</v>
      </c>
      <c r="D325" s="2" t="s">
        <v>1830</v>
      </c>
      <c r="G325" t="s">
        <v>2272</v>
      </c>
      <c r="H325" s="3">
        <v>44498.59539351852</v>
      </c>
      <c r="K325" t="s">
        <v>2272</v>
      </c>
      <c r="L325" t="s">
        <v>3405</v>
      </c>
      <c r="M325" s="2" t="s">
        <v>3924</v>
      </c>
      <c r="N325" t="s">
        <v>4290</v>
      </c>
    </row>
    <row r="326" spans="1:15">
      <c r="A326" s="1">
        <f>T("0000346549")</f>
        <v>0</v>
      </c>
      <c r="B326" t="s">
        <v>342</v>
      </c>
      <c r="C326" s="2" t="s">
        <v>1160</v>
      </c>
      <c r="D326" s="2" t="s">
        <v>1831</v>
      </c>
      <c r="G326" t="s">
        <v>2272</v>
      </c>
      <c r="H326" s="3">
        <v>44498.59799768519</v>
      </c>
      <c r="L326" t="s">
        <v>3406</v>
      </c>
      <c r="M326" s="2" t="s">
        <v>3925</v>
      </c>
      <c r="N326" t="s">
        <v>4291</v>
      </c>
    </row>
    <row r="327" spans="1:15">
      <c r="A327" s="1">
        <f>T("0000050861")</f>
        <v>0</v>
      </c>
      <c r="B327" t="s">
        <v>343</v>
      </c>
      <c r="C327" s="2" t="s">
        <v>1161</v>
      </c>
      <c r="D327" s="2" t="s">
        <v>1832</v>
      </c>
      <c r="G327" t="s">
        <v>2273</v>
      </c>
      <c r="H327" s="3">
        <v>44498.60768518518</v>
      </c>
      <c r="K327" t="s">
        <v>2272</v>
      </c>
      <c r="L327" t="s">
        <v>3407</v>
      </c>
      <c r="M327" s="2" t="s">
        <v>3926</v>
      </c>
      <c r="N327" t="s">
        <v>4292</v>
      </c>
      <c r="O327" s="3">
        <v>43037</v>
      </c>
    </row>
    <row r="328" spans="1:15">
      <c r="A328" s="1">
        <f>T("0000157958")</f>
        <v>0</v>
      </c>
      <c r="B328" t="s">
        <v>343</v>
      </c>
      <c r="C328" s="2" t="s">
        <v>1162</v>
      </c>
      <c r="D328" s="2" t="s">
        <v>1833</v>
      </c>
      <c r="G328" t="s">
        <v>2272</v>
      </c>
      <c r="H328" s="3">
        <v>44498.61173611111</v>
      </c>
      <c r="K328" t="s">
        <v>2272</v>
      </c>
      <c r="L328" t="s">
        <v>3408</v>
      </c>
      <c r="M328" s="2" t="s">
        <v>3927</v>
      </c>
      <c r="N328" t="s">
        <v>4293</v>
      </c>
    </row>
    <row r="329" spans="1:15">
      <c r="A329" s="1">
        <f>T("0000157957")</f>
        <v>0</v>
      </c>
      <c r="B329" t="s">
        <v>343</v>
      </c>
      <c r="C329" s="2" t="s">
        <v>1163</v>
      </c>
      <c r="D329" s="2" t="s">
        <v>1834</v>
      </c>
      <c r="G329" t="s">
        <v>2272</v>
      </c>
      <c r="H329" s="3">
        <v>44498.61273148148</v>
      </c>
      <c r="K329" t="s">
        <v>2272</v>
      </c>
      <c r="L329" t="s">
        <v>3409</v>
      </c>
      <c r="M329" s="2" t="s">
        <v>3928</v>
      </c>
      <c r="N329" t="s">
        <v>4294</v>
      </c>
    </row>
    <row r="330" spans="1:15">
      <c r="A330" s="1">
        <f>T("0000050782")</f>
        <v>0</v>
      </c>
      <c r="B330" t="s">
        <v>337</v>
      </c>
      <c r="C330" s="2" t="s">
        <v>1164</v>
      </c>
      <c r="D330" s="2" t="s">
        <v>1835</v>
      </c>
      <c r="G330" t="s">
        <v>2272</v>
      </c>
      <c r="H330" s="3">
        <v>44498.61363425926</v>
      </c>
      <c r="L330" t="s">
        <v>3410</v>
      </c>
      <c r="M330" s="2" t="s">
        <v>3929</v>
      </c>
      <c r="N330" t="s">
        <v>4294</v>
      </c>
    </row>
    <row r="331" spans="1:15">
      <c r="A331" s="1">
        <f>T("0000051891")</f>
        <v>0</v>
      </c>
      <c r="B331" t="s">
        <v>337</v>
      </c>
      <c r="C331" s="2" t="s">
        <v>1165</v>
      </c>
      <c r="D331" s="2" t="s">
        <v>1836</v>
      </c>
      <c r="G331" t="s">
        <v>2272</v>
      </c>
      <c r="H331" s="3">
        <v>44498.61425925926</v>
      </c>
      <c r="L331" t="s">
        <v>3411</v>
      </c>
      <c r="N331" t="s">
        <v>4295</v>
      </c>
    </row>
    <row r="332" spans="1:15">
      <c r="A332" s="1">
        <f>T("0000050852")</f>
        <v>0</v>
      </c>
      <c r="B332" t="s">
        <v>344</v>
      </c>
      <c r="C332" s="2" t="s">
        <v>1166</v>
      </c>
      <c r="D332" s="2" t="s">
        <v>1837</v>
      </c>
      <c r="G332" t="s">
        <v>2272</v>
      </c>
      <c r="H332" s="3">
        <v>44498.61920138889</v>
      </c>
      <c r="K332" t="s">
        <v>3249</v>
      </c>
      <c r="L332" t="s">
        <v>3412</v>
      </c>
      <c r="M332" s="2" t="s">
        <v>3930</v>
      </c>
      <c r="N332" t="s">
        <v>4296</v>
      </c>
    </row>
    <row r="333" spans="1:15">
      <c r="A333" s="1">
        <f>T("0000050853")</f>
        <v>0</v>
      </c>
      <c r="B333" t="s">
        <v>345</v>
      </c>
      <c r="C333" s="2" t="s">
        <v>1167</v>
      </c>
      <c r="D333" s="2" t="s">
        <v>1838</v>
      </c>
      <c r="G333" t="s">
        <v>2272</v>
      </c>
      <c r="H333" s="3">
        <v>44498.62008101852</v>
      </c>
      <c r="K333" t="s">
        <v>2272</v>
      </c>
      <c r="L333" t="s">
        <v>3413</v>
      </c>
      <c r="N333" t="s">
        <v>4296</v>
      </c>
    </row>
    <row r="334" spans="1:15">
      <c r="A334" s="1">
        <f>T("0000050950")</f>
        <v>0</v>
      </c>
      <c r="B334" t="s">
        <v>346</v>
      </c>
      <c r="C334" s="2" t="s">
        <v>1168</v>
      </c>
      <c r="D334" s="2" t="s">
        <v>1839</v>
      </c>
      <c r="G334" t="s">
        <v>2273</v>
      </c>
      <c r="H334" s="3">
        <v>44498.62521990741</v>
      </c>
      <c r="K334" t="s">
        <v>2272</v>
      </c>
      <c r="L334" t="s">
        <v>3414</v>
      </c>
      <c r="M334" s="2" t="s">
        <v>3931</v>
      </c>
      <c r="N334" t="s">
        <v>4297</v>
      </c>
    </row>
    <row r="335" spans="1:15">
      <c r="A335" s="1">
        <f>T("0000050951")</f>
        <v>0</v>
      </c>
      <c r="B335" t="s">
        <v>345</v>
      </c>
      <c r="C335" s="2" t="s">
        <v>1169</v>
      </c>
      <c r="D335" s="2" t="s">
        <v>1840</v>
      </c>
      <c r="G335" t="s">
        <v>2273</v>
      </c>
      <c r="H335" s="3">
        <v>44498.62627314815</v>
      </c>
      <c r="K335" t="s">
        <v>2272</v>
      </c>
      <c r="L335" t="s">
        <v>3415</v>
      </c>
      <c r="M335" s="2" t="s">
        <v>3932</v>
      </c>
      <c r="N335" t="s">
        <v>4297</v>
      </c>
    </row>
    <row r="336" spans="1:15">
      <c r="A336" s="1">
        <f>T("0000050958")</f>
        <v>0</v>
      </c>
      <c r="B336" t="s">
        <v>347</v>
      </c>
      <c r="C336" s="2" t="s">
        <v>1170</v>
      </c>
      <c r="D336" s="2" t="s">
        <v>1841</v>
      </c>
      <c r="G336" t="s">
        <v>2273</v>
      </c>
      <c r="H336" s="3">
        <v>44498.62723379629</v>
      </c>
      <c r="K336" t="s">
        <v>2272</v>
      </c>
      <c r="L336" t="s">
        <v>3416</v>
      </c>
      <c r="M336" s="2" t="s">
        <v>3933</v>
      </c>
      <c r="N336" t="s">
        <v>4297</v>
      </c>
    </row>
    <row r="337" spans="1:15">
      <c r="A337" s="1">
        <f>T("0000050952")</f>
        <v>0</v>
      </c>
      <c r="B337" t="s">
        <v>348</v>
      </c>
      <c r="C337" s="2" t="s">
        <v>1171</v>
      </c>
      <c r="D337" s="2" t="s">
        <v>1842</v>
      </c>
      <c r="G337" t="s">
        <v>2272</v>
      </c>
      <c r="H337" s="3">
        <v>44498.62891203703</v>
      </c>
      <c r="K337" t="s">
        <v>2272</v>
      </c>
      <c r="L337" t="s">
        <v>3417</v>
      </c>
      <c r="N337" t="s">
        <v>4297</v>
      </c>
      <c r="O337" s="3">
        <v>43037</v>
      </c>
    </row>
    <row r="338" spans="1:15">
      <c r="A338" s="1" t="s">
        <v>16</v>
      </c>
      <c r="B338" t="s">
        <v>347</v>
      </c>
      <c r="C338" s="2" t="s">
        <v>1172</v>
      </c>
      <c r="G338" t="s">
        <v>2272</v>
      </c>
      <c r="H338" s="3">
        <v>44498.63936342593</v>
      </c>
      <c r="K338" t="s">
        <v>2272</v>
      </c>
      <c r="L338" t="s">
        <v>3383</v>
      </c>
      <c r="M338" s="2" t="s">
        <v>3934</v>
      </c>
      <c r="N338" t="s">
        <v>4298</v>
      </c>
    </row>
    <row r="339" spans="1:15">
      <c r="A339" s="1">
        <f>T("0000348310")</f>
        <v>0</v>
      </c>
      <c r="B339" t="s">
        <v>342</v>
      </c>
      <c r="C339" s="2" t="s">
        <v>1173</v>
      </c>
      <c r="D339" s="2" t="s">
        <v>1843</v>
      </c>
      <c r="G339" t="s">
        <v>2271</v>
      </c>
      <c r="H339" s="3">
        <v>44498.64302083333</v>
      </c>
      <c r="K339" t="s">
        <v>2271</v>
      </c>
      <c r="L339" t="s">
        <v>3383</v>
      </c>
      <c r="N339" t="s">
        <v>4299</v>
      </c>
      <c r="O339" s="3">
        <v>44498</v>
      </c>
    </row>
    <row r="340" spans="1:15">
      <c r="A340" s="1">
        <f>T("0000311676")</f>
        <v>0</v>
      </c>
      <c r="B340" t="s">
        <v>349</v>
      </c>
      <c r="C340" s="2" t="s">
        <v>1174</v>
      </c>
      <c r="D340" s="2" t="s">
        <v>1844</v>
      </c>
      <c r="G340" t="s">
        <v>2272</v>
      </c>
      <c r="H340" s="3">
        <v>44498.65111111111</v>
      </c>
      <c r="K340" t="s">
        <v>2272</v>
      </c>
      <c r="L340" t="s">
        <v>3383</v>
      </c>
      <c r="M340" s="2" t="s">
        <v>3935</v>
      </c>
      <c r="N340" t="s">
        <v>4300</v>
      </c>
    </row>
    <row r="341" spans="1:15">
      <c r="A341" s="1">
        <f>T("0000311675")</f>
        <v>0</v>
      </c>
      <c r="B341" t="s">
        <v>350</v>
      </c>
      <c r="C341" s="2" t="s">
        <v>1175</v>
      </c>
      <c r="D341" s="2" t="s">
        <v>1845</v>
      </c>
      <c r="G341" t="s">
        <v>2272</v>
      </c>
      <c r="H341" s="3">
        <v>44498.65189814815</v>
      </c>
      <c r="K341" t="s">
        <v>2272</v>
      </c>
      <c r="L341" t="s">
        <v>3383</v>
      </c>
      <c r="M341" s="2" t="s">
        <v>3936</v>
      </c>
      <c r="N341" t="s">
        <v>4300</v>
      </c>
    </row>
    <row r="342" spans="1:15">
      <c r="A342" s="1">
        <f>T("0000311677")</f>
        <v>0</v>
      </c>
      <c r="B342" t="s">
        <v>351</v>
      </c>
      <c r="C342" s="2" t="s">
        <v>1176</v>
      </c>
      <c r="D342" s="2" t="s">
        <v>1846</v>
      </c>
      <c r="G342" t="s">
        <v>2272</v>
      </c>
      <c r="H342" s="3">
        <v>44498.65255787037</v>
      </c>
      <c r="K342" t="s">
        <v>2272</v>
      </c>
      <c r="L342" t="s">
        <v>3383</v>
      </c>
      <c r="M342" s="2" t="s">
        <v>3937</v>
      </c>
      <c r="N342" t="s">
        <v>4300</v>
      </c>
    </row>
    <row r="343" spans="1:15">
      <c r="A343" s="1">
        <f>T("0000311682")</f>
        <v>0</v>
      </c>
      <c r="B343" t="s">
        <v>352</v>
      </c>
      <c r="C343" s="2" t="s">
        <v>1177</v>
      </c>
      <c r="D343" s="2" t="s">
        <v>1847</v>
      </c>
      <c r="G343" t="s">
        <v>2272</v>
      </c>
      <c r="H343" s="3">
        <v>44498.65310185185</v>
      </c>
      <c r="K343" t="s">
        <v>2272</v>
      </c>
      <c r="L343" t="s">
        <v>3383</v>
      </c>
      <c r="M343" s="2" t="s">
        <v>3938</v>
      </c>
      <c r="N343" t="s">
        <v>4300</v>
      </c>
    </row>
    <row r="344" spans="1:15">
      <c r="A344" s="1">
        <f>T("0000311818")</f>
        <v>0</v>
      </c>
      <c r="B344" t="s">
        <v>336</v>
      </c>
      <c r="C344" s="2" t="s">
        <v>1178</v>
      </c>
      <c r="D344" s="2" t="s">
        <v>1848</v>
      </c>
      <c r="G344" t="s">
        <v>2272</v>
      </c>
      <c r="H344" s="3">
        <v>44498.66321759259</v>
      </c>
      <c r="K344" t="s">
        <v>2272</v>
      </c>
      <c r="L344" t="s">
        <v>3418</v>
      </c>
      <c r="M344" s="2" t="s">
        <v>3939</v>
      </c>
      <c r="N344" t="s">
        <v>4301</v>
      </c>
      <c r="O344" s="3">
        <v>43767</v>
      </c>
    </row>
    <row r="345" spans="1:15">
      <c r="A345" s="1">
        <f>T("0000311819")</f>
        <v>0</v>
      </c>
      <c r="B345" t="s">
        <v>353</v>
      </c>
      <c r="C345" s="2" t="s">
        <v>1179</v>
      </c>
      <c r="D345" s="2" t="s">
        <v>1849</v>
      </c>
      <c r="G345" t="s">
        <v>2272</v>
      </c>
      <c r="H345" s="3">
        <v>44498.66646990741</v>
      </c>
      <c r="K345" t="s">
        <v>3250</v>
      </c>
      <c r="L345" t="s">
        <v>3385</v>
      </c>
      <c r="M345" s="2" t="s">
        <v>3940</v>
      </c>
      <c r="N345" t="s">
        <v>4301</v>
      </c>
    </row>
    <row r="346" spans="1:15">
      <c r="A346" s="1" t="s">
        <v>17</v>
      </c>
      <c r="B346" t="s">
        <v>354</v>
      </c>
      <c r="C346" s="2" t="s">
        <v>1180</v>
      </c>
      <c r="G346" t="s">
        <v>2272</v>
      </c>
      <c r="H346" s="3">
        <v>44498.6687037037</v>
      </c>
      <c r="K346" t="s">
        <v>3251</v>
      </c>
      <c r="L346" t="s">
        <v>3385</v>
      </c>
      <c r="M346" s="2" t="s">
        <v>3941</v>
      </c>
      <c r="N346" t="s">
        <v>4301</v>
      </c>
    </row>
    <row r="347" spans="1:15">
      <c r="A347" s="1" t="s">
        <v>18</v>
      </c>
      <c r="B347" t="s">
        <v>355</v>
      </c>
      <c r="C347" s="2" t="s">
        <v>1181</v>
      </c>
      <c r="G347" t="s">
        <v>2272</v>
      </c>
      <c r="H347" s="3">
        <v>44498.67056712963</v>
      </c>
      <c r="L347" t="s">
        <v>3385</v>
      </c>
      <c r="M347" s="2" t="s">
        <v>3942</v>
      </c>
      <c r="N347" t="s">
        <v>4302</v>
      </c>
    </row>
    <row r="348" spans="1:15">
      <c r="A348" s="1" t="s">
        <v>19</v>
      </c>
      <c r="B348" t="s">
        <v>356</v>
      </c>
      <c r="C348" s="2" t="s">
        <v>1182</v>
      </c>
      <c r="G348" t="s">
        <v>2272</v>
      </c>
      <c r="H348" s="3">
        <v>44498.67127314815</v>
      </c>
      <c r="K348" t="s">
        <v>3251</v>
      </c>
      <c r="L348" t="s">
        <v>3385</v>
      </c>
      <c r="M348" s="2" t="s">
        <v>3943</v>
      </c>
      <c r="N348" t="s">
        <v>4302</v>
      </c>
      <c r="O348" s="3">
        <v>41941</v>
      </c>
    </row>
    <row r="349" spans="1:15">
      <c r="A349" s="1" t="s">
        <v>20</v>
      </c>
      <c r="B349" t="s">
        <v>357</v>
      </c>
      <c r="C349" s="2" t="s">
        <v>1183</v>
      </c>
      <c r="G349" t="s">
        <v>2272</v>
      </c>
      <c r="H349" s="3">
        <v>44498.67189814815</v>
      </c>
      <c r="K349" t="s">
        <v>3252</v>
      </c>
      <c r="L349" t="s">
        <v>3385</v>
      </c>
      <c r="M349" s="2" t="s">
        <v>3944</v>
      </c>
      <c r="N349" t="s">
        <v>4302</v>
      </c>
      <c r="O349" s="3">
        <v>41576</v>
      </c>
    </row>
    <row r="350" spans="1:15">
      <c r="A350" s="1">
        <f>T("0000311807")</f>
        <v>0</v>
      </c>
      <c r="B350" t="s">
        <v>344</v>
      </c>
      <c r="C350" s="2" t="s">
        <v>1184</v>
      </c>
      <c r="D350" s="2" t="s">
        <v>1850</v>
      </c>
      <c r="G350" t="s">
        <v>2272</v>
      </c>
      <c r="H350" s="3">
        <v>44498.67491898148</v>
      </c>
      <c r="K350" t="s">
        <v>2272</v>
      </c>
      <c r="L350" t="s">
        <v>3385</v>
      </c>
      <c r="M350" s="2" t="s">
        <v>3945</v>
      </c>
      <c r="N350" t="s">
        <v>4301</v>
      </c>
    </row>
    <row r="351" spans="1:15">
      <c r="A351" s="1">
        <f>T("0000346526")</f>
        <v>0</v>
      </c>
      <c r="B351" t="s">
        <v>358</v>
      </c>
      <c r="C351" s="2" t="s">
        <v>1185</v>
      </c>
      <c r="D351" s="2" t="s">
        <v>1851</v>
      </c>
      <c r="G351" t="s">
        <v>2273</v>
      </c>
      <c r="H351" s="3">
        <v>44498.68040509259</v>
      </c>
      <c r="K351" t="s">
        <v>3253</v>
      </c>
      <c r="L351" t="s">
        <v>3385</v>
      </c>
      <c r="M351" s="2" t="s">
        <v>3946</v>
      </c>
      <c r="N351" t="s">
        <v>4303</v>
      </c>
    </row>
    <row r="352" spans="1:15">
      <c r="A352" s="1">
        <f>T("0000050812")</f>
        <v>0</v>
      </c>
      <c r="B352" t="s">
        <v>359</v>
      </c>
      <c r="C352" s="2" t="s">
        <v>1186</v>
      </c>
      <c r="D352" s="2" t="s">
        <v>1852</v>
      </c>
      <c r="G352" t="s">
        <v>2272</v>
      </c>
      <c r="H352" s="3">
        <v>44498.68123842592</v>
      </c>
      <c r="K352" t="s">
        <v>2272</v>
      </c>
      <c r="L352" t="s">
        <v>3385</v>
      </c>
      <c r="M352" s="2" t="s">
        <v>3947</v>
      </c>
      <c r="N352" t="s">
        <v>4304</v>
      </c>
    </row>
    <row r="353" spans="1:15">
      <c r="A353" s="1">
        <f>T("0000348355")</f>
        <v>0</v>
      </c>
      <c r="B353" t="s">
        <v>342</v>
      </c>
      <c r="C353" s="2" t="s">
        <v>1187</v>
      </c>
      <c r="D353" s="2" t="s">
        <v>1853</v>
      </c>
      <c r="G353" t="s">
        <v>2271</v>
      </c>
      <c r="H353" s="3">
        <v>44498.68725694445</v>
      </c>
      <c r="K353" t="s">
        <v>2271</v>
      </c>
      <c r="L353" t="s">
        <v>3393</v>
      </c>
    </row>
    <row r="354" spans="1:15">
      <c r="A354" s="1">
        <f>T("0000157951")</f>
        <v>0</v>
      </c>
      <c r="B354" t="s">
        <v>360</v>
      </c>
      <c r="C354" s="2" t="s">
        <v>1188</v>
      </c>
      <c r="D354" s="2" t="s">
        <v>1854</v>
      </c>
      <c r="E354" t="s">
        <v>2259</v>
      </c>
      <c r="F354" t="s">
        <v>2269</v>
      </c>
      <c r="G354" t="s">
        <v>2271</v>
      </c>
      <c r="H354" s="3">
        <v>44498.72778935185</v>
      </c>
      <c r="I354" t="s">
        <v>2581</v>
      </c>
      <c r="J354" t="s">
        <v>3189</v>
      </c>
      <c r="L354" t="s">
        <v>3393</v>
      </c>
      <c r="M354" s="2" t="s">
        <v>3948</v>
      </c>
      <c r="N354" t="s">
        <v>4305</v>
      </c>
      <c r="O354" t="s">
        <v>4482</v>
      </c>
    </row>
    <row r="355" spans="1:15">
      <c r="A355" s="1">
        <f>T("0000311842")</f>
        <v>0</v>
      </c>
      <c r="B355" t="s">
        <v>361</v>
      </c>
      <c r="C355" s="2" t="s">
        <v>1189</v>
      </c>
      <c r="D355" s="2" t="s">
        <v>1855</v>
      </c>
      <c r="E355" t="s">
        <v>2262</v>
      </c>
      <c r="F355" t="s">
        <v>2269</v>
      </c>
      <c r="G355" t="s">
        <v>2271</v>
      </c>
      <c r="H355" s="3">
        <v>44498.7437037037</v>
      </c>
      <c r="I355" t="s">
        <v>2582</v>
      </c>
      <c r="L355" t="s">
        <v>3419</v>
      </c>
      <c r="N355" t="s">
        <v>2262</v>
      </c>
      <c r="O355" t="s">
        <v>4483</v>
      </c>
    </row>
    <row r="356" spans="1:15">
      <c r="A356" s="1">
        <f>T("0000311841")</f>
        <v>0</v>
      </c>
      <c r="B356" t="s">
        <v>362</v>
      </c>
      <c r="C356" s="2" t="s">
        <v>1190</v>
      </c>
      <c r="D356" s="2" t="s">
        <v>1856</v>
      </c>
      <c r="E356" t="s">
        <v>2238</v>
      </c>
      <c r="F356" t="s">
        <v>2269</v>
      </c>
      <c r="G356" t="s">
        <v>2271</v>
      </c>
      <c r="I356" t="s">
        <v>2583</v>
      </c>
      <c r="N356" t="s">
        <v>2238</v>
      </c>
      <c r="O356" t="s">
        <v>4483</v>
      </c>
    </row>
    <row r="357" spans="1:15">
      <c r="A357" s="1">
        <f>T("0000311831")</f>
        <v>0</v>
      </c>
      <c r="B357" t="s">
        <v>363</v>
      </c>
      <c r="C357" s="2" t="s">
        <v>1191</v>
      </c>
      <c r="D357" s="2" t="s">
        <v>1857</v>
      </c>
      <c r="E357" t="s">
        <v>2258</v>
      </c>
      <c r="F357" t="s">
        <v>2269</v>
      </c>
      <c r="G357" t="s">
        <v>2274</v>
      </c>
      <c r="H357" s="3">
        <v>44498.74841435185</v>
      </c>
      <c r="I357" t="s">
        <v>2584</v>
      </c>
      <c r="J357" t="s">
        <v>3190</v>
      </c>
      <c r="L357" t="s">
        <v>3420</v>
      </c>
      <c r="N357" t="s">
        <v>2258</v>
      </c>
      <c r="O357" t="s">
        <v>4482</v>
      </c>
    </row>
    <row r="358" spans="1:15">
      <c r="A358" s="1">
        <f>T("0000311832")</f>
        <v>0</v>
      </c>
      <c r="B358" t="s">
        <v>363</v>
      </c>
      <c r="C358" s="2" t="s">
        <v>1192</v>
      </c>
      <c r="D358" s="2" t="s">
        <v>1858</v>
      </c>
      <c r="E358" t="s">
        <v>2258</v>
      </c>
      <c r="F358" t="s">
        <v>2269</v>
      </c>
      <c r="G358" t="s">
        <v>2274</v>
      </c>
      <c r="H358" s="3">
        <v>44498.74895833333</v>
      </c>
      <c r="I358" t="s">
        <v>2585</v>
      </c>
      <c r="J358" t="s">
        <v>3190</v>
      </c>
      <c r="L358" t="s">
        <v>3421</v>
      </c>
      <c r="N358" t="s">
        <v>2258</v>
      </c>
      <c r="O358" t="s">
        <v>4482</v>
      </c>
    </row>
    <row r="359" spans="1:15">
      <c r="A359" s="1">
        <f>T("0000311846")</f>
        <v>0</v>
      </c>
      <c r="B359" t="s">
        <v>364</v>
      </c>
      <c r="C359" s="2" t="s">
        <v>1193</v>
      </c>
      <c r="D359" s="2" t="s">
        <v>1859</v>
      </c>
      <c r="E359" t="s">
        <v>2241</v>
      </c>
      <c r="F359" t="s">
        <v>2269</v>
      </c>
      <c r="G359" t="s">
        <v>2271</v>
      </c>
      <c r="H359" s="3">
        <v>44498.64244212963</v>
      </c>
      <c r="I359" t="s">
        <v>2586</v>
      </c>
      <c r="J359" t="s">
        <v>3189</v>
      </c>
      <c r="L359" t="s">
        <v>3393</v>
      </c>
      <c r="M359" s="2" t="s">
        <v>3949</v>
      </c>
      <c r="N359" t="s">
        <v>2241</v>
      </c>
      <c r="O359" t="s">
        <v>4484</v>
      </c>
    </row>
    <row r="360" spans="1:15">
      <c r="A360" s="1">
        <f>T("0000311847")</f>
        <v>0</v>
      </c>
      <c r="B360" t="s">
        <v>365</v>
      </c>
      <c r="C360" s="2" t="s">
        <v>1194</v>
      </c>
      <c r="D360" s="2" t="s">
        <v>1860</v>
      </c>
      <c r="E360" t="s">
        <v>2241</v>
      </c>
      <c r="F360" t="s">
        <v>2269</v>
      </c>
      <c r="G360" t="s">
        <v>2271</v>
      </c>
      <c r="H360" s="3">
        <v>44498.64149305555</v>
      </c>
      <c r="I360" t="s">
        <v>2587</v>
      </c>
      <c r="J360" t="s">
        <v>3191</v>
      </c>
      <c r="L360" t="s">
        <v>3393</v>
      </c>
      <c r="M360" s="2" t="s">
        <v>3950</v>
      </c>
      <c r="N360" t="s">
        <v>2241</v>
      </c>
      <c r="O360" t="s">
        <v>4482</v>
      </c>
    </row>
    <row r="361" spans="1:15">
      <c r="A361" s="1">
        <f>T("0000311849")</f>
        <v>0</v>
      </c>
      <c r="B361" t="s">
        <v>366</v>
      </c>
      <c r="C361" s="2" t="s">
        <v>1195</v>
      </c>
      <c r="D361" s="2" t="s">
        <v>1861</v>
      </c>
      <c r="E361" t="s">
        <v>2241</v>
      </c>
      <c r="F361" t="s">
        <v>2269</v>
      </c>
      <c r="G361" t="s">
        <v>2271</v>
      </c>
      <c r="H361" s="3">
        <v>44498.64528935185</v>
      </c>
      <c r="I361" t="s">
        <v>2588</v>
      </c>
      <c r="J361" t="s">
        <v>3189</v>
      </c>
      <c r="L361" t="s">
        <v>3393</v>
      </c>
      <c r="M361" s="2" t="s">
        <v>3951</v>
      </c>
      <c r="N361" t="s">
        <v>2241</v>
      </c>
      <c r="O361" t="s">
        <v>4484</v>
      </c>
    </row>
    <row r="362" spans="1:15">
      <c r="A362" s="1">
        <f>T("0000311850")</f>
        <v>0</v>
      </c>
      <c r="B362" t="s">
        <v>367</v>
      </c>
      <c r="C362" s="2" t="s">
        <v>1196</v>
      </c>
      <c r="D362" s="2" t="s">
        <v>1862</v>
      </c>
      <c r="E362" t="s">
        <v>2241</v>
      </c>
      <c r="G362" t="s">
        <v>2271</v>
      </c>
      <c r="H362" s="3">
        <v>44498.65484953704</v>
      </c>
      <c r="J362" t="s">
        <v>3192</v>
      </c>
      <c r="L362" t="s">
        <v>3393</v>
      </c>
      <c r="M362" s="2" t="s">
        <v>3952</v>
      </c>
      <c r="N362" t="s">
        <v>2241</v>
      </c>
    </row>
    <row r="363" spans="1:15">
      <c r="A363" s="1">
        <f>T("0000311851")</f>
        <v>0</v>
      </c>
      <c r="B363" t="s">
        <v>368</v>
      </c>
      <c r="C363" s="2" t="s">
        <v>1197</v>
      </c>
      <c r="D363" s="2" t="s">
        <v>1863</v>
      </c>
      <c r="E363" t="s">
        <v>2241</v>
      </c>
      <c r="G363" t="s">
        <v>2272</v>
      </c>
      <c r="H363" s="3">
        <v>44498.6516087963</v>
      </c>
      <c r="L363" t="s">
        <v>3393</v>
      </c>
      <c r="M363" s="2" t="s">
        <v>3953</v>
      </c>
      <c r="N363" t="s">
        <v>2241</v>
      </c>
    </row>
    <row r="364" spans="1:15">
      <c r="A364" s="1">
        <f>T("0000311852")</f>
        <v>0</v>
      </c>
      <c r="B364" t="s">
        <v>369</v>
      </c>
      <c r="C364" s="2" t="s">
        <v>1198</v>
      </c>
      <c r="D364" s="2" t="s">
        <v>1864</v>
      </c>
      <c r="E364" t="s">
        <v>2241</v>
      </c>
      <c r="F364" t="s">
        <v>2269</v>
      </c>
      <c r="G364" t="s">
        <v>2271</v>
      </c>
      <c r="H364" s="3">
        <v>44498.65238425926</v>
      </c>
      <c r="I364" t="s">
        <v>2589</v>
      </c>
      <c r="J364" t="s">
        <v>3191</v>
      </c>
      <c r="L364" t="s">
        <v>3393</v>
      </c>
      <c r="M364" s="2" t="s">
        <v>3954</v>
      </c>
      <c r="N364" t="s">
        <v>2241</v>
      </c>
      <c r="O364" t="s">
        <v>4484</v>
      </c>
    </row>
    <row r="365" spans="1:15">
      <c r="A365" s="1">
        <f>T("0000311835")</f>
        <v>0</v>
      </c>
      <c r="B365" t="s">
        <v>370</v>
      </c>
      <c r="C365" s="2" t="s">
        <v>1199</v>
      </c>
      <c r="D365" s="2" t="s">
        <v>1865</v>
      </c>
      <c r="E365" t="s">
        <v>2245</v>
      </c>
      <c r="F365" t="s">
        <v>2269</v>
      </c>
      <c r="G365" t="s">
        <v>2271</v>
      </c>
      <c r="H365" s="3">
        <v>44498.78743055555</v>
      </c>
      <c r="I365" t="s">
        <v>2590</v>
      </c>
      <c r="L365" t="s">
        <v>3422</v>
      </c>
      <c r="N365" t="s">
        <v>2245</v>
      </c>
      <c r="O365" t="s">
        <v>4484</v>
      </c>
    </row>
    <row r="366" spans="1:15">
      <c r="A366" s="1">
        <f>T("0000311854")</f>
        <v>0</v>
      </c>
      <c r="B366" t="s">
        <v>371</v>
      </c>
      <c r="C366" s="2" t="s">
        <v>1200</v>
      </c>
      <c r="D366" s="2" t="s">
        <v>1866</v>
      </c>
      <c r="E366" t="s">
        <v>2245</v>
      </c>
      <c r="F366" t="s">
        <v>2269</v>
      </c>
      <c r="G366" t="s">
        <v>2271</v>
      </c>
      <c r="H366" s="3">
        <v>44498.76451388889</v>
      </c>
      <c r="I366" t="s">
        <v>2591</v>
      </c>
      <c r="L366" t="s">
        <v>3423</v>
      </c>
      <c r="N366" t="s">
        <v>4306</v>
      </c>
      <c r="O366" t="s">
        <v>4484</v>
      </c>
    </row>
    <row r="367" spans="1:15">
      <c r="A367" s="1">
        <f>T("0000311855")</f>
        <v>0</v>
      </c>
      <c r="B367" t="s">
        <v>371</v>
      </c>
      <c r="C367" s="2" t="s">
        <v>1201</v>
      </c>
      <c r="D367" s="2" t="s">
        <v>1867</v>
      </c>
      <c r="E367" t="s">
        <v>2245</v>
      </c>
      <c r="F367" t="s">
        <v>2269</v>
      </c>
      <c r="G367" t="s">
        <v>2271</v>
      </c>
      <c r="H367" s="3">
        <v>44498.76736111111</v>
      </c>
      <c r="I367" t="s">
        <v>2592</v>
      </c>
      <c r="L367" t="s">
        <v>3424</v>
      </c>
      <c r="N367" t="s">
        <v>4307</v>
      </c>
      <c r="O367" t="s">
        <v>4484</v>
      </c>
    </row>
    <row r="368" spans="1:15">
      <c r="A368" s="1">
        <f>T("0000311856")</f>
        <v>0</v>
      </c>
      <c r="B368" t="s">
        <v>371</v>
      </c>
      <c r="C368" s="2" t="s">
        <v>1202</v>
      </c>
      <c r="D368" s="2" t="s">
        <v>1868</v>
      </c>
      <c r="E368" t="s">
        <v>2245</v>
      </c>
      <c r="F368" t="s">
        <v>2269</v>
      </c>
      <c r="G368" t="s">
        <v>2271</v>
      </c>
      <c r="H368" s="3">
        <v>44498.76869212963</v>
      </c>
      <c r="I368" t="s">
        <v>2593</v>
      </c>
      <c r="L368" t="s">
        <v>3425</v>
      </c>
      <c r="N368" t="s">
        <v>4308</v>
      </c>
      <c r="O368" t="s">
        <v>4484</v>
      </c>
    </row>
    <row r="369" spans="1:15">
      <c r="A369" s="1">
        <f>T("0000311857")</f>
        <v>0</v>
      </c>
      <c r="B369" t="s">
        <v>371</v>
      </c>
      <c r="C369" s="2" t="s">
        <v>1203</v>
      </c>
      <c r="D369" s="2" t="s">
        <v>1869</v>
      </c>
      <c r="E369" t="s">
        <v>2245</v>
      </c>
      <c r="F369" t="s">
        <v>2269</v>
      </c>
      <c r="G369" t="s">
        <v>2271</v>
      </c>
      <c r="H369" s="3">
        <v>44498.77032407407</v>
      </c>
      <c r="I369" t="s">
        <v>2594</v>
      </c>
      <c r="L369" t="s">
        <v>3426</v>
      </c>
      <c r="N369" t="s">
        <v>4309</v>
      </c>
      <c r="O369" t="s">
        <v>4484</v>
      </c>
    </row>
    <row r="370" spans="1:15">
      <c r="A370" s="1">
        <f>T("0000311858")</f>
        <v>0</v>
      </c>
      <c r="B370" t="s">
        <v>371</v>
      </c>
      <c r="C370" s="2" t="s">
        <v>1204</v>
      </c>
      <c r="D370" s="2" t="s">
        <v>1870</v>
      </c>
      <c r="E370" t="s">
        <v>2245</v>
      </c>
      <c r="F370" t="s">
        <v>2269</v>
      </c>
      <c r="G370" t="s">
        <v>2271</v>
      </c>
      <c r="H370" s="3">
        <v>44498.77309027778</v>
      </c>
      <c r="I370" t="s">
        <v>2595</v>
      </c>
      <c r="L370" t="s">
        <v>3427</v>
      </c>
      <c r="N370" t="s">
        <v>4310</v>
      </c>
      <c r="O370" t="s">
        <v>4484</v>
      </c>
    </row>
    <row r="371" spans="1:15">
      <c r="A371" s="1">
        <f>T("0000311859")</f>
        <v>0</v>
      </c>
      <c r="B371" t="s">
        <v>372</v>
      </c>
      <c r="C371" s="2" t="s">
        <v>1205</v>
      </c>
      <c r="D371" s="2" t="s">
        <v>1871</v>
      </c>
      <c r="E371" t="s">
        <v>2245</v>
      </c>
      <c r="F371" t="s">
        <v>2269</v>
      </c>
      <c r="G371" t="s">
        <v>2271</v>
      </c>
      <c r="H371" s="3">
        <v>44498.76640046296</v>
      </c>
      <c r="I371" t="s">
        <v>2596</v>
      </c>
      <c r="L371" t="s">
        <v>3428</v>
      </c>
      <c r="M371" s="2" t="s">
        <v>3955</v>
      </c>
      <c r="N371" t="s">
        <v>2245</v>
      </c>
      <c r="O371" t="s">
        <v>4483</v>
      </c>
    </row>
    <row r="372" spans="1:15">
      <c r="A372" s="1">
        <f>T("0000311860")</f>
        <v>0</v>
      </c>
      <c r="B372" t="s">
        <v>373</v>
      </c>
      <c r="C372" s="2" t="s">
        <v>1206</v>
      </c>
      <c r="D372" s="2" t="s">
        <v>1872</v>
      </c>
      <c r="E372" t="s">
        <v>2246</v>
      </c>
      <c r="F372" t="s">
        <v>2269</v>
      </c>
      <c r="G372" t="s">
        <v>2271</v>
      </c>
      <c r="H372" s="3">
        <v>44498.76487268518</v>
      </c>
      <c r="I372" t="s">
        <v>2597</v>
      </c>
      <c r="L372" t="s">
        <v>3429</v>
      </c>
      <c r="N372" t="s">
        <v>4311</v>
      </c>
      <c r="O372" t="s">
        <v>4484</v>
      </c>
    </row>
    <row r="373" spans="1:15">
      <c r="A373" s="1">
        <f>T("0000311861")</f>
        <v>0</v>
      </c>
      <c r="B373" t="s">
        <v>373</v>
      </c>
      <c r="C373" s="2" t="s">
        <v>1207</v>
      </c>
      <c r="D373" s="2" t="s">
        <v>1873</v>
      </c>
      <c r="E373" t="s">
        <v>2246</v>
      </c>
      <c r="F373" t="s">
        <v>2269</v>
      </c>
      <c r="G373" t="s">
        <v>2271</v>
      </c>
      <c r="H373" s="3">
        <v>44498.76699074074</v>
      </c>
      <c r="I373" t="s">
        <v>2598</v>
      </c>
      <c r="L373" t="s">
        <v>3430</v>
      </c>
      <c r="N373" t="s">
        <v>4312</v>
      </c>
      <c r="O373" t="s">
        <v>4484</v>
      </c>
    </row>
    <row r="374" spans="1:15">
      <c r="A374" s="1">
        <f>T("0000311862")</f>
        <v>0</v>
      </c>
      <c r="B374" t="s">
        <v>373</v>
      </c>
      <c r="C374" s="2" t="s">
        <v>1208</v>
      </c>
      <c r="D374" s="2" t="s">
        <v>1874</v>
      </c>
      <c r="E374" t="s">
        <v>2246</v>
      </c>
      <c r="F374" t="s">
        <v>2269</v>
      </c>
      <c r="G374" t="s">
        <v>2271</v>
      </c>
      <c r="H374" s="3">
        <v>44498.7683912037</v>
      </c>
      <c r="I374" t="s">
        <v>2599</v>
      </c>
      <c r="L374" t="s">
        <v>3431</v>
      </c>
      <c r="N374" t="s">
        <v>4313</v>
      </c>
      <c r="O374" t="s">
        <v>4484</v>
      </c>
    </row>
    <row r="375" spans="1:15">
      <c r="A375" s="1">
        <f>T("0000311863")</f>
        <v>0</v>
      </c>
      <c r="B375" t="s">
        <v>373</v>
      </c>
      <c r="C375" s="2" t="s">
        <v>1209</v>
      </c>
      <c r="D375" s="2" t="s">
        <v>1875</v>
      </c>
      <c r="E375" t="s">
        <v>2246</v>
      </c>
      <c r="F375" t="s">
        <v>2269</v>
      </c>
      <c r="G375" t="s">
        <v>2271</v>
      </c>
      <c r="H375" s="3">
        <v>44498.77</v>
      </c>
      <c r="I375" t="s">
        <v>2600</v>
      </c>
      <c r="L375" t="s">
        <v>3432</v>
      </c>
      <c r="N375" t="s">
        <v>4314</v>
      </c>
      <c r="O375" t="s">
        <v>4484</v>
      </c>
    </row>
    <row r="376" spans="1:15">
      <c r="A376" s="1">
        <f>T("0000311864")</f>
        <v>0</v>
      </c>
      <c r="B376" t="s">
        <v>373</v>
      </c>
      <c r="C376" s="2" t="s">
        <v>1210</v>
      </c>
      <c r="D376" s="2" t="s">
        <v>1876</v>
      </c>
      <c r="E376" t="s">
        <v>2246</v>
      </c>
      <c r="F376" t="s">
        <v>2269</v>
      </c>
      <c r="G376" t="s">
        <v>2271</v>
      </c>
      <c r="H376" s="3">
        <v>44498.77337962963</v>
      </c>
      <c r="I376" t="s">
        <v>2601</v>
      </c>
      <c r="L376" t="s">
        <v>3433</v>
      </c>
      <c r="N376" t="s">
        <v>4315</v>
      </c>
      <c r="O376" t="s">
        <v>4484</v>
      </c>
    </row>
    <row r="377" spans="1:15">
      <c r="A377" s="1">
        <f>T("0000311865")</f>
        <v>0</v>
      </c>
      <c r="B377" t="s">
        <v>374</v>
      </c>
      <c r="C377" s="2" t="s">
        <v>1211</v>
      </c>
      <c r="D377" s="2" t="s">
        <v>1877</v>
      </c>
      <c r="E377" t="s">
        <v>2246</v>
      </c>
      <c r="F377" t="s">
        <v>2269</v>
      </c>
      <c r="G377" t="s">
        <v>2271</v>
      </c>
      <c r="H377" s="3">
        <v>44498.76590277778</v>
      </c>
      <c r="I377" t="s">
        <v>2602</v>
      </c>
      <c r="L377" t="s">
        <v>3434</v>
      </c>
      <c r="M377" s="2" t="s">
        <v>3956</v>
      </c>
      <c r="N377" t="s">
        <v>2246</v>
      </c>
      <c r="O377" t="s">
        <v>4483</v>
      </c>
    </row>
    <row r="378" spans="1:15">
      <c r="A378" s="1">
        <f>T("0000311866")</f>
        <v>0</v>
      </c>
      <c r="B378" t="s">
        <v>375</v>
      </c>
      <c r="C378" s="2" t="s">
        <v>1212</v>
      </c>
      <c r="D378" s="2" t="s">
        <v>1878</v>
      </c>
      <c r="E378" t="s">
        <v>2248</v>
      </c>
      <c r="F378" t="s">
        <v>2269</v>
      </c>
      <c r="G378" t="s">
        <v>2271</v>
      </c>
      <c r="H378" s="3">
        <v>44498.76805555556</v>
      </c>
      <c r="I378" t="s">
        <v>2603</v>
      </c>
      <c r="J378" t="s">
        <v>3193</v>
      </c>
      <c r="L378" t="s">
        <v>3435</v>
      </c>
      <c r="M378" s="2" t="s">
        <v>3957</v>
      </c>
      <c r="N378" t="s">
        <v>4316</v>
      </c>
      <c r="O378" t="s">
        <v>4484</v>
      </c>
    </row>
    <row r="379" spans="1:15">
      <c r="A379" s="1">
        <f>T("0000311867")</f>
        <v>0</v>
      </c>
      <c r="B379" t="s">
        <v>375</v>
      </c>
      <c r="C379" s="2" t="s">
        <v>1213</v>
      </c>
      <c r="D379" s="2" t="s">
        <v>1879</v>
      </c>
      <c r="E379" t="s">
        <v>2248</v>
      </c>
      <c r="F379" t="s">
        <v>2269</v>
      </c>
      <c r="G379" t="s">
        <v>2271</v>
      </c>
      <c r="H379" s="3">
        <v>44498.77071759259</v>
      </c>
      <c r="I379" t="s">
        <v>2604</v>
      </c>
      <c r="J379" t="s">
        <v>3194</v>
      </c>
      <c r="L379" t="s">
        <v>3436</v>
      </c>
      <c r="M379" s="2" t="s">
        <v>3958</v>
      </c>
      <c r="N379" t="s">
        <v>4317</v>
      </c>
      <c r="O379" t="s">
        <v>4484</v>
      </c>
    </row>
    <row r="380" spans="1:15">
      <c r="A380" s="1">
        <f>T("0000311868")</f>
        <v>0</v>
      </c>
      <c r="B380" t="s">
        <v>375</v>
      </c>
      <c r="C380" s="2" t="s">
        <v>1214</v>
      </c>
      <c r="D380" s="2" t="s">
        <v>1880</v>
      </c>
      <c r="E380" t="s">
        <v>2248</v>
      </c>
      <c r="F380" t="s">
        <v>2269</v>
      </c>
      <c r="G380" t="s">
        <v>2271</v>
      </c>
      <c r="H380" s="3">
        <v>44498.77307870371</v>
      </c>
      <c r="I380" t="s">
        <v>2605</v>
      </c>
      <c r="J380" t="s">
        <v>3194</v>
      </c>
      <c r="L380" t="s">
        <v>3437</v>
      </c>
      <c r="M380" s="2" t="s">
        <v>3959</v>
      </c>
      <c r="N380" t="s">
        <v>4318</v>
      </c>
      <c r="O380" t="s">
        <v>4484</v>
      </c>
    </row>
    <row r="381" spans="1:15">
      <c r="A381" s="1">
        <f>T("0000311869")</f>
        <v>0</v>
      </c>
      <c r="B381" t="s">
        <v>375</v>
      </c>
      <c r="C381" s="2" t="s">
        <v>1215</v>
      </c>
      <c r="D381" s="2" t="s">
        <v>1881</v>
      </c>
      <c r="E381" t="s">
        <v>2248</v>
      </c>
      <c r="F381" t="s">
        <v>2269</v>
      </c>
      <c r="G381" t="s">
        <v>2271</v>
      </c>
      <c r="H381" s="3">
        <v>44498.7740625</v>
      </c>
      <c r="I381" t="s">
        <v>2606</v>
      </c>
      <c r="J381" t="s">
        <v>3194</v>
      </c>
      <c r="L381" t="s">
        <v>3438</v>
      </c>
      <c r="M381" s="2" t="s">
        <v>3960</v>
      </c>
      <c r="N381" t="s">
        <v>4319</v>
      </c>
      <c r="O381" t="s">
        <v>4484</v>
      </c>
    </row>
    <row r="382" spans="1:15">
      <c r="A382" s="1">
        <f>T("0000311870")</f>
        <v>0</v>
      </c>
      <c r="B382" t="s">
        <v>375</v>
      </c>
      <c r="C382" s="2" t="s">
        <v>1216</v>
      </c>
      <c r="D382" s="2" t="s">
        <v>1882</v>
      </c>
      <c r="E382" t="s">
        <v>2248</v>
      </c>
      <c r="F382" t="s">
        <v>2269</v>
      </c>
      <c r="G382" t="s">
        <v>2271</v>
      </c>
      <c r="H382" s="3">
        <v>44498.77504629629</v>
      </c>
      <c r="I382" t="s">
        <v>2607</v>
      </c>
      <c r="J382" t="s">
        <v>3194</v>
      </c>
      <c r="L382" t="s">
        <v>3439</v>
      </c>
      <c r="M382" s="2" t="s">
        <v>3961</v>
      </c>
      <c r="N382" t="s">
        <v>4320</v>
      </c>
      <c r="O382" t="s">
        <v>4484</v>
      </c>
    </row>
    <row r="383" spans="1:15">
      <c r="A383" s="1">
        <f>T("0000311871")</f>
        <v>0</v>
      </c>
      <c r="B383" t="s">
        <v>376</v>
      </c>
      <c r="C383" s="2" t="s">
        <v>1217</v>
      </c>
      <c r="D383" s="2" t="s">
        <v>1883</v>
      </c>
      <c r="E383" t="s">
        <v>2247</v>
      </c>
      <c r="F383" t="s">
        <v>2269</v>
      </c>
      <c r="G383" t="s">
        <v>2271</v>
      </c>
      <c r="H383" s="3">
        <v>44498.76935185185</v>
      </c>
      <c r="I383" t="s">
        <v>2608</v>
      </c>
      <c r="J383" t="s">
        <v>3194</v>
      </c>
      <c r="L383" t="s">
        <v>3435</v>
      </c>
      <c r="M383" s="2" t="s">
        <v>3962</v>
      </c>
      <c r="N383" t="s">
        <v>2247</v>
      </c>
      <c r="O383" t="s">
        <v>4483</v>
      </c>
    </row>
    <row r="384" spans="1:15">
      <c r="A384" s="1">
        <f>T("0000311872")</f>
        <v>0</v>
      </c>
      <c r="B384" t="s">
        <v>377</v>
      </c>
      <c r="C384" s="2" t="s">
        <v>1218</v>
      </c>
      <c r="D384" s="2" t="s">
        <v>1884</v>
      </c>
      <c r="E384" t="s">
        <v>2247</v>
      </c>
      <c r="F384" t="s">
        <v>2269</v>
      </c>
      <c r="G384" t="s">
        <v>2271</v>
      </c>
      <c r="H384" s="3">
        <v>44498.76878472222</v>
      </c>
      <c r="I384" t="s">
        <v>2609</v>
      </c>
      <c r="J384" t="s">
        <v>3193</v>
      </c>
      <c r="L384" t="s">
        <v>3435</v>
      </c>
      <c r="M384" s="2" t="s">
        <v>3963</v>
      </c>
      <c r="N384" t="s">
        <v>4321</v>
      </c>
      <c r="O384" t="s">
        <v>4484</v>
      </c>
    </row>
    <row r="385" spans="1:15">
      <c r="A385" s="1">
        <f>T("0000311873")</f>
        <v>0</v>
      </c>
      <c r="B385" t="s">
        <v>377</v>
      </c>
      <c r="C385" s="2" t="s">
        <v>1219</v>
      </c>
      <c r="D385" s="2" t="s">
        <v>1885</v>
      </c>
      <c r="E385" t="s">
        <v>2247</v>
      </c>
      <c r="F385" t="s">
        <v>2269</v>
      </c>
      <c r="G385" t="s">
        <v>2271</v>
      </c>
      <c r="H385" s="3">
        <v>44498.77230324074</v>
      </c>
      <c r="I385" t="s">
        <v>2610</v>
      </c>
      <c r="J385" t="s">
        <v>3194</v>
      </c>
      <c r="L385" t="s">
        <v>3440</v>
      </c>
      <c r="N385" t="s">
        <v>4322</v>
      </c>
      <c r="O385" t="s">
        <v>4484</v>
      </c>
    </row>
    <row r="386" spans="1:15">
      <c r="A386" s="1">
        <f>T("0000311874")</f>
        <v>0</v>
      </c>
      <c r="B386" t="s">
        <v>377</v>
      </c>
      <c r="C386" s="2" t="s">
        <v>1220</v>
      </c>
      <c r="D386" s="2" t="s">
        <v>1886</v>
      </c>
      <c r="E386" t="s">
        <v>2247</v>
      </c>
      <c r="F386" t="s">
        <v>2269</v>
      </c>
      <c r="G386" t="s">
        <v>2271</v>
      </c>
      <c r="H386" s="3">
        <v>44498.77344907408</v>
      </c>
      <c r="I386" t="s">
        <v>2611</v>
      </c>
      <c r="J386" t="s">
        <v>3194</v>
      </c>
      <c r="L386" t="s">
        <v>3441</v>
      </c>
      <c r="M386" s="2" t="s">
        <v>3964</v>
      </c>
      <c r="N386" t="s">
        <v>4323</v>
      </c>
      <c r="O386" t="s">
        <v>4484</v>
      </c>
    </row>
    <row r="387" spans="1:15">
      <c r="A387" s="1">
        <f>T("0000311875")</f>
        <v>0</v>
      </c>
      <c r="B387" t="s">
        <v>377</v>
      </c>
      <c r="C387" s="2" t="s">
        <v>1221</v>
      </c>
      <c r="D387" s="2" t="s">
        <v>1887</v>
      </c>
      <c r="E387" t="s">
        <v>2247</v>
      </c>
      <c r="F387" t="s">
        <v>2269</v>
      </c>
      <c r="G387" t="s">
        <v>2271</v>
      </c>
      <c r="H387" s="3">
        <v>44498.77443287037</v>
      </c>
      <c r="I387" t="s">
        <v>2612</v>
      </c>
      <c r="J387" t="s">
        <v>3194</v>
      </c>
      <c r="L387" t="s">
        <v>3442</v>
      </c>
      <c r="M387" s="2" t="s">
        <v>3965</v>
      </c>
      <c r="N387" t="s">
        <v>4324</v>
      </c>
      <c r="O387" t="s">
        <v>4484</v>
      </c>
    </row>
    <row r="388" spans="1:15">
      <c r="A388" s="1">
        <f>T("0000311876")</f>
        <v>0</v>
      </c>
      <c r="B388" t="s">
        <v>377</v>
      </c>
      <c r="C388" s="2" t="s">
        <v>1222</v>
      </c>
      <c r="D388" s="2" t="s">
        <v>1888</v>
      </c>
      <c r="E388" t="s">
        <v>2247</v>
      </c>
      <c r="F388" t="s">
        <v>2269</v>
      </c>
      <c r="G388" t="s">
        <v>2271</v>
      </c>
      <c r="H388" s="3">
        <v>44498.77537037037</v>
      </c>
      <c r="I388" t="s">
        <v>2613</v>
      </c>
      <c r="J388" t="s">
        <v>3194</v>
      </c>
      <c r="L388" t="s">
        <v>3443</v>
      </c>
      <c r="M388" s="2" t="s">
        <v>3966</v>
      </c>
      <c r="N388" t="s">
        <v>4325</v>
      </c>
      <c r="O388" t="s">
        <v>4484</v>
      </c>
    </row>
    <row r="389" spans="1:15">
      <c r="A389" s="1">
        <f>T("0000311877")</f>
        <v>0</v>
      </c>
      <c r="B389" t="s">
        <v>378</v>
      </c>
      <c r="C389" s="2" t="s">
        <v>1223</v>
      </c>
      <c r="D389" s="2" t="s">
        <v>1889</v>
      </c>
      <c r="E389" t="s">
        <v>2247</v>
      </c>
      <c r="F389" t="s">
        <v>2269</v>
      </c>
      <c r="G389" t="s">
        <v>2271</v>
      </c>
      <c r="H389" s="3">
        <v>44498.7700462963</v>
      </c>
      <c r="I389" t="s">
        <v>2614</v>
      </c>
      <c r="J389" t="s">
        <v>3194</v>
      </c>
      <c r="L389" t="s">
        <v>3436</v>
      </c>
      <c r="M389" s="2" t="s">
        <v>3967</v>
      </c>
      <c r="N389" t="s">
        <v>2247</v>
      </c>
      <c r="O389" t="s">
        <v>4483</v>
      </c>
    </row>
    <row r="390" spans="1:15">
      <c r="A390" s="1">
        <f>T("0000311878")</f>
        <v>0</v>
      </c>
      <c r="B390" t="s">
        <v>379</v>
      </c>
      <c r="C390" s="2" t="s">
        <v>1224</v>
      </c>
      <c r="D390" s="2" t="s">
        <v>1890</v>
      </c>
      <c r="E390" t="s">
        <v>2245</v>
      </c>
      <c r="F390" t="s">
        <v>2269</v>
      </c>
      <c r="G390" t="s">
        <v>2271</v>
      </c>
      <c r="H390" s="3">
        <v>44498.76347222222</v>
      </c>
      <c r="I390" t="s">
        <v>2615</v>
      </c>
      <c r="L390" t="s">
        <v>3444</v>
      </c>
      <c r="M390" s="2" t="s">
        <v>3968</v>
      </c>
      <c r="N390" t="s">
        <v>4326</v>
      </c>
      <c r="O390" t="s">
        <v>4483</v>
      </c>
    </row>
    <row r="391" spans="1:15">
      <c r="A391" s="1">
        <f>T("0000311879")</f>
        <v>0</v>
      </c>
      <c r="B391" t="s">
        <v>380</v>
      </c>
      <c r="C391" s="2" t="s">
        <v>1225</v>
      </c>
      <c r="D391" s="2" t="s">
        <v>1891</v>
      </c>
      <c r="E391" t="s">
        <v>2246</v>
      </c>
      <c r="F391" t="s">
        <v>2269</v>
      </c>
      <c r="G391" t="s">
        <v>2271</v>
      </c>
      <c r="H391" s="3">
        <v>44498.76293981481</v>
      </c>
      <c r="I391" t="s">
        <v>2616</v>
      </c>
      <c r="L391" t="s">
        <v>3445</v>
      </c>
      <c r="M391" s="2" t="s">
        <v>3969</v>
      </c>
      <c r="N391" t="s">
        <v>4327</v>
      </c>
      <c r="O391" t="s">
        <v>4483</v>
      </c>
    </row>
    <row r="392" spans="1:15">
      <c r="A392" s="1">
        <f>T("0000311880")</f>
        <v>0</v>
      </c>
      <c r="B392" t="s">
        <v>381</v>
      </c>
      <c r="C392" s="2" t="s">
        <v>1226</v>
      </c>
      <c r="D392" s="2" t="s">
        <v>1892</v>
      </c>
      <c r="E392" t="s">
        <v>2248</v>
      </c>
      <c r="F392" t="s">
        <v>2269</v>
      </c>
      <c r="G392" t="s">
        <v>2272</v>
      </c>
      <c r="H392" s="3">
        <v>44498.76274305556</v>
      </c>
      <c r="I392" t="s">
        <v>2617</v>
      </c>
      <c r="L392" t="s">
        <v>3446</v>
      </c>
      <c r="M392" s="2" t="s">
        <v>3970</v>
      </c>
      <c r="N392" t="s">
        <v>4328</v>
      </c>
      <c r="O392" t="s">
        <v>4483</v>
      </c>
    </row>
    <row r="393" spans="1:15">
      <c r="A393" s="1">
        <f>T("0000311881")</f>
        <v>0</v>
      </c>
      <c r="B393" t="s">
        <v>382</v>
      </c>
      <c r="C393" s="2" t="s">
        <v>1227</v>
      </c>
      <c r="D393" s="2" t="s">
        <v>1893</v>
      </c>
      <c r="E393" t="s">
        <v>2247</v>
      </c>
      <c r="G393" t="s">
        <v>2272</v>
      </c>
      <c r="H393" s="3">
        <v>44498.76292824074</v>
      </c>
      <c r="L393" t="s">
        <v>3446</v>
      </c>
      <c r="M393" s="2" t="s">
        <v>3971</v>
      </c>
      <c r="N393" t="s">
        <v>2247</v>
      </c>
    </row>
    <row r="394" spans="1:15">
      <c r="A394" s="1">
        <f>T("0000157937")</f>
        <v>0</v>
      </c>
      <c r="B394" t="s">
        <v>383</v>
      </c>
      <c r="C394" s="2" t="s">
        <v>1228</v>
      </c>
      <c r="D394" s="2" t="s">
        <v>1894</v>
      </c>
      <c r="E394" t="s">
        <v>2243</v>
      </c>
      <c r="F394" t="s">
        <v>2269</v>
      </c>
      <c r="G394" t="s">
        <v>2271</v>
      </c>
      <c r="H394" s="3">
        <v>44498.72922453703</v>
      </c>
      <c r="I394" t="s">
        <v>2618</v>
      </c>
      <c r="J394" t="s">
        <v>3189</v>
      </c>
      <c r="L394" t="s">
        <v>3393</v>
      </c>
      <c r="M394" s="2" t="s">
        <v>3972</v>
      </c>
      <c r="N394" t="s">
        <v>4329</v>
      </c>
      <c r="O394" t="s">
        <v>4485</v>
      </c>
    </row>
    <row r="395" spans="1:15">
      <c r="A395" s="1">
        <f>T("0000157943")</f>
        <v>0</v>
      </c>
      <c r="B395" t="s">
        <v>384</v>
      </c>
      <c r="C395" s="2" t="s">
        <v>1229</v>
      </c>
      <c r="D395" s="2" t="s">
        <v>1895</v>
      </c>
      <c r="E395" t="s">
        <v>2243</v>
      </c>
      <c r="F395" t="s">
        <v>2269</v>
      </c>
      <c r="G395" t="s">
        <v>2272</v>
      </c>
      <c r="H395" s="3">
        <v>44498.72862268519</v>
      </c>
      <c r="I395" t="s">
        <v>2619</v>
      </c>
      <c r="L395" t="s">
        <v>3393</v>
      </c>
      <c r="M395" s="2" t="s">
        <v>3973</v>
      </c>
      <c r="N395" t="s">
        <v>4329</v>
      </c>
      <c r="O395" t="s">
        <v>4485</v>
      </c>
    </row>
    <row r="396" spans="1:15">
      <c r="A396" s="1">
        <f>T("0000157947")</f>
        <v>0</v>
      </c>
      <c r="B396" t="s">
        <v>385</v>
      </c>
      <c r="C396" s="2" t="s">
        <v>1230</v>
      </c>
      <c r="D396" s="2" t="s">
        <v>1896</v>
      </c>
      <c r="E396" t="s">
        <v>2243</v>
      </c>
      <c r="F396" t="s">
        <v>2269</v>
      </c>
      <c r="G396" t="s">
        <v>2272</v>
      </c>
      <c r="H396" s="3">
        <v>44498.72664351852</v>
      </c>
      <c r="I396" t="s">
        <v>2620</v>
      </c>
      <c r="L396" t="s">
        <v>3393</v>
      </c>
      <c r="M396" s="2" t="s">
        <v>3974</v>
      </c>
      <c r="N396" t="s">
        <v>4329</v>
      </c>
      <c r="O396" t="s">
        <v>4485</v>
      </c>
    </row>
    <row r="397" spans="1:15">
      <c r="A397" s="1">
        <f>T("0000157933")</f>
        <v>0</v>
      </c>
      <c r="B397" t="s">
        <v>386</v>
      </c>
      <c r="C397" s="2" t="s">
        <v>1231</v>
      </c>
      <c r="D397" s="2" t="s">
        <v>1897</v>
      </c>
      <c r="E397" t="s">
        <v>2243</v>
      </c>
      <c r="F397" t="s">
        <v>2269</v>
      </c>
      <c r="G397" t="s">
        <v>2272</v>
      </c>
      <c r="H397" s="3">
        <v>44498.71763888889</v>
      </c>
      <c r="I397" t="s">
        <v>2621</v>
      </c>
      <c r="L397" t="s">
        <v>3393</v>
      </c>
      <c r="M397" s="2" t="s">
        <v>3975</v>
      </c>
      <c r="N397" t="s">
        <v>4330</v>
      </c>
      <c r="O397" t="s">
        <v>4485</v>
      </c>
    </row>
    <row r="398" spans="1:15">
      <c r="A398" s="1">
        <f>T("0000157934")</f>
        <v>0</v>
      </c>
      <c r="B398" t="s">
        <v>387</v>
      </c>
      <c r="C398" s="2" t="s">
        <v>1232</v>
      </c>
      <c r="D398" s="2" t="s">
        <v>1898</v>
      </c>
      <c r="E398" t="s">
        <v>2243</v>
      </c>
      <c r="F398" t="s">
        <v>2269</v>
      </c>
      <c r="G398" t="s">
        <v>2272</v>
      </c>
      <c r="H398" s="3">
        <v>44498.71935185185</v>
      </c>
      <c r="I398" t="s">
        <v>2622</v>
      </c>
      <c r="L398" t="s">
        <v>3393</v>
      </c>
      <c r="M398" s="2" t="s">
        <v>3976</v>
      </c>
      <c r="N398" t="s">
        <v>4330</v>
      </c>
      <c r="O398" t="s">
        <v>4485</v>
      </c>
    </row>
    <row r="399" spans="1:15">
      <c r="A399" s="1">
        <f>T("0000157935")</f>
        <v>0</v>
      </c>
      <c r="B399" t="s">
        <v>388</v>
      </c>
      <c r="C399" s="2" t="s">
        <v>1233</v>
      </c>
      <c r="D399" s="2" t="s">
        <v>1899</v>
      </c>
      <c r="E399" t="s">
        <v>2243</v>
      </c>
      <c r="F399" t="s">
        <v>2269</v>
      </c>
      <c r="G399" t="s">
        <v>2272</v>
      </c>
      <c r="H399" s="3">
        <v>44498.71866898148</v>
      </c>
      <c r="I399" t="s">
        <v>2623</v>
      </c>
      <c r="L399" t="s">
        <v>3393</v>
      </c>
      <c r="M399" s="2" t="s">
        <v>3977</v>
      </c>
      <c r="N399" t="s">
        <v>4330</v>
      </c>
      <c r="O399" t="s">
        <v>4485</v>
      </c>
    </row>
    <row r="400" spans="1:15">
      <c r="A400" s="1">
        <f>T("0000157936")</f>
        <v>0</v>
      </c>
      <c r="B400" t="s">
        <v>389</v>
      </c>
      <c r="C400" s="2" t="s">
        <v>1234</v>
      </c>
      <c r="D400" s="2" t="s">
        <v>1900</v>
      </c>
      <c r="E400" t="s">
        <v>2243</v>
      </c>
      <c r="F400" t="s">
        <v>2269</v>
      </c>
      <c r="G400" t="s">
        <v>2272</v>
      </c>
      <c r="H400" s="3">
        <v>44498.7202662037</v>
      </c>
      <c r="I400" t="s">
        <v>2624</v>
      </c>
      <c r="L400" t="s">
        <v>3393</v>
      </c>
      <c r="M400" s="2" t="s">
        <v>3978</v>
      </c>
      <c r="N400" t="s">
        <v>4329</v>
      </c>
      <c r="O400" t="s">
        <v>4485</v>
      </c>
    </row>
    <row r="401" spans="1:15">
      <c r="A401" s="1">
        <f>T("0000311683")</f>
        <v>0</v>
      </c>
      <c r="B401" t="s">
        <v>390</v>
      </c>
      <c r="C401" s="2" t="s">
        <v>1235</v>
      </c>
      <c r="D401" s="2" t="s">
        <v>1901</v>
      </c>
      <c r="E401" t="s">
        <v>2249</v>
      </c>
      <c r="F401" t="s">
        <v>2269</v>
      </c>
      <c r="G401" t="s">
        <v>2271</v>
      </c>
      <c r="H401" s="3">
        <v>44498.60841435185</v>
      </c>
      <c r="I401" t="s">
        <v>2625</v>
      </c>
      <c r="L401" t="s">
        <v>3447</v>
      </c>
      <c r="N401" t="s">
        <v>4331</v>
      </c>
      <c r="O401" t="s">
        <v>4482</v>
      </c>
    </row>
    <row r="402" spans="1:15">
      <c r="A402" s="1">
        <f>T("0000311684")</f>
        <v>0</v>
      </c>
      <c r="B402" t="s">
        <v>391</v>
      </c>
      <c r="C402" s="2" t="s">
        <v>1236</v>
      </c>
      <c r="D402" s="2" t="s">
        <v>1902</v>
      </c>
      <c r="E402" t="s">
        <v>2249</v>
      </c>
      <c r="F402" t="s">
        <v>2269</v>
      </c>
      <c r="G402" t="s">
        <v>2271</v>
      </c>
      <c r="H402" s="3">
        <v>44498.60888888889</v>
      </c>
      <c r="I402" t="s">
        <v>2626</v>
      </c>
      <c r="L402" t="s">
        <v>3448</v>
      </c>
      <c r="N402" t="s">
        <v>4331</v>
      </c>
      <c r="O402" t="s">
        <v>4482</v>
      </c>
    </row>
    <row r="403" spans="1:15">
      <c r="A403" s="1">
        <f>T("0000311687")</f>
        <v>0</v>
      </c>
      <c r="B403" t="s">
        <v>392</v>
      </c>
      <c r="C403" s="2" t="s">
        <v>1237</v>
      </c>
      <c r="D403" s="2" t="s">
        <v>1903</v>
      </c>
      <c r="E403" t="s">
        <v>2249</v>
      </c>
      <c r="F403" t="s">
        <v>2269</v>
      </c>
      <c r="G403" t="s">
        <v>2271</v>
      </c>
      <c r="H403" s="3">
        <v>44498.60679398148</v>
      </c>
      <c r="I403" t="s">
        <v>2627</v>
      </c>
      <c r="L403" t="s">
        <v>3449</v>
      </c>
      <c r="N403" t="s">
        <v>4331</v>
      </c>
      <c r="O403" t="s">
        <v>4482</v>
      </c>
    </row>
    <row r="404" spans="1:15">
      <c r="A404" s="1">
        <f>T("0000311693")</f>
        <v>0</v>
      </c>
      <c r="B404" t="s">
        <v>393</v>
      </c>
      <c r="C404" s="2" t="s">
        <v>1238</v>
      </c>
      <c r="D404" s="2" t="s">
        <v>1904</v>
      </c>
      <c r="E404" t="s">
        <v>2249</v>
      </c>
      <c r="F404" t="s">
        <v>2269</v>
      </c>
      <c r="G404" t="s">
        <v>2271</v>
      </c>
      <c r="H404" s="3">
        <v>44498.6428125</v>
      </c>
      <c r="I404" t="s">
        <v>2628</v>
      </c>
      <c r="L404" t="s">
        <v>3450</v>
      </c>
      <c r="N404" t="s">
        <v>4331</v>
      </c>
      <c r="O404" t="s">
        <v>4482</v>
      </c>
    </row>
    <row r="405" spans="1:15">
      <c r="A405" s="1">
        <f>T("0000311694")</f>
        <v>0</v>
      </c>
      <c r="B405" t="s">
        <v>394</v>
      </c>
      <c r="C405" s="2" t="s">
        <v>1239</v>
      </c>
      <c r="D405" s="2" t="s">
        <v>1905</v>
      </c>
      <c r="E405" t="s">
        <v>2249</v>
      </c>
      <c r="F405" t="s">
        <v>2269</v>
      </c>
      <c r="G405" t="s">
        <v>2271</v>
      </c>
      <c r="H405" s="3">
        <v>44498.64253472222</v>
      </c>
      <c r="I405" t="s">
        <v>2629</v>
      </c>
      <c r="L405" t="s">
        <v>3451</v>
      </c>
      <c r="N405" t="s">
        <v>4331</v>
      </c>
      <c r="O405" t="s">
        <v>4482</v>
      </c>
    </row>
    <row r="406" spans="1:15">
      <c r="A406" s="1">
        <f>T("0000311695")</f>
        <v>0</v>
      </c>
      <c r="B406" t="s">
        <v>395</v>
      </c>
      <c r="C406" s="2" t="s">
        <v>1240</v>
      </c>
      <c r="D406" s="2" t="s">
        <v>1906</v>
      </c>
      <c r="E406" t="s">
        <v>2249</v>
      </c>
      <c r="F406" t="s">
        <v>2269</v>
      </c>
      <c r="G406" t="s">
        <v>2274</v>
      </c>
      <c r="H406" s="3">
        <v>44498.63592592593</v>
      </c>
      <c r="I406" t="s">
        <v>2630</v>
      </c>
      <c r="J406" t="s">
        <v>3189</v>
      </c>
      <c r="L406" t="s">
        <v>3452</v>
      </c>
      <c r="N406" t="s">
        <v>4331</v>
      </c>
      <c r="O406" t="s">
        <v>4482</v>
      </c>
    </row>
    <row r="407" spans="1:15">
      <c r="A407" s="1">
        <f>T("0000311696")</f>
        <v>0</v>
      </c>
      <c r="B407" t="s">
        <v>396</v>
      </c>
      <c r="C407" s="2" t="s">
        <v>1241</v>
      </c>
      <c r="D407" s="2" t="s">
        <v>1907</v>
      </c>
      <c r="E407" t="s">
        <v>2249</v>
      </c>
      <c r="F407" t="s">
        <v>2269</v>
      </c>
      <c r="G407" t="s">
        <v>2274</v>
      </c>
      <c r="H407" s="3">
        <v>44498.63553240741</v>
      </c>
      <c r="I407" t="s">
        <v>2631</v>
      </c>
      <c r="J407" t="s">
        <v>3195</v>
      </c>
      <c r="L407" t="s">
        <v>3453</v>
      </c>
      <c r="N407" t="s">
        <v>4331</v>
      </c>
      <c r="O407" t="s">
        <v>4482</v>
      </c>
    </row>
    <row r="408" spans="1:15">
      <c r="A408" s="1">
        <f>T("0000157491")</f>
        <v>0</v>
      </c>
      <c r="B408" t="s">
        <v>397</v>
      </c>
      <c r="C408" s="2" t="s">
        <v>1242</v>
      </c>
      <c r="D408" s="2" t="s">
        <v>1908</v>
      </c>
      <c r="E408" t="s">
        <v>2249</v>
      </c>
      <c r="F408" t="s">
        <v>2269</v>
      </c>
      <c r="G408" t="s">
        <v>2271</v>
      </c>
      <c r="H408" s="3">
        <v>44498.59278935185</v>
      </c>
      <c r="I408" t="s">
        <v>2632</v>
      </c>
      <c r="L408" t="s">
        <v>3454</v>
      </c>
      <c r="M408" s="2" t="s">
        <v>3979</v>
      </c>
      <c r="N408" t="s">
        <v>2249</v>
      </c>
      <c r="O408" t="s">
        <v>4482</v>
      </c>
    </row>
    <row r="409" spans="1:15">
      <c r="A409" s="1">
        <f>T("0000157963")</f>
        <v>0</v>
      </c>
      <c r="B409" t="s">
        <v>398</v>
      </c>
      <c r="C409" s="2" t="s">
        <v>1243</v>
      </c>
      <c r="D409" s="2" t="s">
        <v>1909</v>
      </c>
      <c r="E409" t="s">
        <v>2250</v>
      </c>
      <c r="F409" t="s">
        <v>2269</v>
      </c>
      <c r="G409" t="s">
        <v>2271</v>
      </c>
      <c r="H409" s="3">
        <v>44498.62424768518</v>
      </c>
      <c r="I409" t="s">
        <v>2633</v>
      </c>
      <c r="J409" t="s">
        <v>3194</v>
      </c>
      <c r="L409" t="s">
        <v>3393</v>
      </c>
      <c r="M409" s="2" t="s">
        <v>3980</v>
      </c>
      <c r="N409" t="s">
        <v>2250</v>
      </c>
      <c r="O409" t="s">
        <v>4484</v>
      </c>
    </row>
    <row r="410" spans="1:15">
      <c r="A410" s="1">
        <f>T("0000157964")</f>
        <v>0</v>
      </c>
      <c r="B410" t="s">
        <v>399</v>
      </c>
      <c r="C410" s="2" t="s">
        <v>1244</v>
      </c>
      <c r="D410" s="2" t="s">
        <v>1910</v>
      </c>
      <c r="E410" t="s">
        <v>2250</v>
      </c>
      <c r="F410" t="s">
        <v>2269</v>
      </c>
      <c r="G410" t="s">
        <v>2272</v>
      </c>
      <c r="H410" s="3">
        <v>44498.62200231481</v>
      </c>
      <c r="I410" t="s">
        <v>2634</v>
      </c>
      <c r="L410" t="s">
        <v>3393</v>
      </c>
      <c r="M410" s="2" t="s">
        <v>3981</v>
      </c>
      <c r="N410" t="s">
        <v>2250</v>
      </c>
    </row>
    <row r="411" spans="1:15">
      <c r="A411" s="1">
        <f>T("0000157965")</f>
        <v>0</v>
      </c>
      <c r="B411" t="s">
        <v>400</v>
      </c>
      <c r="C411" s="2" t="s">
        <v>1245</v>
      </c>
      <c r="D411" s="2" t="s">
        <v>1911</v>
      </c>
      <c r="E411" t="s">
        <v>2250</v>
      </c>
      <c r="F411" t="s">
        <v>2269</v>
      </c>
      <c r="G411" t="s">
        <v>2271</v>
      </c>
      <c r="H411" s="3">
        <v>44498.6234375</v>
      </c>
      <c r="I411" t="s">
        <v>2635</v>
      </c>
      <c r="J411" t="s">
        <v>3196</v>
      </c>
      <c r="L411" t="s">
        <v>3393</v>
      </c>
      <c r="M411" s="2" t="s">
        <v>3982</v>
      </c>
      <c r="N411" t="s">
        <v>2250</v>
      </c>
      <c r="O411" t="s">
        <v>4484</v>
      </c>
    </row>
    <row r="412" spans="1:15">
      <c r="A412" s="1">
        <f>T("0000157966")</f>
        <v>0</v>
      </c>
      <c r="B412" t="s">
        <v>401</v>
      </c>
      <c r="C412" s="2" t="s">
        <v>1246</v>
      </c>
      <c r="D412" s="2" t="s">
        <v>1912</v>
      </c>
      <c r="E412" t="s">
        <v>2250</v>
      </c>
      <c r="F412" t="s">
        <v>2269</v>
      </c>
      <c r="G412" t="s">
        <v>2271</v>
      </c>
      <c r="H412" s="3">
        <v>44498.62567129629</v>
      </c>
      <c r="I412" t="s">
        <v>2636</v>
      </c>
      <c r="J412" t="s">
        <v>3197</v>
      </c>
      <c r="L412" t="s">
        <v>3393</v>
      </c>
      <c r="M412" s="2" t="s">
        <v>3983</v>
      </c>
      <c r="N412" t="s">
        <v>2250</v>
      </c>
      <c r="O412" t="s">
        <v>4484</v>
      </c>
    </row>
    <row r="413" spans="1:15">
      <c r="A413" s="1">
        <f>T("0000157967")</f>
        <v>0</v>
      </c>
      <c r="B413" t="s">
        <v>402</v>
      </c>
      <c r="C413" s="2" t="s">
        <v>1247</v>
      </c>
      <c r="D413" s="2" t="s">
        <v>1913</v>
      </c>
      <c r="E413" t="s">
        <v>2250</v>
      </c>
      <c r="F413" t="s">
        <v>2269</v>
      </c>
      <c r="G413" t="s">
        <v>2272</v>
      </c>
      <c r="H413" s="3">
        <v>44498.62668981482</v>
      </c>
      <c r="I413" t="s">
        <v>2637</v>
      </c>
      <c r="L413" t="s">
        <v>3393</v>
      </c>
      <c r="M413" s="2" t="s">
        <v>3984</v>
      </c>
      <c r="N413" t="s">
        <v>2250</v>
      </c>
      <c r="O413" t="s">
        <v>4484</v>
      </c>
    </row>
    <row r="414" spans="1:15">
      <c r="A414" s="1">
        <f>T("0000157968")</f>
        <v>0</v>
      </c>
      <c r="B414" t="s">
        <v>403</v>
      </c>
      <c r="C414" s="2" t="s">
        <v>1248</v>
      </c>
      <c r="D414" s="2" t="s">
        <v>1914</v>
      </c>
      <c r="E414" t="s">
        <v>2250</v>
      </c>
      <c r="F414" t="s">
        <v>2269</v>
      </c>
      <c r="G414" t="s">
        <v>2271</v>
      </c>
      <c r="H414" s="3">
        <v>44498.62759259259</v>
      </c>
      <c r="I414" t="s">
        <v>2638</v>
      </c>
      <c r="J414" t="s">
        <v>3194</v>
      </c>
      <c r="L414" t="s">
        <v>3393</v>
      </c>
      <c r="M414" s="2" t="s">
        <v>3985</v>
      </c>
      <c r="N414" t="s">
        <v>2250</v>
      </c>
      <c r="O414" t="s">
        <v>4484</v>
      </c>
    </row>
    <row r="415" spans="1:15">
      <c r="A415" s="1">
        <f>T("0000157970")</f>
        <v>0</v>
      </c>
      <c r="B415" t="s">
        <v>404</v>
      </c>
      <c r="C415" s="2" t="s">
        <v>1249</v>
      </c>
      <c r="D415" s="2" t="s">
        <v>1915</v>
      </c>
      <c r="E415" t="s">
        <v>2251</v>
      </c>
      <c r="F415" t="s">
        <v>2269</v>
      </c>
      <c r="G415" t="s">
        <v>2272</v>
      </c>
      <c r="H415" s="3">
        <v>44498.60467592593</v>
      </c>
      <c r="I415" t="s">
        <v>2639</v>
      </c>
      <c r="J415" t="s">
        <v>3198</v>
      </c>
      <c r="L415" t="s">
        <v>3393</v>
      </c>
      <c r="M415" s="2" t="s">
        <v>3986</v>
      </c>
      <c r="N415" t="s">
        <v>2251</v>
      </c>
      <c r="O415" t="s">
        <v>4484</v>
      </c>
    </row>
    <row r="416" spans="1:15">
      <c r="A416" s="1">
        <f>T("0000157971")</f>
        <v>0</v>
      </c>
      <c r="B416" t="s">
        <v>405</v>
      </c>
      <c r="C416" s="2" t="s">
        <v>1250</v>
      </c>
      <c r="D416" s="2" t="s">
        <v>1916</v>
      </c>
      <c r="E416" t="s">
        <v>2251</v>
      </c>
      <c r="F416" t="s">
        <v>2269</v>
      </c>
      <c r="G416" t="s">
        <v>2272</v>
      </c>
      <c r="H416" s="3">
        <v>44498.59471064815</v>
      </c>
      <c r="I416" t="s">
        <v>2640</v>
      </c>
      <c r="L416" t="s">
        <v>3393</v>
      </c>
      <c r="M416" s="2" t="s">
        <v>3987</v>
      </c>
      <c r="N416" t="s">
        <v>2251</v>
      </c>
      <c r="O416" t="s">
        <v>4482</v>
      </c>
    </row>
    <row r="417" spans="1:15">
      <c r="A417" s="1">
        <f>T("0000157972")</f>
        <v>0</v>
      </c>
      <c r="B417" t="s">
        <v>406</v>
      </c>
      <c r="C417" s="2" t="s">
        <v>1251</v>
      </c>
      <c r="D417" s="2" t="s">
        <v>1917</v>
      </c>
      <c r="E417" t="s">
        <v>2251</v>
      </c>
      <c r="F417" t="s">
        <v>2269</v>
      </c>
      <c r="G417" t="s">
        <v>2271</v>
      </c>
      <c r="H417" s="3">
        <v>44498.5971875</v>
      </c>
      <c r="I417" t="s">
        <v>2641</v>
      </c>
      <c r="J417" t="s">
        <v>3194</v>
      </c>
      <c r="L417" t="s">
        <v>3393</v>
      </c>
      <c r="M417" s="2" t="s">
        <v>3988</v>
      </c>
      <c r="N417" t="s">
        <v>2251</v>
      </c>
      <c r="O417" t="s">
        <v>4484</v>
      </c>
    </row>
    <row r="418" spans="1:15">
      <c r="A418" s="1">
        <f>T("0000157973")</f>
        <v>0</v>
      </c>
      <c r="B418" t="s">
        <v>407</v>
      </c>
      <c r="C418" s="2" t="s">
        <v>1252</v>
      </c>
      <c r="D418" s="2" t="s">
        <v>1918</v>
      </c>
      <c r="E418" t="s">
        <v>2251</v>
      </c>
      <c r="F418" t="s">
        <v>2269</v>
      </c>
      <c r="G418" t="s">
        <v>2272</v>
      </c>
      <c r="H418" s="3">
        <v>44498.60924768518</v>
      </c>
      <c r="I418" t="s">
        <v>2642</v>
      </c>
      <c r="L418" t="s">
        <v>3393</v>
      </c>
      <c r="M418" s="2" t="s">
        <v>3989</v>
      </c>
      <c r="N418" t="s">
        <v>2251</v>
      </c>
      <c r="O418" t="s">
        <v>4484</v>
      </c>
    </row>
    <row r="419" spans="1:15">
      <c r="A419" s="1">
        <f>T("0000157974")</f>
        <v>0</v>
      </c>
      <c r="B419" t="s">
        <v>408</v>
      </c>
      <c r="C419" s="2" t="s">
        <v>1253</v>
      </c>
      <c r="D419" s="2" t="s">
        <v>1919</v>
      </c>
      <c r="E419" t="s">
        <v>2251</v>
      </c>
      <c r="F419" t="s">
        <v>2269</v>
      </c>
      <c r="G419" t="s">
        <v>2272</v>
      </c>
      <c r="H419" s="3">
        <v>44498.60760416667</v>
      </c>
      <c r="I419" t="s">
        <v>2643</v>
      </c>
      <c r="L419" t="s">
        <v>3393</v>
      </c>
      <c r="M419" s="2" t="s">
        <v>3990</v>
      </c>
      <c r="N419" t="s">
        <v>2251</v>
      </c>
      <c r="O419" t="s">
        <v>4482</v>
      </c>
    </row>
    <row r="420" spans="1:15">
      <c r="A420" s="1">
        <f>T("0000157975")</f>
        <v>0</v>
      </c>
      <c r="B420" t="s">
        <v>409</v>
      </c>
      <c r="C420" s="2" t="s">
        <v>1254</v>
      </c>
      <c r="D420" s="2" t="s">
        <v>1920</v>
      </c>
      <c r="E420" t="s">
        <v>2251</v>
      </c>
      <c r="F420" t="s">
        <v>2269</v>
      </c>
      <c r="G420" t="s">
        <v>2271</v>
      </c>
      <c r="H420" s="3">
        <v>44498.60828703704</v>
      </c>
      <c r="I420" t="s">
        <v>2644</v>
      </c>
      <c r="J420" t="s">
        <v>3194</v>
      </c>
      <c r="L420" t="s">
        <v>3393</v>
      </c>
      <c r="M420" s="2" t="s">
        <v>3991</v>
      </c>
      <c r="N420" t="s">
        <v>2251</v>
      </c>
      <c r="O420" t="s">
        <v>4484</v>
      </c>
    </row>
    <row r="421" spans="1:15">
      <c r="A421" s="1">
        <f>T("0000202862")</f>
        <v>0</v>
      </c>
      <c r="B421" t="s">
        <v>410</v>
      </c>
      <c r="C421" s="2" t="s">
        <v>1255</v>
      </c>
      <c r="D421" s="2" t="s">
        <v>1921</v>
      </c>
      <c r="E421" t="s">
        <v>2255</v>
      </c>
      <c r="F421" t="s">
        <v>2269</v>
      </c>
      <c r="G421" t="s">
        <v>2271</v>
      </c>
      <c r="H421" s="3">
        <v>44498.70207175926</v>
      </c>
      <c r="I421" t="s">
        <v>2645</v>
      </c>
      <c r="J421" t="s">
        <v>3199</v>
      </c>
      <c r="L421" t="s">
        <v>3455</v>
      </c>
      <c r="M421" s="2" t="s">
        <v>3992</v>
      </c>
      <c r="N421" t="s">
        <v>2255</v>
      </c>
      <c r="O421" t="s">
        <v>4482</v>
      </c>
    </row>
    <row r="422" spans="1:15">
      <c r="A422" s="1">
        <f>T("0000202864")</f>
        <v>0</v>
      </c>
      <c r="B422" t="s">
        <v>411</v>
      </c>
      <c r="C422" s="2" t="s">
        <v>1256</v>
      </c>
      <c r="D422" s="2" t="s">
        <v>1922</v>
      </c>
      <c r="E422" t="s">
        <v>2255</v>
      </c>
      <c r="F422" t="s">
        <v>2269</v>
      </c>
      <c r="G422" t="s">
        <v>2271</v>
      </c>
      <c r="H422" s="3">
        <v>44498.69818287037</v>
      </c>
      <c r="I422" t="s">
        <v>2646</v>
      </c>
      <c r="J422" t="s">
        <v>3200</v>
      </c>
      <c r="L422" t="s">
        <v>3456</v>
      </c>
      <c r="M422" s="2" t="s">
        <v>3993</v>
      </c>
      <c r="N422" t="s">
        <v>2255</v>
      </c>
      <c r="O422" t="s">
        <v>4482</v>
      </c>
    </row>
    <row r="423" spans="1:15">
      <c r="A423" s="1">
        <f>T("0000202871")</f>
        <v>0</v>
      </c>
      <c r="B423" t="s">
        <v>412</v>
      </c>
      <c r="C423" s="2" t="s">
        <v>1257</v>
      </c>
      <c r="D423" s="2" t="s">
        <v>1923</v>
      </c>
      <c r="E423" t="s">
        <v>2256</v>
      </c>
      <c r="G423" t="s">
        <v>2274</v>
      </c>
      <c r="H423" s="3">
        <v>44498.68725694445</v>
      </c>
      <c r="J423" t="s">
        <v>3201</v>
      </c>
      <c r="L423" t="s">
        <v>3457</v>
      </c>
      <c r="M423" s="2" t="s">
        <v>3994</v>
      </c>
      <c r="N423" t="s">
        <v>2256</v>
      </c>
      <c r="O423" t="s">
        <v>4486</v>
      </c>
    </row>
    <row r="424" spans="1:15">
      <c r="A424" s="1">
        <f>T("0000157999")</f>
        <v>0</v>
      </c>
      <c r="B424" t="s">
        <v>413</v>
      </c>
      <c r="C424" s="2" t="s">
        <v>1258</v>
      </c>
      <c r="D424" s="2" t="s">
        <v>1924</v>
      </c>
      <c r="E424" t="s">
        <v>2262</v>
      </c>
      <c r="F424" t="s">
        <v>2269</v>
      </c>
      <c r="G424" t="s">
        <v>2275</v>
      </c>
      <c r="I424" t="s">
        <v>2647</v>
      </c>
      <c r="J424" t="s">
        <v>3202</v>
      </c>
      <c r="M424" s="2" t="s">
        <v>3995</v>
      </c>
      <c r="N424" t="s">
        <v>2262</v>
      </c>
      <c r="O424" t="s">
        <v>4482</v>
      </c>
    </row>
    <row r="425" spans="1:15">
      <c r="A425" s="1">
        <f>T("0000157998")</f>
        <v>0</v>
      </c>
      <c r="B425" t="s">
        <v>414</v>
      </c>
      <c r="C425" s="2" t="s">
        <v>1259</v>
      </c>
      <c r="D425" s="2" t="s">
        <v>1925</v>
      </c>
      <c r="E425" t="s">
        <v>2238</v>
      </c>
      <c r="F425" t="s">
        <v>2269</v>
      </c>
      <c r="G425" t="s">
        <v>2275</v>
      </c>
      <c r="I425" t="s">
        <v>2648</v>
      </c>
      <c r="J425" t="s">
        <v>3203</v>
      </c>
      <c r="M425" s="2" t="s">
        <v>3996</v>
      </c>
      <c r="N425" t="s">
        <v>2238</v>
      </c>
      <c r="O425" t="s">
        <v>4482</v>
      </c>
    </row>
    <row r="426" spans="1:15">
      <c r="A426" s="1">
        <f>T("0000311821")</f>
        <v>0</v>
      </c>
      <c r="B426" t="s">
        <v>415</v>
      </c>
      <c r="C426" s="2" t="s">
        <v>1260</v>
      </c>
      <c r="D426" s="2" t="s">
        <v>1926</v>
      </c>
      <c r="E426" t="s">
        <v>2253</v>
      </c>
      <c r="F426" t="s">
        <v>2269</v>
      </c>
      <c r="G426" t="s">
        <v>2271</v>
      </c>
      <c r="H426" s="3">
        <v>44498.75165509259</v>
      </c>
      <c r="I426" t="s">
        <v>2649</v>
      </c>
      <c r="L426" t="s">
        <v>3458</v>
      </c>
      <c r="N426" t="s">
        <v>2253</v>
      </c>
      <c r="O426" t="s">
        <v>4482</v>
      </c>
    </row>
    <row r="427" spans="1:15">
      <c r="A427" s="1">
        <f>T("0000311823")</f>
        <v>0</v>
      </c>
      <c r="B427" t="s">
        <v>416</v>
      </c>
      <c r="C427" s="2" t="s">
        <v>1261</v>
      </c>
      <c r="D427" s="2" t="s">
        <v>1927</v>
      </c>
      <c r="E427" t="s">
        <v>2263</v>
      </c>
      <c r="F427" t="s">
        <v>2269</v>
      </c>
      <c r="G427" t="s">
        <v>2271</v>
      </c>
      <c r="H427" s="3">
        <v>44498.74978009259</v>
      </c>
      <c r="I427" t="s">
        <v>2650</v>
      </c>
      <c r="L427" t="s">
        <v>3459</v>
      </c>
      <c r="N427" t="s">
        <v>2263</v>
      </c>
      <c r="O427" t="s">
        <v>4482</v>
      </c>
    </row>
    <row r="428" spans="1:15">
      <c r="A428" s="1">
        <f>T("0000311822")</f>
        <v>0</v>
      </c>
      <c r="B428" t="s">
        <v>415</v>
      </c>
      <c r="C428" s="2" t="s">
        <v>1262</v>
      </c>
      <c r="D428" s="2" t="s">
        <v>1928</v>
      </c>
      <c r="E428" t="s">
        <v>2258</v>
      </c>
      <c r="F428" t="s">
        <v>2269</v>
      </c>
      <c r="G428" t="s">
        <v>2271</v>
      </c>
      <c r="H428" s="3">
        <v>44498.75065972222</v>
      </c>
      <c r="I428" t="s">
        <v>2651</v>
      </c>
      <c r="L428" t="s">
        <v>3460</v>
      </c>
      <c r="N428" t="s">
        <v>2258</v>
      </c>
      <c r="O428" t="s">
        <v>4482</v>
      </c>
    </row>
    <row r="429" spans="1:15">
      <c r="A429" s="1">
        <f>T("0000311820")</f>
        <v>0</v>
      </c>
      <c r="B429" t="s">
        <v>417</v>
      </c>
      <c r="C429" s="2" t="s">
        <v>1263</v>
      </c>
      <c r="D429" s="2" t="s">
        <v>1929</v>
      </c>
      <c r="E429" t="s">
        <v>2257</v>
      </c>
      <c r="F429" t="s">
        <v>2269</v>
      </c>
      <c r="G429" t="s">
        <v>2271</v>
      </c>
      <c r="H429" s="3">
        <v>44498.75231481482</v>
      </c>
      <c r="I429" t="s">
        <v>2652</v>
      </c>
      <c r="L429" t="s">
        <v>3461</v>
      </c>
      <c r="N429" t="s">
        <v>2257</v>
      </c>
      <c r="O429" t="s">
        <v>4482</v>
      </c>
    </row>
    <row r="430" spans="1:15">
      <c r="A430" s="1">
        <f>T("0000151893")</f>
        <v>0</v>
      </c>
      <c r="B430" t="s">
        <v>418</v>
      </c>
      <c r="C430" s="2" t="s">
        <v>1264</v>
      </c>
      <c r="D430" s="2" t="s">
        <v>1930</v>
      </c>
      <c r="E430" t="s">
        <v>2239</v>
      </c>
      <c r="F430" t="s">
        <v>2269</v>
      </c>
      <c r="G430" t="s">
        <v>2272</v>
      </c>
      <c r="H430" s="3">
        <v>44498.74061342593</v>
      </c>
      <c r="I430" t="s">
        <v>2653</v>
      </c>
      <c r="L430" t="s">
        <v>3462</v>
      </c>
      <c r="M430" s="2" t="s">
        <v>3997</v>
      </c>
      <c r="N430" t="s">
        <v>2239</v>
      </c>
      <c r="O430" t="s">
        <v>4487</v>
      </c>
    </row>
    <row r="431" spans="1:15">
      <c r="A431" s="1">
        <f>T("0000151894")</f>
        <v>0</v>
      </c>
      <c r="B431" t="s">
        <v>419</v>
      </c>
      <c r="C431" s="2" t="s">
        <v>1265</v>
      </c>
      <c r="D431" s="2" t="s">
        <v>1931</v>
      </c>
      <c r="E431" t="s">
        <v>2239</v>
      </c>
      <c r="F431" t="s">
        <v>2269</v>
      </c>
      <c r="G431" t="s">
        <v>2272</v>
      </c>
      <c r="I431" t="s">
        <v>2654</v>
      </c>
      <c r="M431" s="2" t="s">
        <v>3998</v>
      </c>
      <c r="N431" t="s">
        <v>2239</v>
      </c>
      <c r="O431" t="s">
        <v>4487</v>
      </c>
    </row>
    <row r="432" spans="1:15">
      <c r="A432" s="1">
        <f>T("0000157510")</f>
        <v>0</v>
      </c>
      <c r="B432" t="s">
        <v>420</v>
      </c>
      <c r="C432" s="2" t="s">
        <v>1266</v>
      </c>
      <c r="D432" s="2" t="s">
        <v>1932</v>
      </c>
      <c r="E432" t="s">
        <v>2240</v>
      </c>
      <c r="F432" t="s">
        <v>2269</v>
      </c>
      <c r="G432" t="s">
        <v>2271</v>
      </c>
      <c r="H432" s="3">
        <v>44498.61579861111</v>
      </c>
      <c r="I432" t="s">
        <v>2655</v>
      </c>
      <c r="L432" t="s">
        <v>3463</v>
      </c>
      <c r="N432" t="s">
        <v>4332</v>
      </c>
      <c r="O432" t="s">
        <v>4482</v>
      </c>
    </row>
    <row r="433" spans="1:15">
      <c r="A433" s="1">
        <f>T("0000157466")</f>
        <v>0</v>
      </c>
      <c r="B433" t="s">
        <v>421</v>
      </c>
      <c r="C433" s="2" t="s">
        <v>1267</v>
      </c>
      <c r="D433" s="2" t="s">
        <v>1933</v>
      </c>
      <c r="E433" t="s">
        <v>2240</v>
      </c>
      <c r="F433" t="s">
        <v>2269</v>
      </c>
      <c r="G433" t="s">
        <v>2271</v>
      </c>
      <c r="H433" s="3">
        <v>44498.736875</v>
      </c>
      <c r="I433" t="s">
        <v>2656</v>
      </c>
      <c r="J433" t="s">
        <v>3194</v>
      </c>
      <c r="M433" s="2" t="s">
        <v>3999</v>
      </c>
      <c r="N433" t="s">
        <v>4205</v>
      </c>
      <c r="O433" t="s">
        <v>4482</v>
      </c>
    </row>
    <row r="434" spans="1:15">
      <c r="A434" s="1">
        <f>T("0000157468")</f>
        <v>0</v>
      </c>
      <c r="B434" t="s">
        <v>422</v>
      </c>
      <c r="C434" s="2" t="s">
        <v>1268</v>
      </c>
      <c r="D434" s="2" t="s">
        <v>1934</v>
      </c>
      <c r="E434" t="s">
        <v>2240</v>
      </c>
      <c r="F434" t="s">
        <v>2269</v>
      </c>
      <c r="G434" t="s">
        <v>2271</v>
      </c>
      <c r="H434" s="3">
        <v>44498.73844907407</v>
      </c>
      <c r="I434" t="s">
        <v>2657</v>
      </c>
      <c r="J434" t="s">
        <v>3194</v>
      </c>
      <c r="M434" s="2" t="s">
        <v>4000</v>
      </c>
      <c r="N434" t="s">
        <v>4205</v>
      </c>
      <c r="O434" t="s">
        <v>4482</v>
      </c>
    </row>
    <row r="435" spans="1:15">
      <c r="A435" s="1">
        <f>T("0000157470")</f>
        <v>0</v>
      </c>
      <c r="B435" t="s">
        <v>423</v>
      </c>
      <c r="C435" s="2" t="s">
        <v>1269</v>
      </c>
      <c r="D435" s="2" t="s">
        <v>1935</v>
      </c>
      <c r="E435" t="s">
        <v>2240</v>
      </c>
      <c r="F435" t="s">
        <v>2269</v>
      </c>
      <c r="G435" t="s">
        <v>2275</v>
      </c>
      <c r="H435" s="3">
        <v>44498.73356481481</v>
      </c>
      <c r="I435" t="s">
        <v>2658</v>
      </c>
      <c r="J435" t="s">
        <v>3204</v>
      </c>
      <c r="M435" s="2" t="s">
        <v>4001</v>
      </c>
      <c r="N435" t="s">
        <v>4205</v>
      </c>
      <c r="O435" t="s">
        <v>4482</v>
      </c>
    </row>
    <row r="436" spans="1:15">
      <c r="A436" s="1">
        <f>T("0000157907")</f>
        <v>0</v>
      </c>
      <c r="B436" t="s">
        <v>424</v>
      </c>
      <c r="C436" s="2" t="s">
        <v>1270</v>
      </c>
      <c r="D436" s="2" t="s">
        <v>1936</v>
      </c>
      <c r="E436" t="s">
        <v>2242</v>
      </c>
      <c r="F436" t="s">
        <v>2269</v>
      </c>
      <c r="G436" t="s">
        <v>2272</v>
      </c>
      <c r="H436" s="3">
        <v>44498.79451388889</v>
      </c>
      <c r="I436" t="s">
        <v>2659</v>
      </c>
      <c r="L436" t="s">
        <v>3464</v>
      </c>
      <c r="M436" s="2" t="s">
        <v>4002</v>
      </c>
      <c r="N436" t="s">
        <v>4208</v>
      </c>
      <c r="O436" t="s">
        <v>4466</v>
      </c>
    </row>
    <row r="437" spans="1:15">
      <c r="A437" s="1">
        <f>T("0000151783")</f>
        <v>0</v>
      </c>
      <c r="B437" t="s">
        <v>425</v>
      </c>
      <c r="C437" s="2" t="s">
        <v>1271</v>
      </c>
      <c r="D437" s="2" t="s">
        <v>1937</v>
      </c>
      <c r="E437" t="s">
        <v>2242</v>
      </c>
      <c r="F437" t="s">
        <v>2269</v>
      </c>
      <c r="G437" t="s">
        <v>2271</v>
      </c>
      <c r="H437" s="3">
        <v>44498.7934375</v>
      </c>
      <c r="I437" t="s">
        <v>2660</v>
      </c>
      <c r="J437" t="s">
        <v>3189</v>
      </c>
      <c r="L437" t="s">
        <v>3465</v>
      </c>
      <c r="M437" s="2" t="s">
        <v>4003</v>
      </c>
      <c r="N437" t="s">
        <v>4208</v>
      </c>
      <c r="O437" t="s">
        <v>4488</v>
      </c>
    </row>
    <row r="438" spans="1:15">
      <c r="A438" s="1">
        <f>T("0000151791")</f>
        <v>0</v>
      </c>
      <c r="B438" t="s">
        <v>426</v>
      </c>
      <c r="C438" s="2" t="s">
        <v>1272</v>
      </c>
      <c r="D438" s="2" t="s">
        <v>1938</v>
      </c>
      <c r="E438" t="s">
        <v>2242</v>
      </c>
      <c r="F438" t="s">
        <v>2269</v>
      </c>
      <c r="G438" t="s">
        <v>2272</v>
      </c>
      <c r="H438" s="3">
        <v>44498.79392361111</v>
      </c>
      <c r="I438" t="s">
        <v>2661</v>
      </c>
      <c r="J438" t="s">
        <v>3205</v>
      </c>
      <c r="L438" t="s">
        <v>3466</v>
      </c>
      <c r="M438" s="2" t="s">
        <v>4004</v>
      </c>
      <c r="N438" t="s">
        <v>4208</v>
      </c>
      <c r="O438" t="s">
        <v>4488</v>
      </c>
    </row>
    <row r="439" spans="1:15">
      <c r="A439" s="1">
        <f>T("0000151795")</f>
        <v>0</v>
      </c>
      <c r="B439" t="s">
        <v>427</v>
      </c>
      <c r="C439" s="2" t="s">
        <v>1273</v>
      </c>
      <c r="D439" s="2" t="s">
        <v>1939</v>
      </c>
      <c r="E439" t="s">
        <v>2242</v>
      </c>
      <c r="F439" t="s">
        <v>2269</v>
      </c>
      <c r="G439" t="s">
        <v>2271</v>
      </c>
      <c r="H439" s="3">
        <v>44498.79380787037</v>
      </c>
      <c r="I439" t="s">
        <v>2662</v>
      </c>
      <c r="L439" t="s">
        <v>3467</v>
      </c>
      <c r="N439" t="s">
        <v>2242</v>
      </c>
      <c r="O439" t="s">
        <v>4488</v>
      </c>
    </row>
    <row r="440" spans="1:15">
      <c r="A440" s="1">
        <f>T("0000151797")</f>
        <v>0</v>
      </c>
      <c r="B440" t="s">
        <v>428</v>
      </c>
      <c r="C440" s="2" t="s">
        <v>1274</v>
      </c>
      <c r="D440" s="2" t="s">
        <v>1940</v>
      </c>
      <c r="E440" t="s">
        <v>2242</v>
      </c>
      <c r="F440" t="s">
        <v>2269</v>
      </c>
      <c r="G440" t="s">
        <v>2272</v>
      </c>
      <c r="H440" s="3">
        <v>44498.79465277777</v>
      </c>
      <c r="I440" t="s">
        <v>2663</v>
      </c>
      <c r="L440" t="s">
        <v>3468</v>
      </c>
      <c r="M440" s="2" t="s">
        <v>4005</v>
      </c>
      <c r="N440" t="s">
        <v>2242</v>
      </c>
      <c r="O440" t="s">
        <v>4488</v>
      </c>
    </row>
    <row r="441" spans="1:15">
      <c r="A441" s="1">
        <f>T("0000151813")</f>
        <v>0</v>
      </c>
      <c r="B441" t="s">
        <v>429</v>
      </c>
      <c r="C441" s="2" t="s">
        <v>1275</v>
      </c>
      <c r="D441" s="2" t="s">
        <v>1941</v>
      </c>
      <c r="E441" t="s">
        <v>2242</v>
      </c>
      <c r="F441" t="s">
        <v>2269</v>
      </c>
      <c r="G441" t="s">
        <v>2271</v>
      </c>
      <c r="I441" t="s">
        <v>2664</v>
      </c>
      <c r="M441" s="2" t="s">
        <v>4006</v>
      </c>
      <c r="N441" t="s">
        <v>2242</v>
      </c>
      <c r="O441" t="s">
        <v>4488</v>
      </c>
    </row>
    <row r="442" spans="1:15">
      <c r="A442" s="1">
        <f>T("0000151815")</f>
        <v>0</v>
      </c>
      <c r="B442" t="s">
        <v>430</v>
      </c>
      <c r="C442" s="2" t="s">
        <v>1276</v>
      </c>
      <c r="D442" s="2" t="s">
        <v>1942</v>
      </c>
      <c r="E442" t="s">
        <v>2242</v>
      </c>
      <c r="F442" t="s">
        <v>2269</v>
      </c>
      <c r="G442" t="s">
        <v>2271</v>
      </c>
      <c r="I442" t="s">
        <v>2665</v>
      </c>
      <c r="M442" s="2" t="s">
        <v>4007</v>
      </c>
      <c r="N442" t="s">
        <v>2242</v>
      </c>
      <c r="O442" t="s">
        <v>4488</v>
      </c>
    </row>
    <row r="443" spans="1:15">
      <c r="A443" s="1">
        <f>T("0000151817")</f>
        <v>0</v>
      </c>
      <c r="B443" t="s">
        <v>431</v>
      </c>
      <c r="C443" s="2" t="s">
        <v>1277</v>
      </c>
      <c r="D443" s="2" t="s">
        <v>1943</v>
      </c>
      <c r="E443" t="s">
        <v>2242</v>
      </c>
      <c r="F443" t="s">
        <v>2269</v>
      </c>
      <c r="G443" t="s">
        <v>2271</v>
      </c>
      <c r="I443" t="s">
        <v>2666</v>
      </c>
      <c r="M443" s="2" t="s">
        <v>4008</v>
      </c>
      <c r="N443" t="s">
        <v>2242</v>
      </c>
      <c r="O443" t="s">
        <v>4488</v>
      </c>
    </row>
    <row r="444" spans="1:15">
      <c r="A444" s="1">
        <f>T("0000151818")</f>
        <v>0</v>
      </c>
      <c r="B444" t="s">
        <v>432</v>
      </c>
      <c r="C444" s="2" t="s">
        <v>1278</v>
      </c>
      <c r="D444" s="2" t="s">
        <v>1944</v>
      </c>
      <c r="E444" t="s">
        <v>2242</v>
      </c>
      <c r="F444" t="s">
        <v>2269</v>
      </c>
      <c r="G444" t="s">
        <v>2271</v>
      </c>
      <c r="I444" t="s">
        <v>2667</v>
      </c>
      <c r="M444" s="2" t="s">
        <v>4009</v>
      </c>
      <c r="N444" t="s">
        <v>2242</v>
      </c>
      <c r="O444" t="s">
        <v>4488</v>
      </c>
    </row>
    <row r="445" spans="1:15">
      <c r="A445" s="1">
        <f>T("0000151790")</f>
        <v>0</v>
      </c>
      <c r="B445" t="s">
        <v>433</v>
      </c>
      <c r="C445" s="2" t="s">
        <v>1279</v>
      </c>
      <c r="D445" s="2" t="s">
        <v>1945</v>
      </c>
      <c r="E445" t="s">
        <v>2242</v>
      </c>
      <c r="F445" t="s">
        <v>2269</v>
      </c>
      <c r="G445" t="s">
        <v>2272</v>
      </c>
      <c r="H445" s="3">
        <v>44498.79447916667</v>
      </c>
      <c r="I445" t="s">
        <v>2668</v>
      </c>
      <c r="J445" t="s">
        <v>3205</v>
      </c>
      <c r="L445" t="s">
        <v>3469</v>
      </c>
      <c r="M445" s="2" t="s">
        <v>4010</v>
      </c>
      <c r="N445" t="s">
        <v>4208</v>
      </c>
      <c r="O445" t="s">
        <v>4488</v>
      </c>
    </row>
    <row r="446" spans="1:15">
      <c r="A446" s="1">
        <f>T("0000151792")</f>
        <v>0</v>
      </c>
      <c r="B446" t="s">
        <v>434</v>
      </c>
      <c r="C446" s="2" t="s">
        <v>1280</v>
      </c>
      <c r="D446" s="2" t="s">
        <v>1946</v>
      </c>
      <c r="E446" t="s">
        <v>2242</v>
      </c>
      <c r="F446" t="s">
        <v>2269</v>
      </c>
      <c r="G446" t="s">
        <v>2271</v>
      </c>
      <c r="I446" t="s">
        <v>2669</v>
      </c>
      <c r="M446" s="2" t="s">
        <v>4011</v>
      </c>
      <c r="N446" t="s">
        <v>4208</v>
      </c>
      <c r="O446" t="s">
        <v>4488</v>
      </c>
    </row>
    <row r="447" spans="1:15">
      <c r="A447" s="1">
        <f>T("0000157908")</f>
        <v>0</v>
      </c>
      <c r="B447" t="s">
        <v>435</v>
      </c>
      <c r="C447" s="2" t="s">
        <v>1281</v>
      </c>
      <c r="D447" s="2" t="s">
        <v>1947</v>
      </c>
      <c r="E447" t="s">
        <v>2242</v>
      </c>
      <c r="F447" t="s">
        <v>2269</v>
      </c>
      <c r="G447" t="s">
        <v>2271</v>
      </c>
      <c r="H447" s="3">
        <v>44498.79537037037</v>
      </c>
      <c r="I447" t="s">
        <v>2670</v>
      </c>
      <c r="L447" t="s">
        <v>3470</v>
      </c>
      <c r="M447" s="2" t="s">
        <v>4012</v>
      </c>
      <c r="N447" t="s">
        <v>4208</v>
      </c>
      <c r="O447" t="s">
        <v>4466</v>
      </c>
    </row>
    <row r="448" spans="1:15">
      <c r="A448" s="1">
        <f>T("0000157956")</f>
        <v>0</v>
      </c>
      <c r="B448" t="s">
        <v>436</v>
      </c>
      <c r="C448" s="2" t="s">
        <v>1282</v>
      </c>
      <c r="D448" s="2" t="s">
        <v>1948</v>
      </c>
      <c r="E448" t="s">
        <v>2242</v>
      </c>
      <c r="F448" t="s">
        <v>2269</v>
      </c>
      <c r="G448" t="s">
        <v>2271</v>
      </c>
      <c r="H448" s="3">
        <v>44498.79648148148</v>
      </c>
      <c r="I448" t="s">
        <v>2671</v>
      </c>
      <c r="L448" t="s">
        <v>3471</v>
      </c>
      <c r="M448" s="2" t="s">
        <v>4013</v>
      </c>
      <c r="N448" t="s">
        <v>4208</v>
      </c>
      <c r="O448" t="s">
        <v>4488</v>
      </c>
    </row>
    <row r="449" spans="1:15">
      <c r="A449" s="1">
        <f>T("0000151929")</f>
        <v>0</v>
      </c>
      <c r="B449" t="s">
        <v>437</v>
      </c>
      <c r="C449" s="2" t="s">
        <v>1283</v>
      </c>
      <c r="D449" s="2" t="s">
        <v>1949</v>
      </c>
      <c r="E449" t="s">
        <v>2248</v>
      </c>
      <c r="F449" t="s">
        <v>2269</v>
      </c>
      <c r="G449" t="s">
        <v>2272</v>
      </c>
      <c r="H449" s="3">
        <v>44498.76707175926</v>
      </c>
      <c r="I449" t="s">
        <v>2672</v>
      </c>
      <c r="L449" t="s">
        <v>3435</v>
      </c>
      <c r="M449" s="2" t="s">
        <v>4014</v>
      </c>
      <c r="N449" t="s">
        <v>4333</v>
      </c>
      <c r="O449" t="s">
        <v>4484</v>
      </c>
    </row>
    <row r="450" spans="1:15">
      <c r="A450" s="1">
        <f>T("0000151931")</f>
        <v>0</v>
      </c>
      <c r="B450" t="s">
        <v>438</v>
      </c>
      <c r="C450" s="2" t="s">
        <v>1284</v>
      </c>
      <c r="D450" s="2" t="s">
        <v>1950</v>
      </c>
      <c r="E450" t="s">
        <v>2247</v>
      </c>
      <c r="F450" t="s">
        <v>2269</v>
      </c>
      <c r="G450" t="s">
        <v>2272</v>
      </c>
      <c r="H450" s="3">
        <v>44498.76771990741</v>
      </c>
      <c r="I450" t="s">
        <v>2673</v>
      </c>
      <c r="L450" t="s">
        <v>3435</v>
      </c>
      <c r="M450" s="2" t="s">
        <v>4015</v>
      </c>
      <c r="N450" t="s">
        <v>4334</v>
      </c>
      <c r="O450" t="s">
        <v>4484</v>
      </c>
    </row>
    <row r="451" spans="1:15">
      <c r="A451" s="1">
        <f>T("0000157487")</f>
        <v>0</v>
      </c>
      <c r="B451" t="s">
        <v>439</v>
      </c>
      <c r="C451" s="2" t="s">
        <v>1285</v>
      </c>
      <c r="D451" s="2" t="s">
        <v>1951</v>
      </c>
      <c r="E451" t="s">
        <v>2245</v>
      </c>
      <c r="F451" t="s">
        <v>2269</v>
      </c>
      <c r="G451" t="s">
        <v>2271</v>
      </c>
      <c r="I451" t="s">
        <v>2674</v>
      </c>
      <c r="N451" t="s">
        <v>4335</v>
      </c>
      <c r="O451" t="s">
        <v>4484</v>
      </c>
    </row>
    <row r="452" spans="1:15">
      <c r="A452" s="1">
        <f>T("0000157488")</f>
        <v>0</v>
      </c>
      <c r="B452" t="s">
        <v>440</v>
      </c>
      <c r="C452" s="2" t="s">
        <v>1286</v>
      </c>
      <c r="D452" s="2" t="s">
        <v>1952</v>
      </c>
      <c r="E452" t="s">
        <v>2246</v>
      </c>
      <c r="F452" t="s">
        <v>2269</v>
      </c>
      <c r="G452" t="s">
        <v>2271</v>
      </c>
      <c r="H452" s="3">
        <v>44498.7624537037</v>
      </c>
      <c r="I452" t="s">
        <v>2675</v>
      </c>
      <c r="L452" t="s">
        <v>3472</v>
      </c>
      <c r="N452" t="s">
        <v>4336</v>
      </c>
      <c r="O452" t="s">
        <v>4484</v>
      </c>
    </row>
    <row r="453" spans="1:15">
      <c r="A453" s="1">
        <f>T("0000311677")</f>
        <v>0</v>
      </c>
      <c r="B453" t="s">
        <v>441</v>
      </c>
      <c r="C453" s="2" t="s">
        <v>1287</v>
      </c>
      <c r="D453" s="2" t="s">
        <v>1953</v>
      </c>
      <c r="E453" t="s">
        <v>2249</v>
      </c>
      <c r="F453" t="s">
        <v>2269</v>
      </c>
      <c r="G453" t="s">
        <v>2273</v>
      </c>
      <c r="H453" s="3">
        <v>44498.60777777778</v>
      </c>
      <c r="I453" t="s">
        <v>2676</v>
      </c>
      <c r="L453" t="s">
        <v>3473</v>
      </c>
      <c r="M453" s="2" t="s">
        <v>4016</v>
      </c>
      <c r="N453" t="s">
        <v>4222</v>
      </c>
      <c r="O453" t="s">
        <v>4489</v>
      </c>
    </row>
    <row r="454" spans="1:15">
      <c r="A454" s="1">
        <f>T("0000311682")</f>
        <v>0</v>
      </c>
      <c r="B454" t="s">
        <v>442</v>
      </c>
      <c r="C454" s="2" t="s">
        <v>1288</v>
      </c>
      <c r="D454" s="2" t="s">
        <v>1954</v>
      </c>
      <c r="E454" t="s">
        <v>2249</v>
      </c>
      <c r="F454" t="s">
        <v>2269</v>
      </c>
      <c r="G454" t="s">
        <v>2271</v>
      </c>
      <c r="H454" s="3">
        <v>44498.62748842593</v>
      </c>
      <c r="I454" t="s">
        <v>2677</v>
      </c>
      <c r="L454" t="s">
        <v>3474</v>
      </c>
      <c r="M454" s="2" t="s">
        <v>4017</v>
      </c>
      <c r="N454" t="s">
        <v>4222</v>
      </c>
      <c r="O454" t="s">
        <v>4489</v>
      </c>
    </row>
    <row r="455" spans="1:15">
      <c r="A455" s="1">
        <f>T("000050594")</f>
        <v>0</v>
      </c>
      <c r="B455" t="s">
        <v>443</v>
      </c>
      <c r="C455" s="2" t="s">
        <v>1289</v>
      </c>
      <c r="D455" s="2" t="s">
        <v>1955</v>
      </c>
      <c r="E455" t="s">
        <v>2252</v>
      </c>
      <c r="F455" t="s">
        <v>2269</v>
      </c>
      <c r="G455" t="s">
        <v>2272</v>
      </c>
      <c r="H455" s="3">
        <v>44498.75600694444</v>
      </c>
      <c r="I455" t="s">
        <v>2678</v>
      </c>
      <c r="L455" t="s">
        <v>3475</v>
      </c>
      <c r="M455" s="2" t="s">
        <v>4018</v>
      </c>
      <c r="N455" t="s">
        <v>4337</v>
      </c>
      <c r="O455" t="s">
        <v>4490</v>
      </c>
    </row>
    <row r="456" spans="1:15">
      <c r="A456" s="1">
        <f>T("0000311732")</f>
        <v>0</v>
      </c>
      <c r="B456" t="s">
        <v>444</v>
      </c>
      <c r="C456" s="2" t="s">
        <v>1290</v>
      </c>
      <c r="D456" s="2" t="s">
        <v>1956</v>
      </c>
      <c r="E456" t="s">
        <v>2249</v>
      </c>
      <c r="F456" t="s">
        <v>2269</v>
      </c>
      <c r="G456" t="s">
        <v>2271</v>
      </c>
      <c r="I456" t="s">
        <v>2679</v>
      </c>
      <c r="N456" t="s">
        <v>4234</v>
      </c>
      <c r="O456" t="s">
        <v>4482</v>
      </c>
    </row>
    <row r="457" spans="1:15">
      <c r="A457" s="1">
        <f>T("0000311734")</f>
        <v>0</v>
      </c>
      <c r="B457" t="s">
        <v>445</v>
      </c>
      <c r="C457" s="2" t="s">
        <v>1291</v>
      </c>
      <c r="D457" s="2" t="s">
        <v>1957</v>
      </c>
      <c r="E457" t="s">
        <v>2249</v>
      </c>
      <c r="F457" t="s">
        <v>2269</v>
      </c>
      <c r="G457" t="s">
        <v>2271</v>
      </c>
      <c r="H457" s="3">
        <v>44498.57458333333</v>
      </c>
      <c r="I457" t="s">
        <v>2680</v>
      </c>
      <c r="L457" t="s">
        <v>3476</v>
      </c>
      <c r="N457" t="s">
        <v>4234</v>
      </c>
      <c r="O457" t="s">
        <v>4482</v>
      </c>
    </row>
    <row r="458" spans="1:15">
      <c r="A458" s="1">
        <f>T("0000311735")</f>
        <v>0</v>
      </c>
      <c r="B458" t="s">
        <v>445</v>
      </c>
      <c r="C458" s="2" t="s">
        <v>1292</v>
      </c>
      <c r="D458" s="2" t="s">
        <v>1958</v>
      </c>
      <c r="E458" t="s">
        <v>2249</v>
      </c>
      <c r="F458" t="s">
        <v>2269</v>
      </c>
      <c r="G458" t="s">
        <v>2271</v>
      </c>
      <c r="H458" s="3">
        <v>44498.57525462963</v>
      </c>
      <c r="I458" t="s">
        <v>2681</v>
      </c>
      <c r="L458" t="s">
        <v>3454</v>
      </c>
      <c r="N458" t="s">
        <v>4234</v>
      </c>
      <c r="O458" t="s">
        <v>4482</v>
      </c>
    </row>
    <row r="459" spans="1:15">
      <c r="A459" s="1">
        <f>T("0000311736")</f>
        <v>0</v>
      </c>
      <c r="B459" t="s">
        <v>446</v>
      </c>
      <c r="C459" s="2" t="s">
        <v>1293</v>
      </c>
      <c r="D459" s="2" t="s">
        <v>1959</v>
      </c>
      <c r="E459" t="s">
        <v>2249</v>
      </c>
      <c r="F459" t="s">
        <v>2269</v>
      </c>
      <c r="G459" t="s">
        <v>2272</v>
      </c>
      <c r="H459" s="3">
        <v>44498.59667824074</v>
      </c>
      <c r="I459" t="s">
        <v>2682</v>
      </c>
      <c r="L459" t="s">
        <v>3454</v>
      </c>
      <c r="N459" t="s">
        <v>4234</v>
      </c>
      <c r="O459" t="s">
        <v>4482</v>
      </c>
    </row>
    <row r="460" spans="1:15">
      <c r="A460" s="1">
        <f>T("0000311739")</f>
        <v>0</v>
      </c>
      <c r="B460" t="s">
        <v>447</v>
      </c>
      <c r="C460" s="2" t="s">
        <v>1294</v>
      </c>
      <c r="D460" s="2" t="s">
        <v>1960</v>
      </c>
      <c r="E460" t="s">
        <v>2249</v>
      </c>
      <c r="F460" t="s">
        <v>2269</v>
      </c>
      <c r="G460" t="s">
        <v>2271</v>
      </c>
      <c r="H460" s="3">
        <v>44498.56490740741</v>
      </c>
      <c r="I460" t="s">
        <v>2683</v>
      </c>
      <c r="L460" t="s">
        <v>3477</v>
      </c>
      <c r="M460" s="2" t="s">
        <v>4019</v>
      </c>
      <c r="N460" t="s">
        <v>4234</v>
      </c>
      <c r="O460" t="s">
        <v>4482</v>
      </c>
    </row>
    <row r="461" spans="1:15">
      <c r="A461" s="1">
        <f>T("0000311741")</f>
        <v>0</v>
      </c>
      <c r="B461" t="s">
        <v>448</v>
      </c>
      <c r="C461" s="2" t="s">
        <v>1295</v>
      </c>
      <c r="D461" s="2" t="s">
        <v>1961</v>
      </c>
      <c r="E461" t="s">
        <v>2249</v>
      </c>
      <c r="F461" t="s">
        <v>2269</v>
      </c>
      <c r="G461" t="s">
        <v>2271</v>
      </c>
      <c r="H461" s="3">
        <v>44498.6054050926</v>
      </c>
      <c r="I461" t="s">
        <v>2684</v>
      </c>
      <c r="L461" t="s">
        <v>3454</v>
      </c>
      <c r="N461" t="s">
        <v>4234</v>
      </c>
      <c r="O461" t="s">
        <v>4482</v>
      </c>
    </row>
    <row r="462" spans="1:15">
      <c r="A462" s="1">
        <f>T("0000311743")</f>
        <v>0</v>
      </c>
      <c r="B462" t="s">
        <v>449</v>
      </c>
      <c r="C462" s="2" t="s">
        <v>1296</v>
      </c>
      <c r="D462" s="2" t="s">
        <v>1962</v>
      </c>
      <c r="E462" t="s">
        <v>2249</v>
      </c>
      <c r="F462" t="s">
        <v>2269</v>
      </c>
      <c r="G462" t="s">
        <v>2271</v>
      </c>
      <c r="H462" s="3">
        <v>44498.57665509259</v>
      </c>
      <c r="I462" t="s">
        <v>2685</v>
      </c>
      <c r="L462" t="s">
        <v>3478</v>
      </c>
      <c r="N462" t="s">
        <v>4234</v>
      </c>
      <c r="O462" t="s">
        <v>4482</v>
      </c>
    </row>
    <row r="463" spans="1:15">
      <c r="A463" s="1">
        <f>T("0000311744")</f>
        <v>0</v>
      </c>
      <c r="B463" t="s">
        <v>450</v>
      </c>
      <c r="C463" s="2" t="s">
        <v>1297</v>
      </c>
      <c r="D463" s="2" t="s">
        <v>1963</v>
      </c>
      <c r="E463" t="s">
        <v>2249</v>
      </c>
      <c r="F463" t="s">
        <v>2269</v>
      </c>
      <c r="G463" t="s">
        <v>2271</v>
      </c>
      <c r="H463" s="3">
        <v>44498.57622685185</v>
      </c>
      <c r="I463" t="s">
        <v>2686</v>
      </c>
      <c r="L463" t="s">
        <v>3478</v>
      </c>
      <c r="N463" t="s">
        <v>4234</v>
      </c>
      <c r="O463" t="s">
        <v>4482</v>
      </c>
    </row>
    <row r="464" spans="1:15">
      <c r="A464" s="1">
        <f>T("0000311745")</f>
        <v>0</v>
      </c>
      <c r="B464" t="s">
        <v>451</v>
      </c>
      <c r="C464" s="2" t="s">
        <v>1298</v>
      </c>
      <c r="D464" s="2" t="s">
        <v>1964</v>
      </c>
      <c r="E464" t="s">
        <v>2249</v>
      </c>
      <c r="F464" t="s">
        <v>2269</v>
      </c>
      <c r="G464" t="s">
        <v>2272</v>
      </c>
      <c r="I464" t="s">
        <v>2687</v>
      </c>
      <c r="N464" t="s">
        <v>4234</v>
      </c>
      <c r="O464" t="s">
        <v>4482</v>
      </c>
    </row>
    <row r="465" spans="1:15">
      <c r="A465" s="1">
        <f>T("0000311746")</f>
        <v>0</v>
      </c>
      <c r="B465" t="s">
        <v>452</v>
      </c>
      <c r="C465" s="2" t="s">
        <v>1299</v>
      </c>
      <c r="D465" s="2" t="s">
        <v>1965</v>
      </c>
      <c r="E465" t="s">
        <v>2249</v>
      </c>
      <c r="F465" t="s">
        <v>2269</v>
      </c>
      <c r="G465" t="s">
        <v>2272</v>
      </c>
      <c r="I465" t="s">
        <v>2688</v>
      </c>
      <c r="N465" t="s">
        <v>4234</v>
      </c>
      <c r="O465" t="s">
        <v>4482</v>
      </c>
    </row>
    <row r="466" spans="1:15">
      <c r="A466" s="1">
        <f>T("0000311747")</f>
        <v>0</v>
      </c>
      <c r="B466" t="s">
        <v>451</v>
      </c>
      <c r="C466" s="2" t="s">
        <v>1300</v>
      </c>
      <c r="D466" s="2" t="s">
        <v>1966</v>
      </c>
      <c r="E466" t="s">
        <v>2249</v>
      </c>
      <c r="F466" t="s">
        <v>2269</v>
      </c>
      <c r="G466" t="s">
        <v>2272</v>
      </c>
      <c r="I466" t="s">
        <v>2689</v>
      </c>
      <c r="N466" t="s">
        <v>4234</v>
      </c>
      <c r="O466" t="s">
        <v>4482</v>
      </c>
    </row>
    <row r="467" spans="1:15">
      <c r="A467" s="1">
        <f>T("0000311767")</f>
        <v>0</v>
      </c>
      <c r="B467" t="s">
        <v>453</v>
      </c>
      <c r="C467" s="2" t="s">
        <v>1301</v>
      </c>
      <c r="D467" s="2" t="s">
        <v>1967</v>
      </c>
      <c r="E467" t="s">
        <v>2249</v>
      </c>
      <c r="F467" t="s">
        <v>2269</v>
      </c>
      <c r="G467" t="s">
        <v>2272</v>
      </c>
      <c r="H467" s="3">
        <v>44498.65986111111</v>
      </c>
      <c r="I467" t="s">
        <v>2690</v>
      </c>
      <c r="L467" t="s">
        <v>3479</v>
      </c>
      <c r="N467" t="s">
        <v>4233</v>
      </c>
      <c r="O467" t="s">
        <v>4482</v>
      </c>
    </row>
    <row r="468" spans="1:15">
      <c r="A468" s="1">
        <f>T("0000311769")</f>
        <v>0</v>
      </c>
      <c r="B468" t="s">
        <v>454</v>
      </c>
      <c r="C468" s="2" t="s">
        <v>1302</v>
      </c>
      <c r="D468" s="2" t="s">
        <v>1968</v>
      </c>
      <c r="E468" t="s">
        <v>2249</v>
      </c>
      <c r="F468" t="s">
        <v>2269</v>
      </c>
      <c r="G468" t="s">
        <v>2273</v>
      </c>
      <c r="H468" s="3">
        <v>44498.66038194444</v>
      </c>
      <c r="I468" t="s">
        <v>2691</v>
      </c>
      <c r="L468" t="s">
        <v>3480</v>
      </c>
      <c r="M468" s="2" t="s">
        <v>4020</v>
      </c>
      <c r="N468" t="s">
        <v>4233</v>
      </c>
      <c r="O468" t="s">
        <v>4482</v>
      </c>
    </row>
    <row r="469" spans="1:15">
      <c r="A469" s="1">
        <f>T("0000311770")</f>
        <v>0</v>
      </c>
      <c r="B469" t="s">
        <v>455</v>
      </c>
      <c r="C469" s="2" t="s">
        <v>1303</v>
      </c>
      <c r="D469" s="2" t="s">
        <v>1969</v>
      </c>
      <c r="E469" t="s">
        <v>2249</v>
      </c>
      <c r="F469" t="s">
        <v>2269</v>
      </c>
      <c r="G469" t="s">
        <v>2272</v>
      </c>
      <c r="H469" s="3">
        <v>44498.66086805556</v>
      </c>
      <c r="I469" t="s">
        <v>2692</v>
      </c>
      <c r="L469" t="s">
        <v>3481</v>
      </c>
      <c r="N469" t="s">
        <v>4233</v>
      </c>
      <c r="O469" t="s">
        <v>4482</v>
      </c>
    </row>
    <row r="470" spans="1:15">
      <c r="A470" s="1">
        <f>T("0000311771")</f>
        <v>0</v>
      </c>
      <c r="B470" t="s">
        <v>456</v>
      </c>
      <c r="C470" s="2" t="s">
        <v>1304</v>
      </c>
      <c r="D470" s="2" t="s">
        <v>1970</v>
      </c>
      <c r="E470" t="s">
        <v>2249</v>
      </c>
      <c r="F470" t="s">
        <v>2269</v>
      </c>
      <c r="G470" t="s">
        <v>2272</v>
      </c>
      <c r="H470" s="3">
        <v>44498.66212962963</v>
      </c>
      <c r="I470" t="s">
        <v>2693</v>
      </c>
      <c r="L470" t="s">
        <v>3482</v>
      </c>
      <c r="N470" t="s">
        <v>4233</v>
      </c>
      <c r="O470" t="s">
        <v>4482</v>
      </c>
    </row>
    <row r="471" spans="1:15">
      <c r="A471" s="1">
        <f>T("0000157961")</f>
        <v>0</v>
      </c>
      <c r="B471" t="s">
        <v>457</v>
      </c>
      <c r="C471" s="2" t="s">
        <v>1305</v>
      </c>
      <c r="D471" s="2" t="s">
        <v>1971</v>
      </c>
      <c r="E471" t="s">
        <v>2249</v>
      </c>
      <c r="F471" t="s">
        <v>2269</v>
      </c>
      <c r="G471" t="s">
        <v>2271</v>
      </c>
      <c r="H471" s="3">
        <v>44498.57011574074</v>
      </c>
      <c r="I471" t="s">
        <v>2694</v>
      </c>
      <c r="L471" t="s">
        <v>3483</v>
      </c>
      <c r="N471" t="s">
        <v>4234</v>
      </c>
      <c r="O471" t="s">
        <v>4482</v>
      </c>
    </row>
    <row r="472" spans="1:15">
      <c r="A472" s="1">
        <f>T("0000157962")</f>
        <v>0</v>
      </c>
      <c r="B472" t="s">
        <v>458</v>
      </c>
      <c r="C472" s="2" t="s">
        <v>1306</v>
      </c>
      <c r="D472" s="2" t="s">
        <v>1972</v>
      </c>
      <c r="E472" t="s">
        <v>2249</v>
      </c>
      <c r="F472" t="s">
        <v>2269</v>
      </c>
      <c r="G472" t="s">
        <v>2271</v>
      </c>
      <c r="H472" s="3">
        <v>44498.56587962963</v>
      </c>
      <c r="I472" t="s">
        <v>2695</v>
      </c>
      <c r="L472" t="s">
        <v>3484</v>
      </c>
      <c r="M472" s="2" t="s">
        <v>4021</v>
      </c>
      <c r="N472" t="s">
        <v>4234</v>
      </c>
      <c r="O472" t="s">
        <v>4482</v>
      </c>
    </row>
    <row r="473" spans="1:15">
      <c r="A473" s="1">
        <f>T("0000311685")</f>
        <v>0</v>
      </c>
      <c r="B473" t="s">
        <v>459</v>
      </c>
      <c r="C473" s="2" t="s">
        <v>1307</v>
      </c>
      <c r="D473" s="2" t="s">
        <v>1973</v>
      </c>
      <c r="E473" t="s">
        <v>2249</v>
      </c>
      <c r="F473" t="s">
        <v>2269</v>
      </c>
      <c r="G473" t="s">
        <v>2271</v>
      </c>
      <c r="H473" s="3">
        <v>44498.62708333333</v>
      </c>
      <c r="I473" t="s">
        <v>2696</v>
      </c>
      <c r="L473" t="s">
        <v>3485</v>
      </c>
      <c r="N473" t="s">
        <v>4222</v>
      </c>
      <c r="O473" t="s">
        <v>4482</v>
      </c>
    </row>
    <row r="474" spans="1:15">
      <c r="A474" s="1">
        <f>T("0000311689")</f>
        <v>0</v>
      </c>
      <c r="B474" t="s">
        <v>460</v>
      </c>
      <c r="C474" s="2" t="s">
        <v>1308</v>
      </c>
      <c r="D474" s="2" t="s">
        <v>1974</v>
      </c>
      <c r="E474" t="s">
        <v>2249</v>
      </c>
      <c r="F474" t="s">
        <v>2269</v>
      </c>
      <c r="G474" t="s">
        <v>2271</v>
      </c>
      <c r="H474" s="3">
        <v>44498.62952546297</v>
      </c>
      <c r="I474" t="s">
        <v>2697</v>
      </c>
      <c r="L474" t="s">
        <v>3486</v>
      </c>
      <c r="N474" t="s">
        <v>4222</v>
      </c>
      <c r="O474" t="s">
        <v>4482</v>
      </c>
    </row>
    <row r="475" spans="1:15">
      <c r="A475" s="1">
        <f>T("0000311690")</f>
        <v>0</v>
      </c>
      <c r="B475" t="s">
        <v>461</v>
      </c>
      <c r="C475" s="2" t="s">
        <v>1309</v>
      </c>
      <c r="D475" s="2" t="s">
        <v>1975</v>
      </c>
      <c r="E475" t="s">
        <v>2249</v>
      </c>
      <c r="F475" t="s">
        <v>2269</v>
      </c>
      <c r="G475" t="s">
        <v>2271</v>
      </c>
      <c r="H475" s="3">
        <v>44498.62667824074</v>
      </c>
      <c r="I475" t="s">
        <v>2698</v>
      </c>
      <c r="L475" t="s">
        <v>3454</v>
      </c>
      <c r="N475" t="s">
        <v>4222</v>
      </c>
      <c r="O475" t="s">
        <v>4482</v>
      </c>
    </row>
    <row r="476" spans="1:15">
      <c r="A476" s="1">
        <f>T("0000311691")</f>
        <v>0</v>
      </c>
      <c r="B476" t="s">
        <v>462</v>
      </c>
      <c r="C476" s="2" t="s">
        <v>1310</v>
      </c>
      <c r="D476" s="2" t="s">
        <v>1976</v>
      </c>
      <c r="E476" t="s">
        <v>2249</v>
      </c>
      <c r="F476" t="s">
        <v>2269</v>
      </c>
      <c r="G476" t="s">
        <v>2271</v>
      </c>
      <c r="H476" s="3">
        <v>44498.62888888889</v>
      </c>
      <c r="I476" t="s">
        <v>2699</v>
      </c>
      <c r="L476" t="s">
        <v>3487</v>
      </c>
      <c r="N476" t="s">
        <v>4222</v>
      </c>
      <c r="O476" t="s">
        <v>4482</v>
      </c>
    </row>
    <row r="477" spans="1:15">
      <c r="A477" s="1">
        <f>T("0000311699")</f>
        <v>0</v>
      </c>
      <c r="B477" t="s">
        <v>463</v>
      </c>
      <c r="C477" s="2" t="s">
        <v>1311</v>
      </c>
      <c r="D477" s="2" t="s">
        <v>1977</v>
      </c>
      <c r="E477" t="s">
        <v>2249</v>
      </c>
      <c r="F477" t="s">
        <v>2269</v>
      </c>
      <c r="G477" t="s">
        <v>2271</v>
      </c>
      <c r="H477" s="3">
        <v>44498.60944444445</v>
      </c>
      <c r="I477" t="s">
        <v>2700</v>
      </c>
      <c r="L477" t="s">
        <v>3488</v>
      </c>
      <c r="N477" t="s">
        <v>4338</v>
      </c>
      <c r="O477" t="s">
        <v>4482</v>
      </c>
    </row>
    <row r="478" spans="1:15">
      <c r="A478" s="1">
        <f>T("0000311700")</f>
        <v>0</v>
      </c>
      <c r="B478" t="s">
        <v>464</v>
      </c>
      <c r="C478" s="2" t="s">
        <v>1312</v>
      </c>
      <c r="D478" s="2" t="s">
        <v>1978</v>
      </c>
      <c r="E478" t="s">
        <v>2249</v>
      </c>
      <c r="F478" t="s">
        <v>2269</v>
      </c>
      <c r="G478" t="s">
        <v>2271</v>
      </c>
      <c r="H478" s="3">
        <v>44498.60988425926</v>
      </c>
      <c r="I478" t="s">
        <v>2701</v>
      </c>
      <c r="L478" t="s">
        <v>3489</v>
      </c>
      <c r="N478" t="s">
        <v>4338</v>
      </c>
      <c r="O478" t="s">
        <v>4482</v>
      </c>
    </row>
    <row r="479" spans="1:15">
      <c r="A479" s="1">
        <f>T("0000311701")</f>
        <v>0</v>
      </c>
      <c r="B479" t="s">
        <v>465</v>
      </c>
      <c r="C479" s="2" t="s">
        <v>1313</v>
      </c>
      <c r="D479" s="2" t="s">
        <v>1979</v>
      </c>
      <c r="E479" t="s">
        <v>2249</v>
      </c>
      <c r="F479" t="s">
        <v>2269</v>
      </c>
      <c r="G479" t="s">
        <v>2271</v>
      </c>
      <c r="H479" s="3">
        <v>44498.61024305555</v>
      </c>
      <c r="I479" t="s">
        <v>2702</v>
      </c>
      <c r="L479" t="s">
        <v>3490</v>
      </c>
      <c r="N479" t="s">
        <v>4338</v>
      </c>
      <c r="O479" t="s">
        <v>4482</v>
      </c>
    </row>
    <row r="480" spans="1:15">
      <c r="A480" s="1">
        <f>T("0000311703")</f>
        <v>0</v>
      </c>
      <c r="B480" t="s">
        <v>466</v>
      </c>
      <c r="C480" s="2" t="s">
        <v>1314</v>
      </c>
      <c r="D480" s="2" t="s">
        <v>1980</v>
      </c>
      <c r="E480" t="s">
        <v>2249</v>
      </c>
      <c r="F480" t="s">
        <v>2269</v>
      </c>
      <c r="G480" t="s">
        <v>2271</v>
      </c>
      <c r="H480" s="3">
        <v>44498.62357638889</v>
      </c>
      <c r="I480" t="s">
        <v>2703</v>
      </c>
      <c r="L480" t="s">
        <v>3491</v>
      </c>
      <c r="N480" t="s">
        <v>4339</v>
      </c>
      <c r="O480" t="s">
        <v>4482</v>
      </c>
    </row>
    <row r="481" spans="1:15">
      <c r="A481" s="1">
        <f>T("0000311704")</f>
        <v>0</v>
      </c>
      <c r="B481" t="s">
        <v>467</v>
      </c>
      <c r="C481" s="2" t="s">
        <v>1315</v>
      </c>
      <c r="D481" s="2" t="s">
        <v>1981</v>
      </c>
      <c r="E481" t="s">
        <v>2249</v>
      </c>
      <c r="F481" t="s">
        <v>2269</v>
      </c>
      <c r="G481" t="s">
        <v>2271</v>
      </c>
      <c r="H481" s="3">
        <v>44498.62412037037</v>
      </c>
      <c r="I481" t="s">
        <v>2704</v>
      </c>
      <c r="L481" t="s">
        <v>3492</v>
      </c>
      <c r="N481" t="s">
        <v>4339</v>
      </c>
      <c r="O481" t="s">
        <v>4482</v>
      </c>
    </row>
    <row r="482" spans="1:15">
      <c r="A482" s="1">
        <f>T("0000311705")</f>
        <v>0</v>
      </c>
      <c r="B482" t="s">
        <v>468</v>
      </c>
      <c r="C482" s="2" t="s">
        <v>1316</v>
      </c>
      <c r="D482" s="2" t="s">
        <v>1982</v>
      </c>
      <c r="E482" t="s">
        <v>2249</v>
      </c>
      <c r="F482" t="s">
        <v>2269</v>
      </c>
      <c r="G482" t="s">
        <v>2271</v>
      </c>
      <c r="H482" s="3">
        <v>44498.62479166667</v>
      </c>
      <c r="I482" t="s">
        <v>2705</v>
      </c>
      <c r="L482" t="s">
        <v>3493</v>
      </c>
      <c r="N482" t="s">
        <v>4339</v>
      </c>
      <c r="O482" t="s">
        <v>4482</v>
      </c>
    </row>
    <row r="483" spans="1:15">
      <c r="A483" s="1">
        <f>T("0000311707")</f>
        <v>0</v>
      </c>
      <c r="B483" t="s">
        <v>469</v>
      </c>
      <c r="C483" s="2" t="s">
        <v>1317</v>
      </c>
      <c r="D483" s="2" t="s">
        <v>1983</v>
      </c>
      <c r="E483" t="s">
        <v>2249</v>
      </c>
      <c r="F483" t="s">
        <v>2269</v>
      </c>
      <c r="G483" t="s">
        <v>2272</v>
      </c>
      <c r="I483" t="s">
        <v>2706</v>
      </c>
      <c r="N483" t="s">
        <v>4340</v>
      </c>
      <c r="O483" t="s">
        <v>4482</v>
      </c>
    </row>
    <row r="484" spans="1:15">
      <c r="A484" s="1">
        <f>T("0000311711")</f>
        <v>0</v>
      </c>
      <c r="B484" t="s">
        <v>470</v>
      </c>
      <c r="C484" s="2" t="s">
        <v>1318</v>
      </c>
      <c r="D484" s="2" t="s">
        <v>1984</v>
      </c>
      <c r="E484" t="s">
        <v>2249</v>
      </c>
      <c r="F484" t="s">
        <v>2269</v>
      </c>
      <c r="G484" t="s">
        <v>2274</v>
      </c>
      <c r="H484" s="3">
        <v>44498.62829861111</v>
      </c>
      <c r="I484" t="s">
        <v>2707</v>
      </c>
      <c r="J484" t="s">
        <v>3190</v>
      </c>
      <c r="L484" t="s">
        <v>3494</v>
      </c>
      <c r="N484" t="s">
        <v>4222</v>
      </c>
      <c r="O484" t="s">
        <v>4482</v>
      </c>
    </row>
    <row r="485" spans="1:15">
      <c r="A485" s="1">
        <f>T("0000311717")</f>
        <v>0</v>
      </c>
      <c r="B485" t="s">
        <v>471</v>
      </c>
      <c r="C485" s="2" t="s">
        <v>1319</v>
      </c>
      <c r="D485" s="2" t="s">
        <v>1985</v>
      </c>
      <c r="E485" t="s">
        <v>2249</v>
      </c>
      <c r="F485" t="s">
        <v>2269</v>
      </c>
      <c r="G485" t="s">
        <v>2271</v>
      </c>
      <c r="H485" s="3">
        <v>44498.6452199074</v>
      </c>
      <c r="I485" t="s">
        <v>2708</v>
      </c>
      <c r="L485" t="s">
        <v>3454</v>
      </c>
      <c r="N485" t="s">
        <v>4227</v>
      </c>
      <c r="O485" t="s">
        <v>4482</v>
      </c>
    </row>
    <row r="486" spans="1:15">
      <c r="A486" s="1">
        <f>T("0000311718")</f>
        <v>0</v>
      </c>
      <c r="B486" t="s">
        <v>472</v>
      </c>
      <c r="C486" s="2" t="s">
        <v>1320</v>
      </c>
      <c r="D486" s="2" t="s">
        <v>1986</v>
      </c>
      <c r="E486" t="s">
        <v>2249</v>
      </c>
      <c r="F486" t="s">
        <v>2269</v>
      </c>
      <c r="G486" t="s">
        <v>2271</v>
      </c>
      <c r="H486" s="3">
        <v>44498.64552083334</v>
      </c>
      <c r="I486" t="s">
        <v>2709</v>
      </c>
      <c r="L486" t="s">
        <v>3454</v>
      </c>
      <c r="N486" t="s">
        <v>4227</v>
      </c>
      <c r="O486" t="s">
        <v>4482</v>
      </c>
    </row>
    <row r="487" spans="1:15">
      <c r="A487" s="1">
        <f>T("0000311721")</f>
        <v>0</v>
      </c>
      <c r="B487" t="s">
        <v>473</v>
      </c>
      <c r="C487" s="2" t="s">
        <v>1321</v>
      </c>
      <c r="D487" s="2" t="s">
        <v>1987</v>
      </c>
      <c r="E487" t="s">
        <v>2249</v>
      </c>
      <c r="F487" t="s">
        <v>2269</v>
      </c>
      <c r="G487" t="s">
        <v>2272</v>
      </c>
      <c r="H487" s="3">
        <v>44498.57976851852</v>
      </c>
      <c r="I487" t="s">
        <v>2710</v>
      </c>
      <c r="L487" t="s">
        <v>3454</v>
      </c>
      <c r="N487" t="s">
        <v>4234</v>
      </c>
      <c r="O487" t="s">
        <v>4482</v>
      </c>
    </row>
    <row r="488" spans="1:15">
      <c r="A488" s="1">
        <f>T("0000311722")</f>
        <v>0</v>
      </c>
      <c r="B488" t="s">
        <v>474</v>
      </c>
      <c r="C488" s="2" t="s">
        <v>1322</v>
      </c>
      <c r="D488" s="2" t="s">
        <v>1988</v>
      </c>
      <c r="E488" t="s">
        <v>2249</v>
      </c>
      <c r="F488" t="s">
        <v>2269</v>
      </c>
      <c r="G488" t="s">
        <v>2272</v>
      </c>
      <c r="H488" s="3">
        <v>44498.58127314815</v>
      </c>
      <c r="I488" t="s">
        <v>2711</v>
      </c>
      <c r="L488" t="s">
        <v>3454</v>
      </c>
      <c r="N488" t="s">
        <v>4234</v>
      </c>
      <c r="O488" t="s">
        <v>4482</v>
      </c>
    </row>
    <row r="489" spans="1:15">
      <c r="A489" s="1">
        <f>T("0000311723")</f>
        <v>0</v>
      </c>
      <c r="B489" t="s">
        <v>475</v>
      </c>
      <c r="C489" s="2" t="s">
        <v>1323</v>
      </c>
      <c r="D489" s="2" t="s">
        <v>1989</v>
      </c>
      <c r="E489" t="s">
        <v>2249</v>
      </c>
      <c r="G489" t="s">
        <v>2272</v>
      </c>
      <c r="H489" s="3">
        <v>44498.58248842593</v>
      </c>
      <c r="L489" t="s">
        <v>3454</v>
      </c>
      <c r="N489" t="s">
        <v>2249</v>
      </c>
    </row>
    <row r="490" spans="1:15">
      <c r="A490" s="1">
        <f>T("0000311724")</f>
        <v>0</v>
      </c>
      <c r="B490" t="s">
        <v>476</v>
      </c>
      <c r="C490" s="2" t="s">
        <v>1324</v>
      </c>
      <c r="D490" s="2" t="s">
        <v>1990</v>
      </c>
      <c r="E490" t="s">
        <v>2249</v>
      </c>
      <c r="F490" t="s">
        <v>2269</v>
      </c>
      <c r="G490" t="s">
        <v>2272</v>
      </c>
      <c r="H490" s="3">
        <v>44498.58180555556</v>
      </c>
      <c r="I490" t="s">
        <v>2712</v>
      </c>
      <c r="L490" t="s">
        <v>3454</v>
      </c>
      <c r="N490" t="s">
        <v>4234</v>
      </c>
      <c r="O490" t="s">
        <v>4482</v>
      </c>
    </row>
    <row r="491" spans="1:15">
      <c r="A491" s="1">
        <f>T("0000311726")</f>
        <v>0</v>
      </c>
      <c r="B491" t="s">
        <v>477</v>
      </c>
      <c r="C491" s="2" t="s">
        <v>1325</v>
      </c>
      <c r="D491" s="2" t="s">
        <v>1991</v>
      </c>
      <c r="E491" t="s">
        <v>2249</v>
      </c>
      <c r="F491" t="s">
        <v>2269</v>
      </c>
      <c r="G491" t="s">
        <v>2271</v>
      </c>
      <c r="H491" s="3">
        <v>44498.59837962963</v>
      </c>
      <c r="I491" t="s">
        <v>2713</v>
      </c>
      <c r="L491" t="s">
        <v>3495</v>
      </c>
      <c r="N491" t="s">
        <v>4234</v>
      </c>
      <c r="O491" t="s">
        <v>4482</v>
      </c>
    </row>
    <row r="492" spans="1:15">
      <c r="A492" s="1">
        <f>T("0000311727")</f>
        <v>0</v>
      </c>
      <c r="B492" t="s">
        <v>477</v>
      </c>
      <c r="C492" s="2" t="s">
        <v>1326</v>
      </c>
      <c r="D492" s="2" t="s">
        <v>1992</v>
      </c>
      <c r="E492" t="s">
        <v>2249</v>
      </c>
      <c r="F492" t="s">
        <v>2269</v>
      </c>
      <c r="G492" t="s">
        <v>2271</v>
      </c>
      <c r="I492" t="s">
        <v>2714</v>
      </c>
      <c r="N492" t="s">
        <v>4234</v>
      </c>
      <c r="O492" t="s">
        <v>4482</v>
      </c>
    </row>
    <row r="493" spans="1:15">
      <c r="A493" s="1">
        <f>T("0000311729")</f>
        <v>0</v>
      </c>
      <c r="B493" t="s">
        <v>478</v>
      </c>
      <c r="C493" s="2" t="s">
        <v>1327</v>
      </c>
      <c r="D493" s="2" t="s">
        <v>1993</v>
      </c>
      <c r="E493" t="s">
        <v>2249</v>
      </c>
      <c r="F493" t="s">
        <v>2269</v>
      </c>
      <c r="G493" t="s">
        <v>2271</v>
      </c>
      <c r="H493" s="3">
        <v>44498.56241898148</v>
      </c>
      <c r="I493" t="s">
        <v>2715</v>
      </c>
      <c r="L493" t="s">
        <v>3496</v>
      </c>
      <c r="M493" s="2" t="s">
        <v>4022</v>
      </c>
      <c r="N493" t="s">
        <v>4234</v>
      </c>
      <c r="O493" t="s">
        <v>4482</v>
      </c>
    </row>
    <row r="494" spans="1:15">
      <c r="A494" s="1">
        <f>T("0000311730")</f>
        <v>0</v>
      </c>
      <c r="B494" t="s">
        <v>479</v>
      </c>
      <c r="C494" s="2" t="s">
        <v>1328</v>
      </c>
      <c r="D494" s="2" t="s">
        <v>1994</v>
      </c>
      <c r="E494" t="s">
        <v>2249</v>
      </c>
      <c r="F494" t="s">
        <v>2269</v>
      </c>
      <c r="G494" t="s">
        <v>2271</v>
      </c>
      <c r="H494" s="3">
        <v>44498.56350694445</v>
      </c>
      <c r="I494" t="s">
        <v>2716</v>
      </c>
      <c r="L494" t="s">
        <v>3497</v>
      </c>
      <c r="M494" s="2" t="s">
        <v>4023</v>
      </c>
      <c r="N494" t="s">
        <v>4234</v>
      </c>
      <c r="O494" t="s">
        <v>4482</v>
      </c>
    </row>
    <row r="495" spans="1:15">
      <c r="A495" s="1">
        <f>T("0000311731")</f>
        <v>0</v>
      </c>
      <c r="B495" t="s">
        <v>444</v>
      </c>
      <c r="C495" s="2" t="s">
        <v>1329</v>
      </c>
      <c r="D495" s="2" t="s">
        <v>1995</v>
      </c>
      <c r="E495" t="s">
        <v>2249</v>
      </c>
      <c r="F495" t="s">
        <v>2269</v>
      </c>
      <c r="G495" t="s">
        <v>2271</v>
      </c>
      <c r="H495" s="3">
        <v>44498.5997337963</v>
      </c>
      <c r="I495" t="s">
        <v>2717</v>
      </c>
      <c r="L495" t="s">
        <v>3498</v>
      </c>
      <c r="N495" t="s">
        <v>4234</v>
      </c>
      <c r="O495" t="s">
        <v>4482</v>
      </c>
    </row>
    <row r="496" spans="1:15">
      <c r="A496" s="1">
        <f>T("0000311773")</f>
        <v>0</v>
      </c>
      <c r="B496" t="s">
        <v>480</v>
      </c>
      <c r="C496" s="2" t="s">
        <v>1330</v>
      </c>
      <c r="D496" s="2" t="s">
        <v>1996</v>
      </c>
      <c r="E496" t="s">
        <v>2249</v>
      </c>
      <c r="F496" t="s">
        <v>2269</v>
      </c>
      <c r="G496" t="s">
        <v>2273</v>
      </c>
      <c r="H496" s="3">
        <v>44498.66356481481</v>
      </c>
      <c r="I496" t="s">
        <v>2718</v>
      </c>
      <c r="L496" t="s">
        <v>3499</v>
      </c>
      <c r="M496" s="2" t="s">
        <v>4024</v>
      </c>
      <c r="N496" t="s">
        <v>4233</v>
      </c>
      <c r="O496" t="s">
        <v>4482</v>
      </c>
    </row>
    <row r="497" spans="1:15">
      <c r="A497" s="1">
        <f>T("0000311774")</f>
        <v>0</v>
      </c>
      <c r="B497" t="s">
        <v>481</v>
      </c>
      <c r="C497" s="2" t="s">
        <v>1331</v>
      </c>
      <c r="D497" s="2" t="s">
        <v>1997</v>
      </c>
      <c r="E497" t="s">
        <v>2249</v>
      </c>
      <c r="F497" t="s">
        <v>2269</v>
      </c>
      <c r="G497" t="s">
        <v>2272</v>
      </c>
      <c r="H497" s="3">
        <v>44498.66173611111</v>
      </c>
      <c r="I497" t="s">
        <v>2719</v>
      </c>
      <c r="L497" t="s">
        <v>3500</v>
      </c>
      <c r="N497" t="s">
        <v>4233</v>
      </c>
      <c r="O497" t="s">
        <v>4482</v>
      </c>
    </row>
    <row r="498" spans="1:15">
      <c r="A498" s="1">
        <f>T("0000311775")</f>
        <v>0</v>
      </c>
      <c r="B498" t="s">
        <v>482</v>
      </c>
      <c r="C498" s="2" t="s">
        <v>1332</v>
      </c>
      <c r="D498" s="2" t="s">
        <v>1998</v>
      </c>
      <c r="E498" t="s">
        <v>2249</v>
      </c>
      <c r="F498" t="s">
        <v>2269</v>
      </c>
      <c r="G498" t="s">
        <v>2272</v>
      </c>
      <c r="H498" s="3">
        <v>44498.66128472222</v>
      </c>
      <c r="I498" t="s">
        <v>2720</v>
      </c>
      <c r="L498" t="s">
        <v>3501</v>
      </c>
      <c r="N498" t="s">
        <v>4233</v>
      </c>
      <c r="O498" t="s">
        <v>4482</v>
      </c>
    </row>
    <row r="499" spans="1:15">
      <c r="A499" s="1">
        <f>T("0000311776")</f>
        <v>0</v>
      </c>
      <c r="B499" t="s">
        <v>483</v>
      </c>
      <c r="C499" s="2" t="s">
        <v>1333</v>
      </c>
      <c r="D499" s="2" t="s">
        <v>1999</v>
      </c>
      <c r="E499" t="s">
        <v>2249</v>
      </c>
      <c r="F499" t="s">
        <v>2269</v>
      </c>
      <c r="G499" t="s">
        <v>2272</v>
      </c>
      <c r="H499" s="3">
        <v>44498.66418981482</v>
      </c>
      <c r="I499" t="s">
        <v>2721</v>
      </c>
      <c r="L499" t="s">
        <v>3502</v>
      </c>
      <c r="N499" t="s">
        <v>4233</v>
      </c>
      <c r="O499" t="s">
        <v>4482</v>
      </c>
    </row>
    <row r="500" spans="1:15">
      <c r="A500" s="1">
        <f>T("0000311778")</f>
        <v>0</v>
      </c>
      <c r="B500" t="s">
        <v>483</v>
      </c>
      <c r="C500" s="2" t="s">
        <v>1334</v>
      </c>
      <c r="D500" s="2" t="s">
        <v>2000</v>
      </c>
      <c r="E500" t="s">
        <v>2249</v>
      </c>
      <c r="F500" t="s">
        <v>2269</v>
      </c>
      <c r="G500" t="s">
        <v>2272</v>
      </c>
      <c r="H500" s="3">
        <v>44498.66640046296</v>
      </c>
      <c r="I500" t="s">
        <v>2722</v>
      </c>
      <c r="L500" t="s">
        <v>3503</v>
      </c>
      <c r="N500" t="s">
        <v>4233</v>
      </c>
      <c r="O500" t="s">
        <v>4482</v>
      </c>
    </row>
    <row r="501" spans="1:15">
      <c r="A501" s="1">
        <f>T("0000311779")</f>
        <v>0</v>
      </c>
      <c r="B501" t="s">
        <v>484</v>
      </c>
      <c r="C501" s="2" t="s">
        <v>1335</v>
      </c>
      <c r="D501" s="2" t="s">
        <v>2001</v>
      </c>
      <c r="E501" t="s">
        <v>2249</v>
      </c>
      <c r="F501" t="s">
        <v>2269</v>
      </c>
      <c r="G501" t="s">
        <v>2272</v>
      </c>
      <c r="H501" s="3">
        <v>44498.65765046296</v>
      </c>
      <c r="I501" t="s">
        <v>2723</v>
      </c>
      <c r="L501" t="s">
        <v>3504</v>
      </c>
      <c r="N501" t="s">
        <v>4233</v>
      </c>
      <c r="O501" t="s">
        <v>4482</v>
      </c>
    </row>
    <row r="502" spans="1:15">
      <c r="A502" s="1">
        <f>T("0000311780")</f>
        <v>0</v>
      </c>
      <c r="B502" t="s">
        <v>485</v>
      </c>
      <c r="C502" s="2" t="s">
        <v>1336</v>
      </c>
      <c r="D502" s="2" t="s">
        <v>2002</v>
      </c>
      <c r="E502" t="s">
        <v>2249</v>
      </c>
      <c r="F502" t="s">
        <v>2269</v>
      </c>
      <c r="G502" t="s">
        <v>2272</v>
      </c>
      <c r="H502" s="3">
        <v>44498.65722222222</v>
      </c>
      <c r="I502" t="s">
        <v>2724</v>
      </c>
      <c r="L502" t="s">
        <v>3505</v>
      </c>
      <c r="N502" t="s">
        <v>4233</v>
      </c>
      <c r="O502" t="s">
        <v>4482</v>
      </c>
    </row>
    <row r="503" spans="1:15">
      <c r="A503" s="1">
        <f>T("0000311781")</f>
        <v>0</v>
      </c>
      <c r="B503" t="s">
        <v>485</v>
      </c>
      <c r="C503" s="2" t="s">
        <v>1337</v>
      </c>
      <c r="D503" s="2" t="s">
        <v>2003</v>
      </c>
      <c r="E503" t="s">
        <v>2249</v>
      </c>
      <c r="F503" t="s">
        <v>2269</v>
      </c>
      <c r="G503" t="s">
        <v>2272</v>
      </c>
      <c r="H503" s="3">
        <v>44498.65686342592</v>
      </c>
      <c r="I503" t="s">
        <v>2725</v>
      </c>
      <c r="L503" t="s">
        <v>3506</v>
      </c>
      <c r="N503" t="s">
        <v>4233</v>
      </c>
      <c r="O503" t="s">
        <v>4482</v>
      </c>
    </row>
    <row r="504" spans="1:15">
      <c r="A504" s="1">
        <f>T("0000311782")</f>
        <v>0</v>
      </c>
      <c r="B504" t="s">
        <v>486</v>
      </c>
      <c r="C504" s="2" t="s">
        <v>1338</v>
      </c>
      <c r="D504" s="2" t="s">
        <v>2004</v>
      </c>
      <c r="E504" t="s">
        <v>2249</v>
      </c>
      <c r="F504" t="s">
        <v>2269</v>
      </c>
      <c r="G504" t="s">
        <v>2272</v>
      </c>
      <c r="H504" s="3">
        <v>44498.66993055555</v>
      </c>
      <c r="I504" t="s">
        <v>2726</v>
      </c>
      <c r="L504" t="s">
        <v>3507</v>
      </c>
      <c r="N504" t="s">
        <v>4341</v>
      </c>
      <c r="O504" t="s">
        <v>4482</v>
      </c>
    </row>
    <row r="505" spans="1:15">
      <c r="A505" s="1">
        <f>T("0000311783")</f>
        <v>0</v>
      </c>
      <c r="B505" t="s">
        <v>487</v>
      </c>
      <c r="C505" s="2" t="s">
        <v>1339</v>
      </c>
      <c r="D505" s="2" t="s">
        <v>2005</v>
      </c>
      <c r="E505" t="s">
        <v>2249</v>
      </c>
      <c r="F505" t="s">
        <v>2269</v>
      </c>
      <c r="G505" t="s">
        <v>2272</v>
      </c>
      <c r="H505" s="3">
        <v>44498.66931712963</v>
      </c>
      <c r="I505" t="s">
        <v>2727</v>
      </c>
      <c r="L505" t="s">
        <v>3508</v>
      </c>
      <c r="N505" t="s">
        <v>4341</v>
      </c>
      <c r="O505" t="s">
        <v>4482</v>
      </c>
    </row>
    <row r="506" spans="1:15">
      <c r="A506" s="1">
        <f>T("0000311785")</f>
        <v>0</v>
      </c>
      <c r="B506" t="s">
        <v>488</v>
      </c>
      <c r="C506" s="2" t="s">
        <v>1340</v>
      </c>
      <c r="D506" s="2" t="s">
        <v>2006</v>
      </c>
      <c r="E506" t="s">
        <v>2249</v>
      </c>
      <c r="F506" t="s">
        <v>2269</v>
      </c>
      <c r="G506" t="s">
        <v>2273</v>
      </c>
      <c r="H506" s="3">
        <v>44498.66878472222</v>
      </c>
      <c r="I506" t="s">
        <v>2728</v>
      </c>
      <c r="L506" t="s">
        <v>3509</v>
      </c>
      <c r="M506" s="2" t="s">
        <v>4025</v>
      </c>
      <c r="N506" t="s">
        <v>4341</v>
      </c>
      <c r="O506" t="s">
        <v>4482</v>
      </c>
    </row>
    <row r="507" spans="1:15">
      <c r="A507" s="1">
        <f>T("0000311786")</f>
        <v>0</v>
      </c>
      <c r="B507" t="s">
        <v>489</v>
      </c>
      <c r="C507" s="2" t="s">
        <v>1341</v>
      </c>
      <c r="D507" s="2" t="s">
        <v>2007</v>
      </c>
      <c r="E507" t="s">
        <v>2249</v>
      </c>
      <c r="F507" t="s">
        <v>2269</v>
      </c>
      <c r="G507" t="s">
        <v>2272</v>
      </c>
      <c r="H507" s="3">
        <v>44498.67313657407</v>
      </c>
      <c r="I507" t="s">
        <v>2729</v>
      </c>
      <c r="L507" t="s">
        <v>3510</v>
      </c>
      <c r="N507" t="s">
        <v>4341</v>
      </c>
      <c r="O507" t="s">
        <v>4482</v>
      </c>
    </row>
    <row r="508" spans="1:15">
      <c r="A508" s="1">
        <f>T("0000311787")</f>
        <v>0</v>
      </c>
      <c r="B508" t="s">
        <v>490</v>
      </c>
      <c r="C508" s="2" t="s">
        <v>1342</v>
      </c>
      <c r="D508" s="2" t="s">
        <v>2008</v>
      </c>
      <c r="E508" t="s">
        <v>2249</v>
      </c>
      <c r="F508" t="s">
        <v>2269</v>
      </c>
      <c r="G508" t="s">
        <v>2272</v>
      </c>
      <c r="H508" s="3">
        <v>44498.67108796296</v>
      </c>
      <c r="I508" t="s">
        <v>2730</v>
      </c>
      <c r="L508" t="s">
        <v>3511</v>
      </c>
      <c r="N508" t="s">
        <v>4341</v>
      </c>
      <c r="O508" t="s">
        <v>4482</v>
      </c>
    </row>
    <row r="509" spans="1:15">
      <c r="A509" s="1">
        <f>T("0000311788")</f>
        <v>0</v>
      </c>
      <c r="B509" t="s">
        <v>491</v>
      </c>
      <c r="C509" s="2" t="s">
        <v>1343</v>
      </c>
      <c r="D509" s="2" t="s">
        <v>2009</v>
      </c>
      <c r="E509" t="s">
        <v>2249</v>
      </c>
      <c r="F509" t="s">
        <v>2269</v>
      </c>
      <c r="G509" t="s">
        <v>2272</v>
      </c>
      <c r="H509" s="3">
        <v>44498.67155092592</v>
      </c>
      <c r="I509" t="s">
        <v>2731</v>
      </c>
      <c r="L509" t="s">
        <v>3512</v>
      </c>
      <c r="N509" t="s">
        <v>4341</v>
      </c>
      <c r="O509" t="s">
        <v>4482</v>
      </c>
    </row>
    <row r="510" spans="1:15">
      <c r="A510" s="1">
        <f>T("0000311790")</f>
        <v>0</v>
      </c>
      <c r="B510" t="s">
        <v>492</v>
      </c>
      <c r="C510" s="2" t="s">
        <v>1344</v>
      </c>
      <c r="D510" s="2" t="s">
        <v>2010</v>
      </c>
      <c r="E510" t="s">
        <v>2249</v>
      </c>
      <c r="F510" t="s">
        <v>2269</v>
      </c>
      <c r="G510" t="s">
        <v>2273</v>
      </c>
      <c r="H510" s="3">
        <v>44498.67223379629</v>
      </c>
      <c r="I510" t="s">
        <v>2732</v>
      </c>
      <c r="L510" t="s">
        <v>3513</v>
      </c>
      <c r="M510" s="2" t="s">
        <v>4026</v>
      </c>
      <c r="N510" t="s">
        <v>4341</v>
      </c>
      <c r="O510" t="s">
        <v>4482</v>
      </c>
    </row>
    <row r="511" spans="1:15">
      <c r="A511" s="1">
        <f>T("0000311791")</f>
        <v>0</v>
      </c>
      <c r="B511" t="s">
        <v>493</v>
      </c>
      <c r="C511" s="2" t="s">
        <v>1345</v>
      </c>
      <c r="D511" s="2" t="s">
        <v>2011</v>
      </c>
      <c r="E511" t="s">
        <v>2249</v>
      </c>
      <c r="F511" t="s">
        <v>2269</v>
      </c>
      <c r="G511" t="s">
        <v>2272</v>
      </c>
      <c r="H511" s="3">
        <v>44498.67274305555</v>
      </c>
      <c r="I511" t="s">
        <v>2733</v>
      </c>
      <c r="L511" t="s">
        <v>3514</v>
      </c>
      <c r="N511" t="s">
        <v>4341</v>
      </c>
      <c r="O511" t="s">
        <v>4482</v>
      </c>
    </row>
    <row r="512" spans="1:15">
      <c r="A512" s="1">
        <f>T("0000311792")</f>
        <v>0</v>
      </c>
      <c r="B512" t="s">
        <v>494</v>
      </c>
      <c r="C512" s="2" t="s">
        <v>1346</v>
      </c>
      <c r="D512" s="2" t="s">
        <v>2012</v>
      </c>
      <c r="E512" t="s">
        <v>2249</v>
      </c>
      <c r="F512" t="s">
        <v>2269</v>
      </c>
      <c r="G512" t="s">
        <v>2272</v>
      </c>
      <c r="H512" s="3">
        <v>44498.67190972222</v>
      </c>
      <c r="I512" t="s">
        <v>2734</v>
      </c>
      <c r="L512" t="s">
        <v>3515</v>
      </c>
      <c r="N512" t="s">
        <v>4341</v>
      </c>
      <c r="O512" t="s">
        <v>4482</v>
      </c>
    </row>
    <row r="513" spans="1:15">
      <c r="A513" s="1">
        <f>T("0000311793")</f>
        <v>0</v>
      </c>
      <c r="B513" t="s">
        <v>495</v>
      </c>
      <c r="C513" s="2" t="s">
        <v>1347</v>
      </c>
      <c r="D513" s="2" t="s">
        <v>2013</v>
      </c>
      <c r="E513" t="s">
        <v>2249</v>
      </c>
      <c r="F513" t="s">
        <v>2269</v>
      </c>
      <c r="G513" t="s">
        <v>2273</v>
      </c>
      <c r="H513" s="3">
        <v>44498.67387731482</v>
      </c>
      <c r="I513" t="s">
        <v>2735</v>
      </c>
      <c r="L513" t="s">
        <v>3516</v>
      </c>
      <c r="N513" t="s">
        <v>4341</v>
      </c>
      <c r="O513" t="s">
        <v>4482</v>
      </c>
    </row>
    <row r="514" spans="1:15">
      <c r="A514" s="1">
        <f>T("0000311794")</f>
        <v>0</v>
      </c>
      <c r="B514" t="s">
        <v>496</v>
      </c>
      <c r="C514" s="2" t="s">
        <v>1348</v>
      </c>
      <c r="D514" s="2" t="s">
        <v>2014</v>
      </c>
      <c r="E514" t="s">
        <v>2249</v>
      </c>
      <c r="F514" t="s">
        <v>2269</v>
      </c>
      <c r="G514" t="s">
        <v>2272</v>
      </c>
      <c r="H514" s="3">
        <v>44498.67349537037</v>
      </c>
      <c r="I514" t="s">
        <v>2736</v>
      </c>
      <c r="L514" t="s">
        <v>3517</v>
      </c>
      <c r="N514" t="s">
        <v>4341</v>
      </c>
      <c r="O514" t="s">
        <v>4482</v>
      </c>
    </row>
    <row r="515" spans="1:15">
      <c r="A515" s="1">
        <f>T("0000311795")</f>
        <v>0</v>
      </c>
      <c r="B515" t="s">
        <v>497</v>
      </c>
      <c r="C515" s="2" t="s">
        <v>1349</v>
      </c>
      <c r="D515" s="2" t="s">
        <v>2015</v>
      </c>
      <c r="E515" t="s">
        <v>2249</v>
      </c>
      <c r="F515" t="s">
        <v>2269</v>
      </c>
      <c r="G515" t="s">
        <v>2272</v>
      </c>
      <c r="H515" s="3">
        <v>44498.64924768519</v>
      </c>
      <c r="I515" t="s">
        <v>2737</v>
      </c>
      <c r="L515" t="s">
        <v>3518</v>
      </c>
      <c r="N515" t="s">
        <v>4233</v>
      </c>
      <c r="O515" t="s">
        <v>4482</v>
      </c>
    </row>
    <row r="516" spans="1:15">
      <c r="A516" s="1">
        <f>T("0000311799")</f>
        <v>0</v>
      </c>
      <c r="B516" t="s">
        <v>498</v>
      </c>
      <c r="C516" s="2" t="s">
        <v>1350</v>
      </c>
      <c r="D516" s="2" t="s">
        <v>2016</v>
      </c>
      <c r="E516" t="s">
        <v>2249</v>
      </c>
      <c r="F516" t="s">
        <v>2269</v>
      </c>
      <c r="G516" t="s">
        <v>2271</v>
      </c>
      <c r="H516" s="3">
        <v>44498.68050925926</v>
      </c>
      <c r="I516" t="s">
        <v>2738</v>
      </c>
      <c r="L516" t="s">
        <v>3454</v>
      </c>
      <c r="N516" t="s">
        <v>4341</v>
      </c>
      <c r="O516" t="s">
        <v>4482</v>
      </c>
    </row>
    <row r="517" spans="1:15">
      <c r="A517" s="1">
        <f>T("0000311800")</f>
        <v>0</v>
      </c>
      <c r="B517" t="s">
        <v>475</v>
      </c>
      <c r="C517" s="2" t="s">
        <v>1351</v>
      </c>
      <c r="D517" s="2" t="s">
        <v>2017</v>
      </c>
      <c r="E517" t="s">
        <v>2249</v>
      </c>
      <c r="G517" t="s">
        <v>2271</v>
      </c>
      <c r="H517" s="3">
        <v>44498.6799537037</v>
      </c>
      <c r="L517" t="s">
        <v>3454</v>
      </c>
      <c r="N517" t="s">
        <v>4342</v>
      </c>
    </row>
    <row r="518" spans="1:15">
      <c r="A518" s="1">
        <f>T("0000311801")</f>
        <v>0</v>
      </c>
      <c r="B518" t="s">
        <v>475</v>
      </c>
      <c r="C518" s="2" t="s">
        <v>1352</v>
      </c>
      <c r="D518" s="2" t="s">
        <v>2018</v>
      </c>
      <c r="E518" t="s">
        <v>2249</v>
      </c>
      <c r="G518" t="s">
        <v>2271</v>
      </c>
      <c r="H518" s="3">
        <v>44498.67935185185</v>
      </c>
      <c r="L518" t="s">
        <v>3454</v>
      </c>
      <c r="N518" t="s">
        <v>4342</v>
      </c>
    </row>
    <row r="519" spans="1:15">
      <c r="A519" s="1">
        <f>T("0000311802")</f>
        <v>0</v>
      </c>
      <c r="B519" t="s">
        <v>475</v>
      </c>
      <c r="C519" s="2" t="s">
        <v>1353</v>
      </c>
      <c r="D519" s="2" t="s">
        <v>2019</v>
      </c>
      <c r="E519" t="s">
        <v>2249</v>
      </c>
      <c r="G519" t="s">
        <v>2271</v>
      </c>
      <c r="H519" s="3">
        <v>44498.67827546296</v>
      </c>
      <c r="L519" t="s">
        <v>3454</v>
      </c>
      <c r="N519" t="s">
        <v>4342</v>
      </c>
    </row>
    <row r="520" spans="1:15">
      <c r="A520" s="1">
        <f>T("0000311818")</f>
        <v>0</v>
      </c>
      <c r="B520" t="s">
        <v>470</v>
      </c>
      <c r="C520" s="2" t="s">
        <v>1354</v>
      </c>
      <c r="D520" s="2" t="s">
        <v>2020</v>
      </c>
      <c r="E520" t="s">
        <v>2249</v>
      </c>
      <c r="F520" t="s">
        <v>2269</v>
      </c>
      <c r="G520" t="s">
        <v>2271</v>
      </c>
      <c r="H520" s="3">
        <v>44498.66837962963</v>
      </c>
      <c r="I520" t="s">
        <v>2739</v>
      </c>
      <c r="L520" t="s">
        <v>3519</v>
      </c>
      <c r="N520" t="s">
        <v>4233</v>
      </c>
      <c r="O520" t="s">
        <v>4482</v>
      </c>
    </row>
    <row r="521" spans="1:15">
      <c r="A521" s="1">
        <f>T("0000311733")</f>
        <v>0</v>
      </c>
      <c r="B521" t="s">
        <v>499</v>
      </c>
      <c r="C521" s="2" t="s">
        <v>1355</v>
      </c>
      <c r="D521" s="2" t="s">
        <v>2021</v>
      </c>
      <c r="E521" t="s">
        <v>2249</v>
      </c>
      <c r="F521" t="s">
        <v>2269</v>
      </c>
      <c r="G521" t="s">
        <v>2271</v>
      </c>
      <c r="H521" s="3">
        <v>44498.57230324074</v>
      </c>
      <c r="I521" t="s">
        <v>2740</v>
      </c>
      <c r="L521" t="s">
        <v>3454</v>
      </c>
      <c r="M521" s="2" t="s">
        <v>4027</v>
      </c>
      <c r="N521" t="s">
        <v>4234</v>
      </c>
      <c r="O521" t="s">
        <v>4482</v>
      </c>
    </row>
    <row r="522" spans="1:15">
      <c r="A522" s="1">
        <f>T("0000311742")</f>
        <v>0</v>
      </c>
      <c r="B522" t="s">
        <v>500</v>
      </c>
      <c r="C522" s="2" t="s">
        <v>1356</v>
      </c>
      <c r="D522" s="2" t="s">
        <v>2022</v>
      </c>
      <c r="E522" t="s">
        <v>2249</v>
      </c>
      <c r="F522" t="s">
        <v>2269</v>
      </c>
      <c r="G522" t="s">
        <v>2271</v>
      </c>
      <c r="H522" s="3">
        <v>44498.57715277778</v>
      </c>
      <c r="I522" t="s">
        <v>2741</v>
      </c>
      <c r="L522" t="s">
        <v>3478</v>
      </c>
      <c r="N522" t="s">
        <v>2249</v>
      </c>
      <c r="O522" t="s">
        <v>4482</v>
      </c>
    </row>
    <row r="523" spans="1:15">
      <c r="A523" s="1">
        <f>T("0000311728")</f>
        <v>0</v>
      </c>
      <c r="B523" t="s">
        <v>501</v>
      </c>
      <c r="C523" s="2" t="s">
        <v>1357</v>
      </c>
      <c r="D523" s="2" t="s">
        <v>2023</v>
      </c>
      <c r="E523" t="s">
        <v>2249</v>
      </c>
      <c r="F523" t="s">
        <v>2269</v>
      </c>
      <c r="G523" t="s">
        <v>2271</v>
      </c>
      <c r="H523" s="3">
        <v>44498.56069444444</v>
      </c>
      <c r="I523" t="s">
        <v>2742</v>
      </c>
      <c r="L523" t="s">
        <v>3454</v>
      </c>
      <c r="M523" s="2" t="s">
        <v>4028</v>
      </c>
      <c r="N523" t="s">
        <v>4235</v>
      </c>
      <c r="O523" t="s">
        <v>4482</v>
      </c>
    </row>
    <row r="524" spans="1:15">
      <c r="A524" s="1">
        <f>T("0000333501")</f>
        <v>0</v>
      </c>
      <c r="B524" t="s">
        <v>502</v>
      </c>
      <c r="C524" s="2" t="s">
        <v>1358</v>
      </c>
      <c r="D524" s="2" t="s">
        <v>2024</v>
      </c>
      <c r="E524" t="s">
        <v>2254</v>
      </c>
      <c r="F524" t="s">
        <v>2269</v>
      </c>
      <c r="G524" t="s">
        <v>2272</v>
      </c>
      <c r="H524" s="3">
        <v>44498.78140046296</v>
      </c>
      <c r="I524" t="s">
        <v>2743</v>
      </c>
      <c r="L524" t="s">
        <v>3520</v>
      </c>
      <c r="M524" s="2" t="s">
        <v>4029</v>
      </c>
      <c r="N524" t="s">
        <v>4239</v>
      </c>
      <c r="O524" t="s">
        <v>4491</v>
      </c>
    </row>
    <row r="525" spans="1:15">
      <c r="A525" s="1">
        <f>T("0000333503")</f>
        <v>0</v>
      </c>
      <c r="B525" t="s">
        <v>503</v>
      </c>
      <c r="C525" s="2" t="s">
        <v>1359</v>
      </c>
      <c r="D525" s="2" t="s">
        <v>2025</v>
      </c>
      <c r="E525" t="s">
        <v>2254</v>
      </c>
      <c r="F525" t="s">
        <v>2269</v>
      </c>
      <c r="G525" t="s">
        <v>2272</v>
      </c>
      <c r="H525" s="3">
        <v>44498.78032407408</v>
      </c>
      <c r="I525" t="s">
        <v>2744</v>
      </c>
      <c r="L525" t="s">
        <v>3521</v>
      </c>
      <c r="M525" s="2" t="s">
        <v>4030</v>
      </c>
      <c r="N525" t="s">
        <v>4343</v>
      </c>
      <c r="O525" t="s">
        <v>4491</v>
      </c>
    </row>
    <row r="526" spans="1:15">
      <c r="A526" s="1">
        <f>T("0000333514")</f>
        <v>0</v>
      </c>
      <c r="B526" t="s">
        <v>504</v>
      </c>
      <c r="C526" s="2" t="s">
        <v>1360</v>
      </c>
      <c r="D526" s="2" t="s">
        <v>2026</v>
      </c>
      <c r="E526" t="s">
        <v>2254</v>
      </c>
      <c r="F526" t="s">
        <v>2269</v>
      </c>
      <c r="G526" t="s">
        <v>2271</v>
      </c>
      <c r="H526" s="3">
        <v>44498.75219907407</v>
      </c>
      <c r="I526" t="s">
        <v>2745</v>
      </c>
      <c r="J526" t="s">
        <v>3206</v>
      </c>
      <c r="L526" t="s">
        <v>3522</v>
      </c>
      <c r="M526" s="2" t="s">
        <v>4031</v>
      </c>
      <c r="N526" t="s">
        <v>4344</v>
      </c>
      <c r="O526" t="s">
        <v>4491</v>
      </c>
    </row>
    <row r="527" spans="1:15">
      <c r="A527" s="1">
        <f>T("0000333516")</f>
        <v>0</v>
      </c>
      <c r="B527" t="s">
        <v>505</v>
      </c>
      <c r="C527" s="2" t="s">
        <v>1361</v>
      </c>
      <c r="D527" s="2" t="s">
        <v>2027</v>
      </c>
      <c r="E527" t="s">
        <v>2254</v>
      </c>
      <c r="F527" t="s">
        <v>2269</v>
      </c>
      <c r="G527" t="s">
        <v>2271</v>
      </c>
      <c r="H527" s="3">
        <v>44498.7515162037</v>
      </c>
      <c r="I527" t="s">
        <v>2746</v>
      </c>
      <c r="J527" t="s">
        <v>3207</v>
      </c>
      <c r="L527" t="s">
        <v>3523</v>
      </c>
      <c r="M527" s="2" t="s">
        <v>4032</v>
      </c>
      <c r="N527" t="s">
        <v>4344</v>
      </c>
      <c r="O527" t="s">
        <v>4491</v>
      </c>
    </row>
    <row r="528" spans="1:15">
      <c r="A528" s="1">
        <f>T("0000333515")</f>
        <v>0</v>
      </c>
      <c r="B528" t="s">
        <v>506</v>
      </c>
      <c r="C528" s="2" t="s">
        <v>1362</v>
      </c>
      <c r="D528" s="2" t="s">
        <v>2028</v>
      </c>
      <c r="E528" t="s">
        <v>2254</v>
      </c>
      <c r="F528" t="s">
        <v>2269</v>
      </c>
      <c r="G528" t="s">
        <v>2271</v>
      </c>
      <c r="H528" s="3">
        <v>44498.75100694445</v>
      </c>
      <c r="I528" t="s">
        <v>2747</v>
      </c>
      <c r="J528" t="s">
        <v>3194</v>
      </c>
      <c r="L528" t="s">
        <v>3524</v>
      </c>
      <c r="M528" s="2" t="s">
        <v>4033</v>
      </c>
      <c r="N528" t="s">
        <v>4344</v>
      </c>
      <c r="O528" t="s">
        <v>4491</v>
      </c>
    </row>
    <row r="529" spans="1:15">
      <c r="A529" s="1">
        <f>T("0000333517")</f>
        <v>0</v>
      </c>
      <c r="B529" t="s">
        <v>507</v>
      </c>
      <c r="C529" s="2" t="s">
        <v>1363</v>
      </c>
      <c r="D529" s="2" t="s">
        <v>2029</v>
      </c>
      <c r="E529" t="s">
        <v>2254</v>
      </c>
      <c r="F529" t="s">
        <v>2269</v>
      </c>
      <c r="G529" t="s">
        <v>2271</v>
      </c>
      <c r="H529" s="3">
        <v>44498.75289351852</v>
      </c>
      <c r="I529" t="s">
        <v>2748</v>
      </c>
      <c r="J529" t="s">
        <v>3207</v>
      </c>
      <c r="L529" t="s">
        <v>3525</v>
      </c>
      <c r="M529" s="2" t="s">
        <v>4034</v>
      </c>
      <c r="N529" t="s">
        <v>4344</v>
      </c>
      <c r="O529" t="s">
        <v>4491</v>
      </c>
    </row>
    <row r="530" spans="1:15">
      <c r="A530" s="1">
        <f>T("0000157986")</f>
        <v>0</v>
      </c>
      <c r="B530" t="s">
        <v>508</v>
      </c>
      <c r="C530" s="2" t="s">
        <v>1364</v>
      </c>
      <c r="D530" s="2" t="s">
        <v>2030</v>
      </c>
      <c r="E530" t="s">
        <v>2242</v>
      </c>
      <c r="F530" t="s">
        <v>2269</v>
      </c>
      <c r="G530" t="s">
        <v>2271</v>
      </c>
      <c r="I530" t="s">
        <v>2749</v>
      </c>
      <c r="M530" s="2" t="s">
        <v>4035</v>
      </c>
      <c r="N530" t="s">
        <v>2242</v>
      </c>
      <c r="O530" t="s">
        <v>4488</v>
      </c>
    </row>
    <row r="531" spans="1:15">
      <c r="A531" s="1">
        <f>T("0000157987")</f>
        <v>0</v>
      </c>
      <c r="B531" t="s">
        <v>509</v>
      </c>
      <c r="C531" s="2" t="s">
        <v>1365</v>
      </c>
      <c r="D531" s="2" t="s">
        <v>2031</v>
      </c>
      <c r="E531" t="s">
        <v>2242</v>
      </c>
      <c r="F531" t="s">
        <v>2269</v>
      </c>
      <c r="G531" t="s">
        <v>2271</v>
      </c>
      <c r="I531" t="s">
        <v>2750</v>
      </c>
      <c r="N531" t="s">
        <v>2242</v>
      </c>
      <c r="O531" t="s">
        <v>4488</v>
      </c>
    </row>
    <row r="532" spans="1:15">
      <c r="A532" s="1">
        <f>T("0000157988")</f>
        <v>0</v>
      </c>
      <c r="B532" t="s">
        <v>510</v>
      </c>
      <c r="C532" s="2" t="s">
        <v>1366</v>
      </c>
      <c r="D532" s="2" t="s">
        <v>2032</v>
      </c>
      <c r="E532" t="s">
        <v>2242</v>
      </c>
      <c r="F532" t="s">
        <v>2269</v>
      </c>
      <c r="G532" t="s">
        <v>2275</v>
      </c>
      <c r="I532" t="s">
        <v>2751</v>
      </c>
      <c r="J532" t="s">
        <v>3208</v>
      </c>
      <c r="N532" t="s">
        <v>2242</v>
      </c>
      <c r="O532" t="s">
        <v>4488</v>
      </c>
    </row>
    <row r="533" spans="1:15">
      <c r="A533" s="1">
        <f>T("0000157989")</f>
        <v>0</v>
      </c>
      <c r="B533" t="s">
        <v>511</v>
      </c>
      <c r="C533" s="2" t="s">
        <v>1367</v>
      </c>
      <c r="D533" s="2" t="s">
        <v>2033</v>
      </c>
      <c r="E533" t="s">
        <v>2242</v>
      </c>
      <c r="F533" t="s">
        <v>2269</v>
      </c>
      <c r="G533" t="s">
        <v>2274</v>
      </c>
      <c r="I533" t="s">
        <v>2752</v>
      </c>
      <c r="J533" t="s">
        <v>3190</v>
      </c>
      <c r="N533" t="s">
        <v>2242</v>
      </c>
      <c r="O533" t="s">
        <v>4488</v>
      </c>
    </row>
    <row r="534" spans="1:15">
      <c r="A534" s="1">
        <f>T("0000157979")</f>
        <v>0</v>
      </c>
      <c r="B534" t="s">
        <v>512</v>
      </c>
      <c r="C534" s="2" t="s">
        <v>1368</v>
      </c>
      <c r="D534" s="2" t="s">
        <v>2034</v>
      </c>
      <c r="E534" t="s">
        <v>2242</v>
      </c>
      <c r="F534" t="s">
        <v>2269</v>
      </c>
      <c r="G534" t="s">
        <v>2271</v>
      </c>
      <c r="H534" s="3">
        <v>44498.7103125</v>
      </c>
      <c r="I534" t="s">
        <v>2753</v>
      </c>
      <c r="L534" t="s">
        <v>3526</v>
      </c>
      <c r="N534" t="s">
        <v>2242</v>
      </c>
      <c r="O534" t="s">
        <v>4488</v>
      </c>
    </row>
    <row r="535" spans="1:15">
      <c r="A535" s="1">
        <f>T("0000157980")</f>
        <v>0</v>
      </c>
      <c r="B535" t="s">
        <v>513</v>
      </c>
      <c r="C535" s="2" t="s">
        <v>1369</v>
      </c>
      <c r="D535" s="2" t="s">
        <v>2035</v>
      </c>
      <c r="E535" t="s">
        <v>2242</v>
      </c>
      <c r="F535" t="s">
        <v>2269</v>
      </c>
      <c r="G535" t="s">
        <v>2271</v>
      </c>
      <c r="H535" s="3">
        <v>44498.70991898148</v>
      </c>
      <c r="I535" t="s">
        <v>2754</v>
      </c>
      <c r="L535" t="s">
        <v>3527</v>
      </c>
      <c r="N535" t="s">
        <v>2242</v>
      </c>
      <c r="O535" t="s">
        <v>4488</v>
      </c>
    </row>
    <row r="536" spans="1:15">
      <c r="A536" s="1">
        <f>T("0000157981")</f>
        <v>0</v>
      </c>
      <c r="B536" t="s">
        <v>514</v>
      </c>
      <c r="C536" s="2" t="s">
        <v>1370</v>
      </c>
      <c r="D536" s="2" t="s">
        <v>2036</v>
      </c>
      <c r="E536" t="s">
        <v>2242</v>
      </c>
      <c r="F536" t="s">
        <v>2269</v>
      </c>
      <c r="G536" t="s">
        <v>2271</v>
      </c>
      <c r="H536" s="3">
        <v>44498.7084375</v>
      </c>
      <c r="I536" t="s">
        <v>2755</v>
      </c>
      <c r="L536" t="s">
        <v>3528</v>
      </c>
      <c r="N536" t="s">
        <v>2242</v>
      </c>
      <c r="O536" t="s">
        <v>4488</v>
      </c>
    </row>
    <row r="537" spans="1:15">
      <c r="A537" s="1">
        <f>T("0000157982")</f>
        <v>0</v>
      </c>
      <c r="B537" t="s">
        <v>515</v>
      </c>
      <c r="C537" s="2" t="s">
        <v>1371</v>
      </c>
      <c r="D537" s="2" t="s">
        <v>2037</v>
      </c>
      <c r="E537" t="s">
        <v>2242</v>
      </c>
      <c r="F537" t="s">
        <v>2269</v>
      </c>
      <c r="G537" t="s">
        <v>2271</v>
      </c>
      <c r="H537" s="3">
        <v>44498.70895833334</v>
      </c>
      <c r="I537" t="s">
        <v>2756</v>
      </c>
      <c r="L537" t="s">
        <v>3529</v>
      </c>
      <c r="N537" t="s">
        <v>2242</v>
      </c>
      <c r="O537" t="s">
        <v>4488</v>
      </c>
    </row>
    <row r="538" spans="1:15">
      <c r="A538" s="1">
        <f>T("0000157983")</f>
        <v>0</v>
      </c>
      <c r="B538" t="s">
        <v>516</v>
      </c>
      <c r="C538" s="2" t="s">
        <v>1372</v>
      </c>
      <c r="D538" s="2" t="s">
        <v>2038</v>
      </c>
      <c r="E538" t="s">
        <v>2242</v>
      </c>
      <c r="F538" t="s">
        <v>2269</v>
      </c>
      <c r="G538" t="s">
        <v>2271</v>
      </c>
      <c r="H538" s="3">
        <v>44498.70947916667</v>
      </c>
      <c r="I538" t="s">
        <v>2757</v>
      </c>
      <c r="L538" t="s">
        <v>3530</v>
      </c>
      <c r="N538" t="s">
        <v>2242</v>
      </c>
      <c r="O538" t="s">
        <v>4488</v>
      </c>
    </row>
    <row r="539" spans="1:15">
      <c r="A539" s="1">
        <f>T("0000333513")</f>
        <v>0</v>
      </c>
      <c r="B539" t="s">
        <v>517</v>
      </c>
      <c r="C539" s="2" t="s">
        <v>1373</v>
      </c>
      <c r="D539" s="2" t="s">
        <v>2039</v>
      </c>
      <c r="E539" t="s">
        <v>2254</v>
      </c>
      <c r="F539" t="s">
        <v>2269</v>
      </c>
      <c r="G539" t="s">
        <v>2272</v>
      </c>
      <c r="H539" s="3">
        <v>44498.75677083333</v>
      </c>
      <c r="I539" t="s">
        <v>2758</v>
      </c>
      <c r="L539" t="s">
        <v>3531</v>
      </c>
      <c r="M539" s="2" t="s">
        <v>4036</v>
      </c>
      <c r="N539" t="s">
        <v>4344</v>
      </c>
      <c r="O539" t="s">
        <v>4491</v>
      </c>
    </row>
    <row r="540" spans="1:15">
      <c r="A540" s="1">
        <f>T("0000151814")</f>
        <v>0</v>
      </c>
      <c r="B540" t="s">
        <v>518</v>
      </c>
      <c r="C540" s="2" t="s">
        <v>1374</v>
      </c>
      <c r="D540" s="2" t="s">
        <v>2040</v>
      </c>
      <c r="E540" t="s">
        <v>2242</v>
      </c>
      <c r="F540" t="s">
        <v>2269</v>
      </c>
      <c r="G540" t="s">
        <v>2271</v>
      </c>
      <c r="I540" t="s">
        <v>2759</v>
      </c>
      <c r="M540" s="2" t="s">
        <v>4037</v>
      </c>
      <c r="N540" t="s">
        <v>2242</v>
      </c>
      <c r="O540" t="s">
        <v>4488</v>
      </c>
    </row>
    <row r="541" spans="1:15">
      <c r="A541" s="1">
        <f>T("0000157993")</f>
        <v>0</v>
      </c>
      <c r="B541" t="s">
        <v>519</v>
      </c>
      <c r="C541" s="2" t="s">
        <v>1375</v>
      </c>
      <c r="D541" s="2" t="s">
        <v>2041</v>
      </c>
      <c r="E541" t="s">
        <v>2252</v>
      </c>
      <c r="F541" t="s">
        <v>2269</v>
      </c>
      <c r="G541" t="s">
        <v>2273</v>
      </c>
      <c r="H541" s="3">
        <v>44498.70314814815</v>
      </c>
      <c r="I541" t="s">
        <v>2760</v>
      </c>
      <c r="L541" t="s">
        <v>3532</v>
      </c>
      <c r="M541" s="2" t="s">
        <v>4038</v>
      </c>
      <c r="N541" t="s">
        <v>4345</v>
      </c>
      <c r="O541" t="s">
        <v>4492</v>
      </c>
    </row>
    <row r="542" spans="1:15">
      <c r="A542" s="1">
        <f>T("000050836")</f>
        <v>0</v>
      </c>
      <c r="B542" t="s">
        <v>520</v>
      </c>
      <c r="C542" s="2" t="s">
        <v>1376</v>
      </c>
      <c r="D542" s="2" t="s">
        <v>2042</v>
      </c>
      <c r="E542" t="s">
        <v>2242</v>
      </c>
      <c r="F542" t="s">
        <v>2269</v>
      </c>
      <c r="G542" t="s">
        <v>2271</v>
      </c>
      <c r="I542" t="s">
        <v>2761</v>
      </c>
      <c r="M542" s="2" t="s">
        <v>4039</v>
      </c>
      <c r="N542" t="s">
        <v>2242</v>
      </c>
      <c r="O542" t="s">
        <v>4493</v>
      </c>
    </row>
    <row r="543" spans="1:15">
      <c r="A543" s="1">
        <f>T("000050841")</f>
        <v>0</v>
      </c>
      <c r="B543" t="s">
        <v>521</v>
      </c>
      <c r="C543" s="2" t="s">
        <v>1377</v>
      </c>
      <c r="D543" s="2" t="s">
        <v>2043</v>
      </c>
      <c r="E543" t="s">
        <v>2242</v>
      </c>
      <c r="F543" t="s">
        <v>2269</v>
      </c>
      <c r="G543" t="s">
        <v>2271</v>
      </c>
      <c r="I543" t="s">
        <v>2762</v>
      </c>
      <c r="M543" s="2" t="s">
        <v>4040</v>
      </c>
      <c r="N543" t="s">
        <v>2242</v>
      </c>
      <c r="O543" t="s">
        <v>4494</v>
      </c>
    </row>
    <row r="544" spans="1:15">
      <c r="A544" s="1">
        <f>T("000050835")</f>
        <v>0</v>
      </c>
      <c r="B544" t="s">
        <v>522</v>
      </c>
      <c r="C544" s="2" t="s">
        <v>1378</v>
      </c>
      <c r="D544" s="2" t="s">
        <v>2044</v>
      </c>
      <c r="E544" t="s">
        <v>2242</v>
      </c>
      <c r="F544" t="s">
        <v>2269</v>
      </c>
      <c r="G544" t="s">
        <v>2271</v>
      </c>
      <c r="I544" t="s">
        <v>2763</v>
      </c>
      <c r="N544" t="s">
        <v>2242</v>
      </c>
      <c r="O544" t="s">
        <v>4493</v>
      </c>
    </row>
    <row r="545" spans="1:15">
      <c r="A545" s="1">
        <f>T("000050842")</f>
        <v>0</v>
      </c>
      <c r="B545" t="s">
        <v>523</v>
      </c>
      <c r="C545" s="2" t="s">
        <v>1379</v>
      </c>
      <c r="D545" s="2" t="s">
        <v>2045</v>
      </c>
      <c r="E545" t="s">
        <v>2242</v>
      </c>
      <c r="F545" t="s">
        <v>2269</v>
      </c>
      <c r="G545" t="s">
        <v>2271</v>
      </c>
      <c r="I545" t="s">
        <v>2764</v>
      </c>
      <c r="M545" s="2" t="s">
        <v>4041</v>
      </c>
      <c r="N545" t="s">
        <v>2242</v>
      </c>
      <c r="O545" t="s">
        <v>4495</v>
      </c>
    </row>
    <row r="546" spans="1:15">
      <c r="A546" s="1">
        <f>T("000050840")</f>
        <v>0</v>
      </c>
      <c r="B546" t="s">
        <v>524</v>
      </c>
      <c r="C546" s="2" t="s">
        <v>1380</v>
      </c>
      <c r="D546" s="2" t="s">
        <v>2046</v>
      </c>
      <c r="E546" t="s">
        <v>2242</v>
      </c>
      <c r="F546" t="s">
        <v>2269</v>
      </c>
      <c r="G546" t="s">
        <v>2271</v>
      </c>
      <c r="I546" t="s">
        <v>2765</v>
      </c>
      <c r="M546" s="2" t="s">
        <v>4042</v>
      </c>
      <c r="N546" t="s">
        <v>2242</v>
      </c>
      <c r="O546" t="s">
        <v>4496</v>
      </c>
    </row>
    <row r="547" spans="1:15">
      <c r="A547" s="1">
        <f>T("0000151816")</f>
        <v>0</v>
      </c>
      <c r="B547" t="s">
        <v>525</v>
      </c>
      <c r="C547" s="2" t="s">
        <v>1381</v>
      </c>
      <c r="D547" s="2" t="s">
        <v>2047</v>
      </c>
      <c r="E547" t="s">
        <v>2242</v>
      </c>
      <c r="F547" t="s">
        <v>2269</v>
      </c>
      <c r="G547" t="s">
        <v>2271</v>
      </c>
      <c r="H547" s="3">
        <v>44498.714375</v>
      </c>
      <c r="I547" t="s">
        <v>2766</v>
      </c>
      <c r="L547" t="s">
        <v>3533</v>
      </c>
      <c r="M547" s="2" t="s">
        <v>4043</v>
      </c>
      <c r="N547" t="s">
        <v>2242</v>
      </c>
      <c r="O547" t="s">
        <v>4488</v>
      </c>
    </row>
    <row r="548" spans="1:15">
      <c r="A548" s="1">
        <f>T("0000333504")</f>
        <v>0</v>
      </c>
      <c r="B548" t="s">
        <v>526</v>
      </c>
      <c r="C548" s="2" t="s">
        <v>1382</v>
      </c>
      <c r="D548" s="2" t="s">
        <v>2048</v>
      </c>
      <c r="E548" t="s">
        <v>2254</v>
      </c>
      <c r="F548" t="s">
        <v>2269</v>
      </c>
      <c r="G548" t="s">
        <v>2272</v>
      </c>
      <c r="H548" s="3">
        <v>44498.78782407408</v>
      </c>
      <c r="I548" t="s">
        <v>2767</v>
      </c>
      <c r="L548" t="s">
        <v>3534</v>
      </c>
      <c r="M548" s="2" t="s">
        <v>4044</v>
      </c>
      <c r="N548" t="s">
        <v>4239</v>
      </c>
      <c r="O548" t="s">
        <v>4491</v>
      </c>
    </row>
    <row r="549" spans="1:15">
      <c r="A549" s="1">
        <f>T("0000333505")</f>
        <v>0</v>
      </c>
      <c r="B549" t="s">
        <v>527</v>
      </c>
      <c r="C549" s="2" t="s">
        <v>1383</v>
      </c>
      <c r="D549" s="2" t="s">
        <v>2049</v>
      </c>
      <c r="E549" t="s">
        <v>2254</v>
      </c>
      <c r="G549" t="s">
        <v>2271</v>
      </c>
      <c r="H549" s="3">
        <v>44498.76046296296</v>
      </c>
      <c r="J549" t="s">
        <v>3209</v>
      </c>
      <c r="L549" t="s">
        <v>3531</v>
      </c>
      <c r="M549" s="2" t="s">
        <v>4045</v>
      </c>
      <c r="N549" t="s">
        <v>2254</v>
      </c>
      <c r="O549" t="s">
        <v>4497</v>
      </c>
    </row>
    <row r="550" spans="1:15">
      <c r="A550" s="1">
        <f>T("0000348064")</f>
        <v>0</v>
      </c>
      <c r="B550" t="s">
        <v>528</v>
      </c>
      <c r="C550" s="2" t="s">
        <v>1384</v>
      </c>
      <c r="D550" s="2" t="s">
        <v>2050</v>
      </c>
      <c r="E550" t="s">
        <v>2244</v>
      </c>
      <c r="F550" t="s">
        <v>2269</v>
      </c>
      <c r="G550" t="s">
        <v>2271</v>
      </c>
      <c r="H550" s="3">
        <v>44498.75475694444</v>
      </c>
      <c r="I550" t="s">
        <v>2768</v>
      </c>
      <c r="L550" t="s">
        <v>3535</v>
      </c>
      <c r="M550" s="2" t="s">
        <v>4046</v>
      </c>
      <c r="N550" t="s">
        <v>4346</v>
      </c>
      <c r="O550" t="s">
        <v>4482</v>
      </c>
    </row>
    <row r="551" spans="1:15">
      <c r="A551" s="1">
        <f>T("0000346538")</f>
        <v>0</v>
      </c>
      <c r="B551" t="s">
        <v>529</v>
      </c>
      <c r="C551" s="2" t="s">
        <v>1385</v>
      </c>
      <c r="D551" s="2" t="s">
        <v>2051</v>
      </c>
      <c r="E551" t="s">
        <v>2261</v>
      </c>
      <c r="F551" t="s">
        <v>2269</v>
      </c>
      <c r="G551" t="s">
        <v>2274</v>
      </c>
      <c r="H551" s="3">
        <v>44498.74457175926</v>
      </c>
      <c r="I551" t="s">
        <v>2769</v>
      </c>
      <c r="J551" t="s">
        <v>3210</v>
      </c>
      <c r="L551" t="s">
        <v>3536</v>
      </c>
      <c r="M551" s="2" t="s">
        <v>4047</v>
      </c>
      <c r="N551" t="s">
        <v>4347</v>
      </c>
      <c r="O551" t="s">
        <v>4482</v>
      </c>
    </row>
    <row r="552" spans="1:15">
      <c r="A552" s="1">
        <f>T("0000346539")</f>
        <v>0</v>
      </c>
      <c r="B552" t="s">
        <v>530</v>
      </c>
      <c r="C552" s="2" t="s">
        <v>1386</v>
      </c>
      <c r="D552" s="2" t="s">
        <v>2052</v>
      </c>
      <c r="E552" t="s">
        <v>2261</v>
      </c>
      <c r="F552" t="s">
        <v>2269</v>
      </c>
      <c r="G552" t="s">
        <v>2274</v>
      </c>
      <c r="H552" s="3">
        <v>44498.74814814814</v>
      </c>
      <c r="I552" t="s">
        <v>2770</v>
      </c>
      <c r="J552" t="s">
        <v>3211</v>
      </c>
      <c r="L552" t="s">
        <v>3537</v>
      </c>
      <c r="M552" s="2" t="s">
        <v>4048</v>
      </c>
      <c r="N552" t="s">
        <v>4348</v>
      </c>
      <c r="O552" t="s">
        <v>4482</v>
      </c>
    </row>
    <row r="553" spans="1:15">
      <c r="A553" s="1">
        <f>T("0000346540")</f>
        <v>0</v>
      </c>
      <c r="B553" t="s">
        <v>531</v>
      </c>
      <c r="C553" s="2" t="s">
        <v>1387</v>
      </c>
      <c r="D553" s="2" t="s">
        <v>2053</v>
      </c>
      <c r="E553" t="s">
        <v>2261</v>
      </c>
      <c r="F553" t="s">
        <v>2269</v>
      </c>
      <c r="G553" t="s">
        <v>2274</v>
      </c>
      <c r="H553" s="3">
        <v>44498.745625</v>
      </c>
      <c r="I553" t="s">
        <v>2771</v>
      </c>
      <c r="J553" t="s">
        <v>3211</v>
      </c>
      <c r="L553" t="s">
        <v>3538</v>
      </c>
      <c r="M553" s="2" t="s">
        <v>4049</v>
      </c>
      <c r="N553" t="s">
        <v>4349</v>
      </c>
      <c r="O553" t="s">
        <v>4482</v>
      </c>
    </row>
    <row r="554" spans="1:15">
      <c r="A554" s="1">
        <f>T("0000346541")</f>
        <v>0</v>
      </c>
      <c r="B554" t="s">
        <v>532</v>
      </c>
      <c r="C554" s="2" t="s">
        <v>1388</v>
      </c>
      <c r="D554" s="2" t="s">
        <v>2054</v>
      </c>
      <c r="E554" t="s">
        <v>2261</v>
      </c>
      <c r="F554" t="s">
        <v>2269</v>
      </c>
      <c r="G554" t="s">
        <v>2274</v>
      </c>
      <c r="H554" s="3">
        <v>44498.7462962963</v>
      </c>
      <c r="I554" t="s">
        <v>2772</v>
      </c>
      <c r="J554" t="s">
        <v>3211</v>
      </c>
      <c r="L554" t="s">
        <v>3539</v>
      </c>
      <c r="M554" s="2" t="s">
        <v>4050</v>
      </c>
      <c r="N554" t="s">
        <v>4350</v>
      </c>
      <c r="O554" t="s">
        <v>4482</v>
      </c>
    </row>
    <row r="555" spans="1:15">
      <c r="A555" s="1">
        <f>T("0000346542")</f>
        <v>0</v>
      </c>
      <c r="B555" t="s">
        <v>533</v>
      </c>
      <c r="C555" s="2" t="s">
        <v>1389</v>
      </c>
      <c r="D555" s="2" t="s">
        <v>2055</v>
      </c>
      <c r="E555" t="s">
        <v>2261</v>
      </c>
      <c r="F555" t="s">
        <v>2269</v>
      </c>
      <c r="G555" t="s">
        <v>2274</v>
      </c>
      <c r="H555" s="3">
        <v>44498.74707175926</v>
      </c>
      <c r="I555" t="s">
        <v>2773</v>
      </c>
      <c r="J555" t="s">
        <v>3211</v>
      </c>
      <c r="L555" t="s">
        <v>3540</v>
      </c>
      <c r="M555" s="2" t="s">
        <v>4051</v>
      </c>
      <c r="N555" t="s">
        <v>4351</v>
      </c>
      <c r="O555" t="s">
        <v>4482</v>
      </c>
    </row>
    <row r="556" spans="1:15">
      <c r="A556" s="1">
        <f>T("0000346571")</f>
        <v>0</v>
      </c>
      <c r="B556" t="s">
        <v>534</v>
      </c>
      <c r="C556" s="2" t="s">
        <v>1390</v>
      </c>
      <c r="D556" s="2" t="s">
        <v>2056</v>
      </c>
      <c r="E556" t="s">
        <v>2256</v>
      </c>
      <c r="F556" t="s">
        <v>2269</v>
      </c>
      <c r="G556" t="s">
        <v>2272</v>
      </c>
      <c r="H556" s="3">
        <v>44498.68972222223</v>
      </c>
      <c r="I556" t="s">
        <v>2774</v>
      </c>
      <c r="L556" t="s">
        <v>3541</v>
      </c>
      <c r="M556" s="2" t="s">
        <v>4052</v>
      </c>
      <c r="N556" t="s">
        <v>2256</v>
      </c>
      <c r="O556" t="s">
        <v>4482</v>
      </c>
    </row>
    <row r="557" spans="1:15">
      <c r="A557" s="1">
        <f>T("0000346583")</f>
        <v>0</v>
      </c>
      <c r="B557" t="s">
        <v>535</v>
      </c>
      <c r="C557" s="2" t="s">
        <v>1391</v>
      </c>
      <c r="D557" s="2" t="s">
        <v>2057</v>
      </c>
      <c r="E557" t="s">
        <v>2256</v>
      </c>
      <c r="F557" t="s">
        <v>2269</v>
      </c>
      <c r="G557" t="s">
        <v>2272</v>
      </c>
      <c r="H557" s="3">
        <v>44498.68118055556</v>
      </c>
      <c r="I557" t="s">
        <v>2775</v>
      </c>
      <c r="L557" t="s">
        <v>3542</v>
      </c>
      <c r="M557" s="2" t="s">
        <v>4053</v>
      </c>
      <c r="N557" t="s">
        <v>2256</v>
      </c>
      <c r="O557" t="s">
        <v>4482</v>
      </c>
    </row>
    <row r="558" spans="1:15">
      <c r="A558" s="1">
        <f>T("0000346572")</f>
        <v>0</v>
      </c>
      <c r="B558" t="s">
        <v>536</v>
      </c>
      <c r="C558" s="2" t="s">
        <v>1392</v>
      </c>
      <c r="D558" s="2" t="s">
        <v>2058</v>
      </c>
      <c r="E558" t="s">
        <v>2256</v>
      </c>
      <c r="F558" t="s">
        <v>2269</v>
      </c>
      <c r="G558" t="s">
        <v>2272</v>
      </c>
      <c r="H558" s="3">
        <v>44498.68494212963</v>
      </c>
      <c r="I558" t="s">
        <v>2776</v>
      </c>
      <c r="L558" t="s">
        <v>3543</v>
      </c>
      <c r="M558" s="2" t="s">
        <v>4054</v>
      </c>
      <c r="N558" t="s">
        <v>2256</v>
      </c>
      <c r="O558" t="s">
        <v>4498</v>
      </c>
    </row>
    <row r="559" spans="1:15">
      <c r="A559" s="1">
        <f>T("0000346574")</f>
        <v>0</v>
      </c>
      <c r="B559" t="s">
        <v>537</v>
      </c>
      <c r="C559" s="2" t="s">
        <v>1393</v>
      </c>
      <c r="D559" s="2" t="s">
        <v>2059</v>
      </c>
      <c r="E559" t="s">
        <v>2256</v>
      </c>
      <c r="F559" t="s">
        <v>2269</v>
      </c>
      <c r="G559" t="s">
        <v>2272</v>
      </c>
      <c r="H559" s="3">
        <v>44498.67702546297</v>
      </c>
      <c r="I559" t="s">
        <v>2777</v>
      </c>
      <c r="L559" t="s">
        <v>3544</v>
      </c>
      <c r="M559" s="2" t="s">
        <v>4055</v>
      </c>
      <c r="N559" t="s">
        <v>2256</v>
      </c>
      <c r="O559" t="s">
        <v>4498</v>
      </c>
    </row>
    <row r="560" spans="1:15">
      <c r="A560" s="1">
        <f>T("0000346575")</f>
        <v>0</v>
      </c>
      <c r="B560" t="s">
        <v>538</v>
      </c>
      <c r="C560" s="2" t="s">
        <v>1394</v>
      </c>
      <c r="D560" s="2" t="s">
        <v>2060</v>
      </c>
      <c r="E560" t="s">
        <v>2256</v>
      </c>
      <c r="F560" t="s">
        <v>2269</v>
      </c>
      <c r="G560" t="s">
        <v>2272</v>
      </c>
      <c r="H560" s="3">
        <v>44498.674375</v>
      </c>
      <c r="I560" t="s">
        <v>2778</v>
      </c>
      <c r="L560" t="s">
        <v>3545</v>
      </c>
      <c r="M560" s="2" t="s">
        <v>4056</v>
      </c>
      <c r="N560" t="s">
        <v>2256</v>
      </c>
      <c r="O560" t="s">
        <v>4498</v>
      </c>
    </row>
    <row r="561" spans="1:15">
      <c r="A561" s="1">
        <f>T("0000346576")</f>
        <v>0</v>
      </c>
      <c r="B561" t="s">
        <v>539</v>
      </c>
      <c r="C561" s="2" t="s">
        <v>1395</v>
      </c>
      <c r="D561" s="2" t="s">
        <v>2061</v>
      </c>
      <c r="E561" t="s">
        <v>2256</v>
      </c>
      <c r="F561" t="s">
        <v>2269</v>
      </c>
      <c r="G561" t="s">
        <v>2272</v>
      </c>
      <c r="H561" s="3">
        <v>44498.67130787037</v>
      </c>
      <c r="I561" t="s">
        <v>2779</v>
      </c>
      <c r="L561" t="s">
        <v>3546</v>
      </c>
      <c r="M561" s="2" t="s">
        <v>4057</v>
      </c>
      <c r="N561" t="s">
        <v>2256</v>
      </c>
      <c r="O561" t="s">
        <v>4498</v>
      </c>
    </row>
    <row r="562" spans="1:15">
      <c r="A562" s="1">
        <f>T("0000346578")</f>
        <v>0</v>
      </c>
      <c r="B562" t="s">
        <v>540</v>
      </c>
      <c r="C562" s="2" t="s">
        <v>1396</v>
      </c>
      <c r="D562" s="2" t="s">
        <v>2062</v>
      </c>
      <c r="E562" t="s">
        <v>2256</v>
      </c>
      <c r="F562" t="s">
        <v>2269</v>
      </c>
      <c r="G562" t="s">
        <v>2272</v>
      </c>
      <c r="H562" s="3">
        <v>44498.67578703703</v>
      </c>
      <c r="I562" t="s">
        <v>2780</v>
      </c>
      <c r="L562" t="s">
        <v>3393</v>
      </c>
      <c r="M562" s="2" t="s">
        <v>4058</v>
      </c>
      <c r="N562" t="s">
        <v>2256</v>
      </c>
      <c r="O562" t="s">
        <v>4498</v>
      </c>
    </row>
    <row r="563" spans="1:15">
      <c r="A563" s="1">
        <f>T("0000346579")</f>
        <v>0</v>
      </c>
      <c r="B563" t="s">
        <v>541</v>
      </c>
      <c r="C563" s="2" t="s">
        <v>1397</v>
      </c>
      <c r="D563" s="2" t="s">
        <v>2063</v>
      </c>
      <c r="E563" t="s">
        <v>2256</v>
      </c>
      <c r="F563" t="s">
        <v>2269</v>
      </c>
      <c r="G563" t="s">
        <v>2272</v>
      </c>
      <c r="H563" s="3">
        <v>44498.6765625</v>
      </c>
      <c r="I563" t="s">
        <v>2781</v>
      </c>
      <c r="L563" t="s">
        <v>3393</v>
      </c>
      <c r="M563" s="2" t="s">
        <v>4059</v>
      </c>
      <c r="N563" t="s">
        <v>2256</v>
      </c>
      <c r="O563" t="s">
        <v>4498</v>
      </c>
    </row>
    <row r="564" spans="1:15">
      <c r="A564" s="1">
        <f>T("0000346581")</f>
        <v>0</v>
      </c>
      <c r="B564" t="s">
        <v>542</v>
      </c>
      <c r="C564" s="2" t="s">
        <v>1398</v>
      </c>
      <c r="D564" s="2" t="s">
        <v>2064</v>
      </c>
      <c r="E564" t="s">
        <v>2256</v>
      </c>
      <c r="F564" t="s">
        <v>2269</v>
      </c>
      <c r="G564" t="s">
        <v>2272</v>
      </c>
      <c r="H564" s="3">
        <v>44498.67947916667</v>
      </c>
      <c r="I564" t="s">
        <v>2782</v>
      </c>
      <c r="L564" t="s">
        <v>3547</v>
      </c>
      <c r="M564" s="2" t="s">
        <v>4060</v>
      </c>
      <c r="N564" t="s">
        <v>2256</v>
      </c>
      <c r="O564" t="s">
        <v>4498</v>
      </c>
    </row>
    <row r="565" spans="1:15">
      <c r="A565" s="1">
        <f>T("0000346584")</f>
        <v>0</v>
      </c>
      <c r="B565" t="s">
        <v>543</v>
      </c>
      <c r="C565" s="2" t="s">
        <v>1399</v>
      </c>
      <c r="D565" s="2" t="s">
        <v>2065</v>
      </c>
      <c r="E565" t="s">
        <v>2256</v>
      </c>
      <c r="F565" t="s">
        <v>2269</v>
      </c>
      <c r="G565" t="s">
        <v>2272</v>
      </c>
      <c r="H565" s="3">
        <v>44498.68232638889</v>
      </c>
      <c r="I565" t="s">
        <v>2783</v>
      </c>
      <c r="L565" t="s">
        <v>3548</v>
      </c>
      <c r="M565" s="2" t="s">
        <v>4061</v>
      </c>
      <c r="N565" t="s">
        <v>2256</v>
      </c>
      <c r="O565" t="s">
        <v>4498</v>
      </c>
    </row>
    <row r="566" spans="1:15">
      <c r="A566" s="1">
        <f>T("0000346603")</f>
        <v>0</v>
      </c>
      <c r="B566" t="s">
        <v>544</v>
      </c>
      <c r="C566" s="2" t="s">
        <v>1400</v>
      </c>
      <c r="D566" s="2" t="s">
        <v>2066</v>
      </c>
      <c r="E566" t="s">
        <v>2240</v>
      </c>
      <c r="F566" t="s">
        <v>2269</v>
      </c>
      <c r="G566" t="s">
        <v>2271</v>
      </c>
      <c r="H566" s="3">
        <v>44498.75378472222</v>
      </c>
      <c r="I566" t="s">
        <v>2784</v>
      </c>
      <c r="J566" t="s">
        <v>3212</v>
      </c>
      <c r="L566" t="s">
        <v>3549</v>
      </c>
      <c r="M566" s="2" t="s">
        <v>4062</v>
      </c>
      <c r="N566" t="s">
        <v>2240</v>
      </c>
      <c r="O566" t="s">
        <v>4482</v>
      </c>
    </row>
    <row r="567" spans="1:15">
      <c r="A567" s="1">
        <f>T("0000346602")</f>
        <v>0</v>
      </c>
      <c r="B567" t="s">
        <v>545</v>
      </c>
      <c r="C567" s="2" t="s">
        <v>1401</v>
      </c>
      <c r="D567" s="2" t="s">
        <v>2067</v>
      </c>
      <c r="E567" t="s">
        <v>2240</v>
      </c>
      <c r="F567" t="s">
        <v>2269</v>
      </c>
      <c r="G567" t="s">
        <v>2272</v>
      </c>
      <c r="H567" s="3">
        <v>44498.75046296296</v>
      </c>
      <c r="I567" t="s">
        <v>2785</v>
      </c>
      <c r="L567" t="s">
        <v>3550</v>
      </c>
      <c r="M567" s="2" t="s">
        <v>4063</v>
      </c>
      <c r="N567" t="s">
        <v>2240</v>
      </c>
      <c r="O567" t="s">
        <v>4482</v>
      </c>
    </row>
    <row r="568" spans="1:15">
      <c r="A568" s="1">
        <f>T("0000346601")</f>
        <v>0</v>
      </c>
      <c r="B568" t="s">
        <v>546</v>
      </c>
      <c r="C568" s="2" t="s">
        <v>1402</v>
      </c>
      <c r="D568" s="2" t="s">
        <v>2068</v>
      </c>
      <c r="E568" t="s">
        <v>2240</v>
      </c>
      <c r="F568" t="s">
        <v>2269</v>
      </c>
      <c r="G568" t="s">
        <v>2272</v>
      </c>
      <c r="H568" s="3">
        <v>44498.74418981482</v>
      </c>
      <c r="I568" t="s">
        <v>2786</v>
      </c>
      <c r="L568" t="s">
        <v>3551</v>
      </c>
      <c r="M568" s="2" t="s">
        <v>4064</v>
      </c>
      <c r="N568" t="s">
        <v>2240</v>
      </c>
      <c r="O568" t="s">
        <v>4482</v>
      </c>
    </row>
    <row r="569" spans="1:15">
      <c r="A569" s="1">
        <f>T("0000346600")</f>
        <v>0</v>
      </c>
      <c r="B569" t="s">
        <v>547</v>
      </c>
      <c r="C569" s="2" t="s">
        <v>1403</v>
      </c>
      <c r="D569" s="2" t="s">
        <v>2069</v>
      </c>
      <c r="E569" t="s">
        <v>2240</v>
      </c>
      <c r="F569" t="s">
        <v>2269</v>
      </c>
      <c r="G569" t="s">
        <v>2274</v>
      </c>
      <c r="H569" s="3">
        <v>44498.75236111111</v>
      </c>
      <c r="I569" t="s">
        <v>2787</v>
      </c>
      <c r="J569" t="s">
        <v>3213</v>
      </c>
      <c r="L569" t="s">
        <v>3552</v>
      </c>
      <c r="M569" s="2" t="s">
        <v>4065</v>
      </c>
      <c r="N569" t="s">
        <v>2240</v>
      </c>
      <c r="O569" t="s">
        <v>4482</v>
      </c>
    </row>
    <row r="570" spans="1:15">
      <c r="A570" s="1">
        <f>T("0000346654")</f>
        <v>0</v>
      </c>
      <c r="B570" t="s">
        <v>548</v>
      </c>
      <c r="C570" s="2" t="s">
        <v>1404</v>
      </c>
      <c r="D570" s="2" t="s">
        <v>2070</v>
      </c>
      <c r="E570" t="s">
        <v>2249</v>
      </c>
      <c r="F570" t="s">
        <v>2269</v>
      </c>
      <c r="G570" t="s">
        <v>2272</v>
      </c>
      <c r="H570" s="3">
        <v>44498.65542824074</v>
      </c>
      <c r="I570" t="s">
        <v>2788</v>
      </c>
      <c r="L570" t="s">
        <v>3553</v>
      </c>
      <c r="N570" t="s">
        <v>2249</v>
      </c>
      <c r="O570" t="s">
        <v>4482</v>
      </c>
    </row>
    <row r="571" spans="1:15">
      <c r="A571" s="1">
        <f>T("0000346655")</f>
        <v>0</v>
      </c>
      <c r="B571" t="s">
        <v>548</v>
      </c>
      <c r="C571" s="2" t="s">
        <v>1405</v>
      </c>
      <c r="D571" s="2" t="s">
        <v>2071</v>
      </c>
      <c r="E571" t="s">
        <v>2249</v>
      </c>
      <c r="F571" t="s">
        <v>2269</v>
      </c>
      <c r="G571" t="s">
        <v>2272</v>
      </c>
      <c r="H571" s="3">
        <v>44498.65652777778</v>
      </c>
      <c r="I571" t="s">
        <v>2789</v>
      </c>
      <c r="L571" t="s">
        <v>3454</v>
      </c>
      <c r="N571" t="s">
        <v>2249</v>
      </c>
      <c r="O571" t="s">
        <v>4482</v>
      </c>
    </row>
    <row r="572" spans="1:15">
      <c r="A572" s="1">
        <f>T("0000346656")</f>
        <v>0</v>
      </c>
      <c r="B572" t="s">
        <v>549</v>
      </c>
      <c r="C572" s="2" t="s">
        <v>1406</v>
      </c>
      <c r="D572" s="2" t="s">
        <v>2072</v>
      </c>
      <c r="E572" t="s">
        <v>2249</v>
      </c>
      <c r="F572" t="s">
        <v>2269</v>
      </c>
      <c r="G572" t="s">
        <v>2273</v>
      </c>
      <c r="H572" s="3">
        <v>44498.65047453704</v>
      </c>
      <c r="I572" t="s">
        <v>2790</v>
      </c>
      <c r="L572" t="s">
        <v>3554</v>
      </c>
      <c r="M572" s="2" t="s">
        <v>4066</v>
      </c>
      <c r="N572" t="s">
        <v>2249</v>
      </c>
      <c r="O572" t="s">
        <v>4482</v>
      </c>
    </row>
    <row r="573" spans="1:15">
      <c r="A573" s="1">
        <f>T("0000346657")</f>
        <v>0</v>
      </c>
      <c r="B573" t="s">
        <v>549</v>
      </c>
      <c r="C573" s="2" t="s">
        <v>1407</v>
      </c>
      <c r="D573" s="2" t="s">
        <v>2073</v>
      </c>
      <c r="E573" t="s">
        <v>2249</v>
      </c>
      <c r="F573" t="s">
        <v>2269</v>
      </c>
      <c r="G573" t="s">
        <v>2273</v>
      </c>
      <c r="H573" s="3">
        <v>44498.69414351852</v>
      </c>
      <c r="I573" t="s">
        <v>2791</v>
      </c>
      <c r="L573" t="s">
        <v>3555</v>
      </c>
      <c r="N573" t="s">
        <v>2249</v>
      </c>
      <c r="O573" t="s">
        <v>4482</v>
      </c>
    </row>
    <row r="574" spans="1:15">
      <c r="A574" s="1">
        <f>T("0000346658")</f>
        <v>0</v>
      </c>
      <c r="B574" t="s">
        <v>549</v>
      </c>
      <c r="C574" s="2" t="s">
        <v>1408</v>
      </c>
      <c r="D574" s="2" t="s">
        <v>2074</v>
      </c>
      <c r="E574" t="s">
        <v>2249</v>
      </c>
      <c r="F574" t="s">
        <v>2269</v>
      </c>
      <c r="G574" t="s">
        <v>2273</v>
      </c>
      <c r="H574" s="3">
        <v>44498.69372685185</v>
      </c>
      <c r="I574" t="s">
        <v>2792</v>
      </c>
      <c r="L574" t="s">
        <v>3556</v>
      </c>
      <c r="N574" t="s">
        <v>2249</v>
      </c>
      <c r="O574" t="s">
        <v>4482</v>
      </c>
    </row>
    <row r="575" spans="1:15">
      <c r="A575" s="1">
        <f>T("0000346659")</f>
        <v>0</v>
      </c>
      <c r="B575" t="s">
        <v>549</v>
      </c>
      <c r="C575" s="2" t="s">
        <v>1409</v>
      </c>
      <c r="D575" s="2" t="s">
        <v>2075</v>
      </c>
      <c r="E575" t="s">
        <v>2249</v>
      </c>
      <c r="F575" t="s">
        <v>2269</v>
      </c>
      <c r="G575" t="s">
        <v>2273</v>
      </c>
      <c r="H575" s="3">
        <v>44498.69311342593</v>
      </c>
      <c r="I575" t="s">
        <v>2793</v>
      </c>
      <c r="L575" t="s">
        <v>3557</v>
      </c>
      <c r="N575" t="s">
        <v>2249</v>
      </c>
      <c r="O575" t="s">
        <v>4482</v>
      </c>
    </row>
    <row r="576" spans="1:15">
      <c r="A576" s="1">
        <f>T("0000346660")</f>
        <v>0</v>
      </c>
      <c r="B576" t="s">
        <v>549</v>
      </c>
      <c r="C576" s="2" t="s">
        <v>1410</v>
      </c>
      <c r="D576" s="2" t="s">
        <v>2076</v>
      </c>
      <c r="E576" t="s">
        <v>2249</v>
      </c>
      <c r="F576" t="s">
        <v>2269</v>
      </c>
      <c r="G576" t="s">
        <v>2272</v>
      </c>
      <c r="H576" s="3">
        <v>44498.69269675926</v>
      </c>
      <c r="I576" t="s">
        <v>2794</v>
      </c>
      <c r="L576" t="s">
        <v>3558</v>
      </c>
      <c r="N576" t="s">
        <v>2249</v>
      </c>
      <c r="O576" t="s">
        <v>4482</v>
      </c>
    </row>
    <row r="577" spans="1:15">
      <c r="A577" s="1">
        <f>T("0000346661")</f>
        <v>0</v>
      </c>
      <c r="B577" t="s">
        <v>549</v>
      </c>
      <c r="C577" s="2" t="s">
        <v>1411</v>
      </c>
      <c r="D577" s="2" t="s">
        <v>2077</v>
      </c>
      <c r="E577" t="s">
        <v>2249</v>
      </c>
      <c r="F577" t="s">
        <v>2269</v>
      </c>
      <c r="G577" t="s">
        <v>2272</v>
      </c>
      <c r="H577" s="3">
        <v>44498.69215277778</v>
      </c>
      <c r="I577" t="s">
        <v>2795</v>
      </c>
      <c r="L577" t="s">
        <v>3559</v>
      </c>
      <c r="N577" t="s">
        <v>2249</v>
      </c>
      <c r="O577" t="s">
        <v>4482</v>
      </c>
    </row>
    <row r="578" spans="1:15">
      <c r="A578" s="1">
        <f>T("0000346684")</f>
        <v>0</v>
      </c>
      <c r="B578" t="s">
        <v>548</v>
      </c>
      <c r="C578" s="2" t="s">
        <v>1412</v>
      </c>
      <c r="D578" s="2" t="s">
        <v>2078</v>
      </c>
      <c r="E578" t="s">
        <v>2249</v>
      </c>
      <c r="F578" t="s">
        <v>2269</v>
      </c>
      <c r="G578" t="s">
        <v>2272</v>
      </c>
      <c r="H578" s="3">
        <v>44498.66482638889</v>
      </c>
      <c r="I578" t="s">
        <v>2796</v>
      </c>
      <c r="L578" t="s">
        <v>3560</v>
      </c>
      <c r="N578" t="s">
        <v>2249</v>
      </c>
      <c r="O578" t="s">
        <v>4482</v>
      </c>
    </row>
    <row r="579" spans="1:15">
      <c r="A579" s="1">
        <f>T("0000346682")</f>
        <v>0</v>
      </c>
      <c r="B579" t="s">
        <v>549</v>
      </c>
      <c r="C579" s="2" t="s">
        <v>1413</v>
      </c>
      <c r="D579" s="2" t="s">
        <v>2079</v>
      </c>
      <c r="E579" t="s">
        <v>2249</v>
      </c>
      <c r="F579" t="s">
        <v>2269</v>
      </c>
      <c r="G579" t="s">
        <v>2273</v>
      </c>
      <c r="H579" s="3">
        <v>44498.67662037037</v>
      </c>
      <c r="I579" t="s">
        <v>2797</v>
      </c>
      <c r="L579" t="s">
        <v>3561</v>
      </c>
      <c r="N579" t="s">
        <v>2249</v>
      </c>
      <c r="O579" t="s">
        <v>4482</v>
      </c>
    </row>
    <row r="580" spans="1:15">
      <c r="A580" s="1">
        <f>T("0000346683")</f>
        <v>0</v>
      </c>
      <c r="B580" t="s">
        <v>549</v>
      </c>
      <c r="C580" s="2" t="s">
        <v>1414</v>
      </c>
      <c r="D580" s="2" t="s">
        <v>2080</v>
      </c>
      <c r="E580" t="s">
        <v>2249</v>
      </c>
      <c r="F580" t="s">
        <v>2269</v>
      </c>
      <c r="G580" t="s">
        <v>2273</v>
      </c>
      <c r="H580" s="3">
        <v>44498.67038194444</v>
      </c>
      <c r="I580" t="s">
        <v>2798</v>
      </c>
      <c r="L580" t="s">
        <v>3562</v>
      </c>
      <c r="N580" t="s">
        <v>2249</v>
      </c>
      <c r="O580" t="s">
        <v>4482</v>
      </c>
    </row>
    <row r="581" spans="1:15">
      <c r="A581" s="1">
        <f>T("0000346686")</f>
        <v>0</v>
      </c>
      <c r="B581" t="s">
        <v>550</v>
      </c>
      <c r="C581" s="2" t="s">
        <v>1415</v>
      </c>
      <c r="D581" s="2" t="s">
        <v>2081</v>
      </c>
      <c r="E581" t="s">
        <v>2249</v>
      </c>
      <c r="G581" t="s">
        <v>2271</v>
      </c>
      <c r="H581" s="3">
        <v>44498.68256944444</v>
      </c>
      <c r="L581" t="s">
        <v>3454</v>
      </c>
      <c r="M581" s="2" t="s">
        <v>4067</v>
      </c>
      <c r="N581" t="s">
        <v>2249</v>
      </c>
    </row>
    <row r="582" spans="1:15">
      <c r="A582" s="1">
        <f>T("0000346696")</f>
        <v>0</v>
      </c>
      <c r="B582" t="s">
        <v>551</v>
      </c>
      <c r="C582" s="2" t="s">
        <v>1416</v>
      </c>
      <c r="D582" s="2" t="s">
        <v>2082</v>
      </c>
      <c r="E582" t="s">
        <v>2249</v>
      </c>
      <c r="F582" t="s">
        <v>2269</v>
      </c>
      <c r="G582" t="s">
        <v>2272</v>
      </c>
      <c r="H582" s="3">
        <v>44498.59606481482</v>
      </c>
      <c r="I582" t="s">
        <v>2799</v>
      </c>
      <c r="L582" t="s">
        <v>3454</v>
      </c>
      <c r="N582" t="s">
        <v>2249</v>
      </c>
      <c r="O582" t="s">
        <v>4482</v>
      </c>
    </row>
    <row r="583" spans="1:15">
      <c r="A583" s="1">
        <f>T("0000346697")</f>
        <v>0</v>
      </c>
      <c r="B583" t="s">
        <v>552</v>
      </c>
      <c r="C583" s="2" t="s">
        <v>1417</v>
      </c>
      <c r="D583" s="2" t="s">
        <v>2083</v>
      </c>
      <c r="E583" t="s">
        <v>2249</v>
      </c>
      <c r="F583" t="s">
        <v>2269</v>
      </c>
      <c r="G583" t="s">
        <v>2271</v>
      </c>
      <c r="H583" s="3">
        <v>44498.59555555556</v>
      </c>
      <c r="I583" t="s">
        <v>2800</v>
      </c>
      <c r="L583" t="s">
        <v>3563</v>
      </c>
      <c r="N583" t="s">
        <v>2249</v>
      </c>
      <c r="O583" t="s">
        <v>4482</v>
      </c>
    </row>
    <row r="584" spans="1:15">
      <c r="A584" s="1">
        <f>T("0000346698")</f>
        <v>0</v>
      </c>
      <c r="B584" t="s">
        <v>552</v>
      </c>
      <c r="C584" s="2" t="s">
        <v>1418</v>
      </c>
      <c r="D584" s="2" t="s">
        <v>2084</v>
      </c>
      <c r="E584" t="s">
        <v>2249</v>
      </c>
      <c r="F584" t="s">
        <v>2269</v>
      </c>
      <c r="G584" t="s">
        <v>2271</v>
      </c>
      <c r="H584" s="3">
        <v>44498.57155092592</v>
      </c>
      <c r="I584" t="s">
        <v>2801</v>
      </c>
      <c r="L584" t="s">
        <v>3564</v>
      </c>
      <c r="N584" t="s">
        <v>2249</v>
      </c>
      <c r="O584" t="s">
        <v>4482</v>
      </c>
    </row>
    <row r="585" spans="1:15">
      <c r="A585" s="1">
        <f>T("0000346701")</f>
        <v>0</v>
      </c>
      <c r="B585" t="s">
        <v>552</v>
      </c>
      <c r="C585" s="2" t="s">
        <v>1419</v>
      </c>
      <c r="D585" s="2" t="s">
        <v>2085</v>
      </c>
      <c r="E585" t="s">
        <v>2249</v>
      </c>
      <c r="F585" t="s">
        <v>2269</v>
      </c>
      <c r="G585" t="s">
        <v>2271</v>
      </c>
      <c r="H585" s="3">
        <v>44498.57756944445</v>
      </c>
      <c r="I585" t="s">
        <v>2802</v>
      </c>
      <c r="L585" t="s">
        <v>3478</v>
      </c>
      <c r="N585" t="s">
        <v>2249</v>
      </c>
      <c r="O585" t="s">
        <v>4482</v>
      </c>
    </row>
    <row r="586" spans="1:15">
      <c r="A586" s="1">
        <f>T("0000346702")</f>
        <v>0</v>
      </c>
      <c r="B586" t="s">
        <v>552</v>
      </c>
      <c r="C586" s="2" t="s">
        <v>1420</v>
      </c>
      <c r="D586" s="2" t="s">
        <v>2086</v>
      </c>
      <c r="E586" t="s">
        <v>2249</v>
      </c>
      <c r="F586" t="s">
        <v>2269</v>
      </c>
      <c r="G586" t="s">
        <v>2271</v>
      </c>
      <c r="H586" s="3">
        <v>44498.57878472222</v>
      </c>
      <c r="I586" t="s">
        <v>2803</v>
      </c>
      <c r="L586" t="s">
        <v>3454</v>
      </c>
      <c r="N586" t="s">
        <v>2249</v>
      </c>
      <c r="O586" t="s">
        <v>4482</v>
      </c>
    </row>
    <row r="587" spans="1:15">
      <c r="A587" s="1">
        <f>T("0000346704")</f>
        <v>0</v>
      </c>
      <c r="B587" t="s">
        <v>548</v>
      </c>
      <c r="C587" s="2" t="s">
        <v>1421</v>
      </c>
      <c r="D587" s="2" t="s">
        <v>2087</v>
      </c>
      <c r="E587" t="s">
        <v>2249</v>
      </c>
      <c r="F587" t="s">
        <v>2269</v>
      </c>
      <c r="G587" t="s">
        <v>2272</v>
      </c>
      <c r="H587" s="3">
        <v>44498.58427083334</v>
      </c>
      <c r="I587" t="s">
        <v>2804</v>
      </c>
      <c r="L587" t="s">
        <v>3454</v>
      </c>
      <c r="N587" t="s">
        <v>2249</v>
      </c>
      <c r="O587" t="s">
        <v>4482</v>
      </c>
    </row>
    <row r="588" spans="1:15">
      <c r="A588" s="1">
        <f>T("0000346705")</f>
        <v>0</v>
      </c>
      <c r="B588" t="s">
        <v>553</v>
      </c>
      <c r="C588" s="2" t="s">
        <v>1422</v>
      </c>
      <c r="D588" s="2" t="s">
        <v>2088</v>
      </c>
      <c r="E588" t="s">
        <v>2249</v>
      </c>
      <c r="G588" t="s">
        <v>2272</v>
      </c>
      <c r="H588" s="3">
        <v>44498.58510416667</v>
      </c>
      <c r="L588" t="s">
        <v>3454</v>
      </c>
      <c r="N588" t="s">
        <v>2249</v>
      </c>
    </row>
    <row r="589" spans="1:15">
      <c r="A589" s="1">
        <f>T("0000346706")</f>
        <v>0</v>
      </c>
      <c r="B589" t="s">
        <v>554</v>
      </c>
      <c r="C589" s="2" t="s">
        <v>1423</v>
      </c>
      <c r="D589" s="2" t="s">
        <v>2089</v>
      </c>
      <c r="E589" t="s">
        <v>2249</v>
      </c>
      <c r="G589" t="s">
        <v>2272</v>
      </c>
      <c r="H589" s="3">
        <v>44498.58711805556</v>
      </c>
      <c r="L589" t="s">
        <v>3454</v>
      </c>
      <c r="N589" t="s">
        <v>2249</v>
      </c>
    </row>
    <row r="590" spans="1:15">
      <c r="A590" s="1">
        <f>T("0000346731")</f>
        <v>0</v>
      </c>
      <c r="B590" t="s">
        <v>555</v>
      </c>
      <c r="C590" s="2" t="s">
        <v>1424</v>
      </c>
      <c r="D590" s="2" t="s">
        <v>2090</v>
      </c>
      <c r="E590" t="s">
        <v>2249</v>
      </c>
      <c r="F590" t="s">
        <v>2269</v>
      </c>
      <c r="G590" t="s">
        <v>2271</v>
      </c>
      <c r="H590" s="3">
        <v>44498.64118055555</v>
      </c>
      <c r="I590" t="s">
        <v>2805</v>
      </c>
      <c r="L590" t="s">
        <v>3565</v>
      </c>
      <c r="M590" s="2" t="s">
        <v>4068</v>
      </c>
      <c r="N590" t="s">
        <v>2249</v>
      </c>
      <c r="O590" t="s">
        <v>4482</v>
      </c>
    </row>
    <row r="591" spans="1:15">
      <c r="A591" s="1">
        <f>T("0000346732")</f>
        <v>0</v>
      </c>
      <c r="B591" t="s">
        <v>555</v>
      </c>
      <c r="C591" s="2" t="s">
        <v>1425</v>
      </c>
      <c r="D591" s="2" t="s">
        <v>2091</v>
      </c>
      <c r="E591" t="s">
        <v>2249</v>
      </c>
      <c r="F591" t="s">
        <v>2269</v>
      </c>
      <c r="G591" t="s">
        <v>2271</v>
      </c>
      <c r="H591" s="3">
        <v>44498.64074074074</v>
      </c>
      <c r="I591" t="s">
        <v>2806</v>
      </c>
      <c r="L591" t="s">
        <v>3566</v>
      </c>
      <c r="M591" s="2" t="s">
        <v>4069</v>
      </c>
      <c r="N591" t="s">
        <v>2249</v>
      </c>
      <c r="O591" t="s">
        <v>4482</v>
      </c>
    </row>
    <row r="592" spans="1:15">
      <c r="A592" s="1">
        <f>T("0000348252")</f>
        <v>0</v>
      </c>
      <c r="B592" t="s">
        <v>556</v>
      </c>
      <c r="C592" s="2" t="s">
        <v>1426</v>
      </c>
      <c r="D592" s="2" t="s">
        <v>2092</v>
      </c>
      <c r="E592" t="s">
        <v>2249</v>
      </c>
      <c r="F592" t="s">
        <v>2269</v>
      </c>
      <c r="G592" t="s">
        <v>2271</v>
      </c>
      <c r="H592" s="3">
        <v>44498.61868055556</v>
      </c>
      <c r="I592" t="s">
        <v>2807</v>
      </c>
      <c r="L592" t="s">
        <v>3567</v>
      </c>
      <c r="M592" s="2" t="s">
        <v>4070</v>
      </c>
      <c r="N592" t="s">
        <v>2249</v>
      </c>
      <c r="O592" t="s">
        <v>4482</v>
      </c>
    </row>
    <row r="593" spans="1:15">
      <c r="A593" s="1">
        <f>T("0000348253")</f>
        <v>0</v>
      </c>
      <c r="B593" t="s">
        <v>557</v>
      </c>
      <c r="C593" s="2" t="s">
        <v>1427</v>
      </c>
      <c r="D593" s="2" t="s">
        <v>2093</v>
      </c>
      <c r="E593" t="s">
        <v>2249</v>
      </c>
      <c r="F593" t="s">
        <v>2269</v>
      </c>
      <c r="G593" t="s">
        <v>2271</v>
      </c>
      <c r="H593" s="3">
        <v>44498.61927083333</v>
      </c>
      <c r="I593" t="s">
        <v>2808</v>
      </c>
      <c r="L593" t="s">
        <v>3568</v>
      </c>
      <c r="M593" s="2" t="s">
        <v>4071</v>
      </c>
      <c r="N593" t="s">
        <v>2249</v>
      </c>
      <c r="O593" t="s">
        <v>4482</v>
      </c>
    </row>
    <row r="594" spans="1:15">
      <c r="A594" s="1">
        <f>T("0000346726")</f>
        <v>0</v>
      </c>
      <c r="B594" t="s">
        <v>549</v>
      </c>
      <c r="C594" s="2" t="s">
        <v>1428</v>
      </c>
      <c r="D594" s="2" t="s">
        <v>2094</v>
      </c>
      <c r="E594" t="s">
        <v>2249</v>
      </c>
      <c r="F594" t="s">
        <v>2269</v>
      </c>
      <c r="G594" t="s">
        <v>2274</v>
      </c>
      <c r="H594" s="3">
        <v>44498.63965277778</v>
      </c>
      <c r="I594" t="s">
        <v>2809</v>
      </c>
      <c r="J594" t="s">
        <v>3190</v>
      </c>
      <c r="L594" t="s">
        <v>3569</v>
      </c>
      <c r="N594" t="s">
        <v>2249</v>
      </c>
      <c r="O594" t="s">
        <v>4482</v>
      </c>
    </row>
    <row r="595" spans="1:15">
      <c r="A595" s="1">
        <f>T("0000346727")</f>
        <v>0</v>
      </c>
      <c r="B595" t="s">
        <v>549</v>
      </c>
      <c r="C595" s="2" t="s">
        <v>1429</v>
      </c>
      <c r="D595" s="2" t="s">
        <v>2095</v>
      </c>
      <c r="E595" t="s">
        <v>2249</v>
      </c>
      <c r="F595" t="s">
        <v>2269</v>
      </c>
      <c r="G595" t="s">
        <v>2274</v>
      </c>
      <c r="H595" s="3">
        <v>44498.61114583333</v>
      </c>
      <c r="I595" t="s">
        <v>2810</v>
      </c>
      <c r="J595" t="s">
        <v>3190</v>
      </c>
      <c r="L595" t="s">
        <v>3570</v>
      </c>
      <c r="N595" t="s">
        <v>2249</v>
      </c>
      <c r="O595" t="s">
        <v>4482</v>
      </c>
    </row>
    <row r="596" spans="1:15">
      <c r="A596" s="1">
        <f>T("0000346736")</f>
        <v>0</v>
      </c>
      <c r="B596" t="s">
        <v>549</v>
      </c>
      <c r="C596" s="2" t="s">
        <v>1430</v>
      </c>
      <c r="D596" s="2" t="s">
        <v>2096</v>
      </c>
      <c r="E596" t="s">
        <v>2249</v>
      </c>
      <c r="F596" t="s">
        <v>2269</v>
      </c>
      <c r="G596" t="s">
        <v>2271</v>
      </c>
      <c r="H596" s="3">
        <v>44498.64199074074</v>
      </c>
      <c r="I596" t="s">
        <v>2811</v>
      </c>
      <c r="L596" t="s">
        <v>3571</v>
      </c>
      <c r="N596" t="s">
        <v>2249</v>
      </c>
      <c r="O596" t="s">
        <v>4482</v>
      </c>
    </row>
    <row r="597" spans="1:15">
      <c r="A597" s="1">
        <f>T("0000346737")</f>
        <v>0</v>
      </c>
      <c r="B597" t="s">
        <v>549</v>
      </c>
      <c r="C597" s="2" t="s">
        <v>1431</v>
      </c>
      <c r="D597" s="2" t="s">
        <v>2097</v>
      </c>
      <c r="E597" t="s">
        <v>2249</v>
      </c>
      <c r="F597" t="s">
        <v>2269</v>
      </c>
      <c r="G597" t="s">
        <v>2271</v>
      </c>
      <c r="H597" s="3">
        <v>44498.63388888889</v>
      </c>
      <c r="I597" t="s">
        <v>2812</v>
      </c>
      <c r="L597" t="s">
        <v>3572</v>
      </c>
      <c r="N597" t="s">
        <v>2249</v>
      </c>
      <c r="O597" t="s">
        <v>4482</v>
      </c>
    </row>
    <row r="598" spans="1:15">
      <c r="A598" s="1">
        <f>T("0000346738")</f>
        <v>0</v>
      </c>
      <c r="B598" t="s">
        <v>549</v>
      </c>
      <c r="C598" s="2" t="s">
        <v>1432</v>
      </c>
      <c r="D598" s="2" t="s">
        <v>2098</v>
      </c>
      <c r="E598" t="s">
        <v>2249</v>
      </c>
      <c r="F598" t="s">
        <v>2269</v>
      </c>
      <c r="G598" t="s">
        <v>2271</v>
      </c>
      <c r="H598" s="3">
        <v>44498.63636574074</v>
      </c>
      <c r="I598" t="s">
        <v>2813</v>
      </c>
      <c r="L598" t="s">
        <v>3573</v>
      </c>
      <c r="N598" t="s">
        <v>2249</v>
      </c>
      <c r="O598" t="s">
        <v>4482</v>
      </c>
    </row>
    <row r="599" spans="1:15">
      <c r="A599" s="1">
        <f>T("0000346748")</f>
        <v>0</v>
      </c>
      <c r="B599" t="s">
        <v>549</v>
      </c>
      <c r="C599" s="2" t="s">
        <v>1433</v>
      </c>
      <c r="D599" s="2" t="s">
        <v>2099</v>
      </c>
      <c r="E599" t="s">
        <v>2249</v>
      </c>
      <c r="F599" t="s">
        <v>2269</v>
      </c>
      <c r="G599" t="s">
        <v>2274</v>
      </c>
      <c r="H599" s="3">
        <v>44498.63903935185</v>
      </c>
      <c r="I599" t="s">
        <v>2814</v>
      </c>
      <c r="J599" t="s">
        <v>3190</v>
      </c>
      <c r="L599" t="s">
        <v>3574</v>
      </c>
      <c r="N599" t="s">
        <v>2249</v>
      </c>
      <c r="O599" t="s">
        <v>4482</v>
      </c>
    </row>
    <row r="600" spans="1:15">
      <c r="A600" s="1">
        <f>T("0000348257")</f>
        <v>0</v>
      </c>
      <c r="B600" t="s">
        <v>549</v>
      </c>
      <c r="C600" s="2" t="s">
        <v>1434</v>
      </c>
      <c r="D600" s="2" t="s">
        <v>2100</v>
      </c>
      <c r="E600" t="s">
        <v>2249</v>
      </c>
      <c r="F600" t="s">
        <v>2269</v>
      </c>
      <c r="G600" t="s">
        <v>2271</v>
      </c>
      <c r="H600" s="3">
        <v>44498.62072916667</v>
      </c>
      <c r="I600" t="s">
        <v>2815</v>
      </c>
      <c r="L600" t="s">
        <v>3575</v>
      </c>
      <c r="N600" t="s">
        <v>2249</v>
      </c>
      <c r="O600" t="s">
        <v>4482</v>
      </c>
    </row>
    <row r="601" spans="1:15">
      <c r="A601" s="1">
        <f>T("0000348258")</f>
        <v>0</v>
      </c>
      <c r="B601" t="s">
        <v>549</v>
      </c>
      <c r="C601" s="2" t="s">
        <v>1435</v>
      </c>
      <c r="D601" s="2" t="s">
        <v>2101</v>
      </c>
      <c r="E601" t="s">
        <v>2249</v>
      </c>
      <c r="F601" t="s">
        <v>2269</v>
      </c>
      <c r="G601" t="s">
        <v>2274</v>
      </c>
      <c r="H601" s="3">
        <v>44498.62135416667</v>
      </c>
      <c r="I601" t="s">
        <v>2816</v>
      </c>
      <c r="J601" t="s">
        <v>3190</v>
      </c>
      <c r="L601" t="s">
        <v>3576</v>
      </c>
      <c r="N601" t="s">
        <v>2249</v>
      </c>
      <c r="O601" t="s">
        <v>4482</v>
      </c>
    </row>
    <row r="602" spans="1:15">
      <c r="A602" s="1">
        <f>T("0000348260")</f>
        <v>0</v>
      </c>
      <c r="B602" t="s">
        <v>549</v>
      </c>
      <c r="C602" s="2" t="s">
        <v>1436</v>
      </c>
      <c r="D602" s="2" t="s">
        <v>2102</v>
      </c>
      <c r="E602" t="s">
        <v>2249</v>
      </c>
      <c r="F602" t="s">
        <v>2269</v>
      </c>
      <c r="G602" t="s">
        <v>2271</v>
      </c>
      <c r="H602" s="3">
        <v>44498.62197916667</v>
      </c>
      <c r="I602" t="s">
        <v>2817</v>
      </c>
      <c r="L602" t="s">
        <v>3577</v>
      </c>
      <c r="N602" t="s">
        <v>2249</v>
      </c>
      <c r="O602" t="s">
        <v>4482</v>
      </c>
    </row>
    <row r="603" spans="1:15">
      <c r="A603" s="1">
        <f>T("0000348270")</f>
        <v>0</v>
      </c>
      <c r="B603" t="s">
        <v>549</v>
      </c>
      <c r="C603" s="2" t="s">
        <v>1437</v>
      </c>
      <c r="D603" s="2" t="s">
        <v>2103</v>
      </c>
      <c r="E603" t="s">
        <v>2249</v>
      </c>
      <c r="F603" t="s">
        <v>2269</v>
      </c>
      <c r="G603" t="s">
        <v>2274</v>
      </c>
      <c r="H603" s="3">
        <v>44498.61809027778</v>
      </c>
      <c r="I603" t="s">
        <v>2818</v>
      </c>
      <c r="J603" t="s">
        <v>3190</v>
      </c>
      <c r="L603" t="s">
        <v>3578</v>
      </c>
      <c r="N603" t="s">
        <v>2249</v>
      </c>
      <c r="O603" t="s">
        <v>4482</v>
      </c>
    </row>
    <row r="604" spans="1:15">
      <c r="A604" s="1">
        <f>T("0000346735")</f>
        <v>0</v>
      </c>
      <c r="B604" t="s">
        <v>397</v>
      </c>
      <c r="C604" s="2" t="s">
        <v>1438</v>
      </c>
      <c r="D604" s="2" t="s">
        <v>2104</v>
      </c>
      <c r="E604" t="s">
        <v>2249</v>
      </c>
      <c r="F604" t="s">
        <v>2269</v>
      </c>
      <c r="G604" t="s">
        <v>2271</v>
      </c>
      <c r="H604" s="3">
        <v>44498.64162037037</v>
      </c>
      <c r="I604" t="s">
        <v>2819</v>
      </c>
      <c r="L604" t="s">
        <v>3579</v>
      </c>
      <c r="N604" t="s">
        <v>2249</v>
      </c>
      <c r="O604" t="s">
        <v>4482</v>
      </c>
    </row>
    <row r="605" spans="1:15">
      <c r="A605" s="1">
        <f>T("0000346740")</f>
        <v>0</v>
      </c>
      <c r="B605" t="s">
        <v>558</v>
      </c>
      <c r="C605" s="2" t="s">
        <v>1439</v>
      </c>
      <c r="D605" s="2" t="s">
        <v>2105</v>
      </c>
      <c r="E605" t="s">
        <v>2249</v>
      </c>
      <c r="F605" t="s">
        <v>2269</v>
      </c>
      <c r="G605" t="s">
        <v>2271</v>
      </c>
      <c r="H605" s="3">
        <v>44498.63667824074</v>
      </c>
      <c r="I605" t="s">
        <v>2820</v>
      </c>
      <c r="L605" t="s">
        <v>3580</v>
      </c>
      <c r="M605" s="2" t="s">
        <v>4072</v>
      </c>
      <c r="N605" t="s">
        <v>2249</v>
      </c>
      <c r="O605" t="s">
        <v>4482</v>
      </c>
    </row>
    <row r="606" spans="1:15">
      <c r="A606" s="1">
        <f>T("0000348256")</f>
        <v>0</v>
      </c>
      <c r="B606" t="s">
        <v>558</v>
      </c>
      <c r="C606" s="2" t="s">
        <v>1440</v>
      </c>
      <c r="D606" s="2" t="s">
        <v>2106</v>
      </c>
      <c r="E606" t="s">
        <v>2249</v>
      </c>
      <c r="F606" t="s">
        <v>2269</v>
      </c>
      <c r="G606" t="s">
        <v>2271</v>
      </c>
      <c r="H606" s="3">
        <v>44498.62010416666</v>
      </c>
      <c r="I606" t="s">
        <v>2821</v>
      </c>
      <c r="L606" t="s">
        <v>3581</v>
      </c>
      <c r="N606" t="s">
        <v>2249</v>
      </c>
      <c r="O606" t="s">
        <v>4482</v>
      </c>
    </row>
    <row r="607" spans="1:15">
      <c r="A607" s="1">
        <f>T("0000346728")</f>
        <v>0</v>
      </c>
      <c r="B607" t="s">
        <v>559</v>
      </c>
      <c r="C607" s="2" t="s">
        <v>1441</v>
      </c>
      <c r="D607" s="2" t="s">
        <v>2107</v>
      </c>
      <c r="E607" t="s">
        <v>2249</v>
      </c>
      <c r="F607" t="s">
        <v>2269</v>
      </c>
      <c r="G607" t="s">
        <v>2274</v>
      </c>
      <c r="H607" s="3">
        <v>44498.64012731481</v>
      </c>
      <c r="I607" t="s">
        <v>2822</v>
      </c>
      <c r="J607" t="s">
        <v>3214</v>
      </c>
      <c r="L607" t="s">
        <v>3582</v>
      </c>
      <c r="M607" s="2" t="s">
        <v>4073</v>
      </c>
      <c r="N607" t="s">
        <v>2249</v>
      </c>
      <c r="O607" t="s">
        <v>4482</v>
      </c>
    </row>
    <row r="608" spans="1:15">
      <c r="A608" s="1">
        <f>T("0000346747")</f>
        <v>0</v>
      </c>
      <c r="B608" t="s">
        <v>559</v>
      </c>
      <c r="C608" s="2" t="s">
        <v>1442</v>
      </c>
      <c r="D608" s="2" t="s">
        <v>2108</v>
      </c>
      <c r="E608" t="s">
        <v>2249</v>
      </c>
      <c r="F608" t="s">
        <v>2269</v>
      </c>
      <c r="G608" t="s">
        <v>2271</v>
      </c>
      <c r="H608" s="3">
        <v>44498.63856481481</v>
      </c>
      <c r="I608" t="s">
        <v>2823</v>
      </c>
      <c r="L608" t="s">
        <v>3583</v>
      </c>
      <c r="M608" s="2" t="s">
        <v>4074</v>
      </c>
      <c r="N608" t="s">
        <v>2249</v>
      </c>
      <c r="O608" t="s">
        <v>4482</v>
      </c>
    </row>
    <row r="609" spans="1:15">
      <c r="A609" s="1">
        <f>T("0000346749")</f>
        <v>0</v>
      </c>
      <c r="B609" t="s">
        <v>559</v>
      </c>
      <c r="C609" s="2" t="s">
        <v>1443</v>
      </c>
      <c r="D609" s="2" t="s">
        <v>2109</v>
      </c>
      <c r="E609" t="s">
        <v>2249</v>
      </c>
      <c r="F609" t="s">
        <v>2269</v>
      </c>
      <c r="G609" t="s">
        <v>2271</v>
      </c>
      <c r="H609" s="3">
        <v>44498.61175925926</v>
      </c>
      <c r="I609" t="s">
        <v>2824</v>
      </c>
      <c r="L609" t="s">
        <v>3584</v>
      </c>
      <c r="N609" t="s">
        <v>2249</v>
      </c>
      <c r="O609" t="s">
        <v>4482</v>
      </c>
    </row>
    <row r="610" spans="1:15">
      <c r="A610" s="1">
        <f>T("0000348269")</f>
        <v>0</v>
      </c>
      <c r="B610" t="s">
        <v>559</v>
      </c>
      <c r="C610" s="2" t="s">
        <v>1444</v>
      </c>
      <c r="D610" s="2" t="s">
        <v>2110</v>
      </c>
      <c r="E610" t="s">
        <v>2249</v>
      </c>
      <c r="F610" t="s">
        <v>2269</v>
      </c>
      <c r="G610" t="s">
        <v>2271</v>
      </c>
      <c r="H610" s="3">
        <v>44498.61270833333</v>
      </c>
      <c r="I610" t="s">
        <v>2825</v>
      </c>
      <c r="L610" t="s">
        <v>3585</v>
      </c>
      <c r="N610" t="s">
        <v>2249</v>
      </c>
      <c r="O610" t="s">
        <v>4482</v>
      </c>
    </row>
    <row r="611" spans="1:15">
      <c r="A611" s="1">
        <f>T("0000346746")</f>
        <v>0</v>
      </c>
      <c r="B611" t="s">
        <v>500</v>
      </c>
      <c r="C611" s="2" t="s">
        <v>1445</v>
      </c>
      <c r="D611" s="2" t="s">
        <v>2111</v>
      </c>
      <c r="E611" t="s">
        <v>2249</v>
      </c>
      <c r="F611" t="s">
        <v>2269</v>
      </c>
      <c r="G611" t="s">
        <v>2272</v>
      </c>
      <c r="H611" s="3">
        <v>44498.63814814815</v>
      </c>
      <c r="I611" t="s">
        <v>2826</v>
      </c>
      <c r="L611" t="s">
        <v>3586</v>
      </c>
      <c r="N611" t="s">
        <v>2249</v>
      </c>
      <c r="O611" t="s">
        <v>4482</v>
      </c>
    </row>
    <row r="612" spans="1:15">
      <c r="A612" s="1">
        <f>T("0000348268")</f>
        <v>0</v>
      </c>
      <c r="B612" t="s">
        <v>500</v>
      </c>
      <c r="C612" s="2" t="s">
        <v>1446</v>
      </c>
      <c r="D612" s="2" t="s">
        <v>2112</v>
      </c>
      <c r="E612" t="s">
        <v>2249</v>
      </c>
      <c r="F612" t="s">
        <v>2269</v>
      </c>
      <c r="G612" t="s">
        <v>2271</v>
      </c>
      <c r="H612" s="3">
        <v>44498.61224537037</v>
      </c>
      <c r="I612" t="s">
        <v>2827</v>
      </c>
      <c r="L612" t="s">
        <v>3587</v>
      </c>
      <c r="N612" t="s">
        <v>2249</v>
      </c>
      <c r="O612" t="s">
        <v>4482</v>
      </c>
    </row>
    <row r="613" spans="1:15">
      <c r="A613" s="1">
        <f>T("0000346742")</f>
        <v>0</v>
      </c>
      <c r="B613" t="s">
        <v>560</v>
      </c>
      <c r="C613" s="2" t="s">
        <v>1447</v>
      </c>
      <c r="D613" s="2" t="s">
        <v>2113</v>
      </c>
      <c r="E613" t="s">
        <v>2249</v>
      </c>
      <c r="F613" t="s">
        <v>2269</v>
      </c>
      <c r="G613" t="s">
        <v>2271</v>
      </c>
      <c r="H613" s="3">
        <v>44498.63726851852</v>
      </c>
      <c r="I613" t="s">
        <v>2828</v>
      </c>
      <c r="L613" t="s">
        <v>3588</v>
      </c>
      <c r="M613" s="2" t="s">
        <v>4075</v>
      </c>
      <c r="N613" t="s">
        <v>2249</v>
      </c>
      <c r="O613" t="s">
        <v>4482</v>
      </c>
    </row>
    <row r="614" spans="1:15">
      <c r="A614" s="1">
        <f>T("0000346743")</f>
        <v>0</v>
      </c>
      <c r="B614" t="s">
        <v>560</v>
      </c>
      <c r="C614" s="2" t="s">
        <v>1448</v>
      </c>
      <c r="D614" s="2" t="s">
        <v>2114</v>
      </c>
      <c r="E614" t="s">
        <v>2249</v>
      </c>
      <c r="F614" t="s">
        <v>2269</v>
      </c>
      <c r="G614" t="s">
        <v>2271</v>
      </c>
      <c r="H614" s="3">
        <v>44498.63777777777</v>
      </c>
      <c r="I614" t="s">
        <v>2829</v>
      </c>
      <c r="L614" t="s">
        <v>3589</v>
      </c>
      <c r="N614" t="s">
        <v>2249</v>
      </c>
      <c r="O614" t="s">
        <v>4482</v>
      </c>
    </row>
    <row r="615" spans="1:15">
      <c r="A615" s="1">
        <f>T("0000348264")</f>
        <v>0</v>
      </c>
      <c r="B615" t="s">
        <v>560</v>
      </c>
      <c r="C615" s="2" t="s">
        <v>1449</v>
      </c>
      <c r="D615" s="2" t="s">
        <v>2115</v>
      </c>
      <c r="E615" t="s">
        <v>2249</v>
      </c>
      <c r="F615" t="s">
        <v>2269</v>
      </c>
      <c r="G615" t="s">
        <v>2271</v>
      </c>
      <c r="H615" s="3">
        <v>44498.62269675926</v>
      </c>
      <c r="I615" t="s">
        <v>2830</v>
      </c>
      <c r="L615" t="s">
        <v>3590</v>
      </c>
      <c r="M615" s="2" t="s">
        <v>4076</v>
      </c>
      <c r="N615" t="s">
        <v>2249</v>
      </c>
      <c r="O615" t="s">
        <v>4482</v>
      </c>
    </row>
    <row r="616" spans="1:15">
      <c r="A616" s="1">
        <f>T("0000348265")</f>
        <v>0</v>
      </c>
      <c r="B616" t="s">
        <v>560</v>
      </c>
      <c r="C616" s="2" t="s">
        <v>1450</v>
      </c>
      <c r="D616" s="2" t="s">
        <v>2116</v>
      </c>
      <c r="E616" t="s">
        <v>2249</v>
      </c>
      <c r="F616" t="s">
        <v>2269</v>
      </c>
      <c r="G616" t="s">
        <v>2271</v>
      </c>
      <c r="H616" s="3">
        <v>44498.62280092593</v>
      </c>
      <c r="I616" t="s">
        <v>2831</v>
      </c>
      <c r="L616" t="s">
        <v>3591</v>
      </c>
      <c r="N616" t="s">
        <v>2249</v>
      </c>
      <c r="O616" t="s">
        <v>4482</v>
      </c>
    </row>
    <row r="617" spans="1:15">
      <c r="A617" s="1">
        <f>T("0000348356")</f>
        <v>0</v>
      </c>
      <c r="B617" t="s">
        <v>561</v>
      </c>
      <c r="C617" s="2" t="s">
        <v>1451</v>
      </c>
      <c r="D617" s="2" t="s">
        <v>2117</v>
      </c>
      <c r="E617" t="s">
        <v>2250</v>
      </c>
      <c r="F617" t="s">
        <v>2269</v>
      </c>
      <c r="G617" t="s">
        <v>2271</v>
      </c>
      <c r="H617" s="3">
        <v>44498.63054398148</v>
      </c>
      <c r="I617" t="s">
        <v>2832</v>
      </c>
      <c r="J617" t="s">
        <v>3215</v>
      </c>
      <c r="L617" t="s">
        <v>3393</v>
      </c>
      <c r="M617" s="2" t="s">
        <v>4077</v>
      </c>
      <c r="N617" t="s">
        <v>2250</v>
      </c>
      <c r="O617" t="s">
        <v>4482</v>
      </c>
    </row>
    <row r="618" spans="1:15">
      <c r="A618" s="1">
        <f>T("0000348357")</f>
        <v>0</v>
      </c>
      <c r="B618" t="s">
        <v>562</v>
      </c>
      <c r="C618" s="2" t="s">
        <v>1452</v>
      </c>
      <c r="D618" s="2" t="s">
        <v>2118</v>
      </c>
      <c r="E618" t="s">
        <v>2250</v>
      </c>
      <c r="F618" t="s">
        <v>2269</v>
      </c>
      <c r="G618" t="s">
        <v>2271</v>
      </c>
      <c r="H618" s="3">
        <v>44498.63215277778</v>
      </c>
      <c r="I618" t="s">
        <v>2833</v>
      </c>
      <c r="J618" t="s">
        <v>3216</v>
      </c>
      <c r="L618" t="s">
        <v>3393</v>
      </c>
      <c r="M618" s="2" t="s">
        <v>4078</v>
      </c>
      <c r="N618" t="s">
        <v>2250</v>
      </c>
      <c r="O618" t="s">
        <v>4482</v>
      </c>
    </row>
    <row r="619" spans="1:15">
      <c r="A619" s="1">
        <f>T("0000348358")</f>
        <v>0</v>
      </c>
      <c r="B619" t="s">
        <v>563</v>
      </c>
      <c r="C619" s="2" t="s">
        <v>1453</v>
      </c>
      <c r="D619" s="2" t="s">
        <v>2119</v>
      </c>
      <c r="E619" t="s">
        <v>2250</v>
      </c>
      <c r="F619" t="s">
        <v>2269</v>
      </c>
      <c r="G619" t="s">
        <v>2271</v>
      </c>
      <c r="H619" s="3">
        <v>44498.63611111111</v>
      </c>
      <c r="I619" t="s">
        <v>2834</v>
      </c>
      <c r="J619" t="s">
        <v>3215</v>
      </c>
      <c r="L619" t="s">
        <v>3393</v>
      </c>
      <c r="M619" s="2" t="s">
        <v>4079</v>
      </c>
      <c r="N619" t="s">
        <v>2250</v>
      </c>
      <c r="O619" t="s">
        <v>4482</v>
      </c>
    </row>
    <row r="620" spans="1:15">
      <c r="A620" s="1">
        <f>T("0000348359")</f>
        <v>0</v>
      </c>
      <c r="B620" t="s">
        <v>564</v>
      </c>
      <c r="C620" s="2" t="s">
        <v>1454</v>
      </c>
      <c r="D620" s="2" t="s">
        <v>2120</v>
      </c>
      <c r="E620" t="s">
        <v>2250</v>
      </c>
      <c r="F620" t="s">
        <v>2269</v>
      </c>
      <c r="G620" t="s">
        <v>2271</v>
      </c>
      <c r="H620" s="3">
        <v>44498.63502314815</v>
      </c>
      <c r="I620" t="s">
        <v>2835</v>
      </c>
      <c r="J620" t="s">
        <v>3217</v>
      </c>
      <c r="L620" t="s">
        <v>3393</v>
      </c>
      <c r="M620" s="2" t="s">
        <v>4080</v>
      </c>
      <c r="N620" t="s">
        <v>2250</v>
      </c>
      <c r="O620" t="s">
        <v>4482</v>
      </c>
    </row>
    <row r="621" spans="1:15">
      <c r="A621" s="1">
        <f>T("0000348397")</f>
        <v>0</v>
      </c>
      <c r="B621" t="s">
        <v>565</v>
      </c>
      <c r="C621" s="2" t="s">
        <v>1455</v>
      </c>
      <c r="D621" s="2" t="s">
        <v>2121</v>
      </c>
      <c r="E621" t="s">
        <v>2242</v>
      </c>
      <c r="F621" t="s">
        <v>2269</v>
      </c>
      <c r="G621" t="s">
        <v>2271</v>
      </c>
      <c r="H621" s="3">
        <v>44498.72642361111</v>
      </c>
      <c r="I621" t="s">
        <v>2836</v>
      </c>
      <c r="L621" t="s">
        <v>3592</v>
      </c>
      <c r="N621" t="s">
        <v>2242</v>
      </c>
      <c r="O621" t="s">
        <v>4488</v>
      </c>
    </row>
    <row r="622" spans="1:15">
      <c r="A622" s="1">
        <f>T("0000348398")</f>
        <v>0</v>
      </c>
      <c r="B622" t="s">
        <v>566</v>
      </c>
      <c r="C622" s="2" t="s">
        <v>1456</v>
      </c>
      <c r="D622" s="2" t="s">
        <v>2122</v>
      </c>
      <c r="E622" t="s">
        <v>2242</v>
      </c>
      <c r="F622" t="s">
        <v>2269</v>
      </c>
      <c r="G622" t="s">
        <v>2271</v>
      </c>
      <c r="H622" s="3">
        <v>44498.72681712963</v>
      </c>
      <c r="I622" t="s">
        <v>2837</v>
      </c>
      <c r="L622" t="s">
        <v>3593</v>
      </c>
      <c r="N622" t="s">
        <v>2242</v>
      </c>
      <c r="O622" t="s">
        <v>4488</v>
      </c>
    </row>
    <row r="623" spans="1:15">
      <c r="A623" s="1">
        <f>T("0000348401")</f>
        <v>0</v>
      </c>
      <c r="B623" t="s">
        <v>567</v>
      </c>
      <c r="C623" s="2" t="s">
        <v>1457</v>
      </c>
      <c r="D623" s="2" t="s">
        <v>2123</v>
      </c>
      <c r="E623" t="s">
        <v>2242</v>
      </c>
      <c r="F623" t="s">
        <v>2269</v>
      </c>
      <c r="G623" t="s">
        <v>2271</v>
      </c>
      <c r="H623" s="3">
        <v>44498.72498842593</v>
      </c>
      <c r="I623" t="s">
        <v>2838</v>
      </c>
      <c r="L623" t="s">
        <v>3594</v>
      </c>
      <c r="N623" t="s">
        <v>2242</v>
      </c>
      <c r="O623" t="s">
        <v>4488</v>
      </c>
    </row>
    <row r="624" spans="1:15">
      <c r="A624" s="1">
        <f>T("0000348409")</f>
        <v>0</v>
      </c>
      <c r="B624" t="s">
        <v>568</v>
      </c>
      <c r="C624" s="2" t="s">
        <v>1458</v>
      </c>
      <c r="D624" s="2" t="s">
        <v>2124</v>
      </c>
      <c r="E624" t="s">
        <v>2242</v>
      </c>
      <c r="F624" t="s">
        <v>2269</v>
      </c>
      <c r="G624" t="s">
        <v>2271</v>
      </c>
      <c r="H624" s="3">
        <v>44498.71824074074</v>
      </c>
      <c r="I624" t="s">
        <v>2839</v>
      </c>
      <c r="L624" t="s">
        <v>3595</v>
      </c>
      <c r="N624" t="s">
        <v>2242</v>
      </c>
      <c r="O624" t="s">
        <v>4488</v>
      </c>
    </row>
    <row r="625" spans="1:15">
      <c r="A625" s="1">
        <f>T("0000348410")</f>
        <v>0</v>
      </c>
      <c r="B625" t="s">
        <v>569</v>
      </c>
      <c r="C625" s="2" t="s">
        <v>1459</v>
      </c>
      <c r="D625" s="2" t="s">
        <v>2125</v>
      </c>
      <c r="E625" t="s">
        <v>2242</v>
      </c>
      <c r="F625" t="s">
        <v>2269</v>
      </c>
      <c r="G625" t="s">
        <v>2271</v>
      </c>
      <c r="H625" s="3">
        <v>44498.71864583333</v>
      </c>
      <c r="I625" t="s">
        <v>2840</v>
      </c>
      <c r="L625" t="s">
        <v>3596</v>
      </c>
      <c r="N625" t="s">
        <v>2242</v>
      </c>
      <c r="O625" t="s">
        <v>4488</v>
      </c>
    </row>
    <row r="626" spans="1:15">
      <c r="A626" s="1">
        <f>T("0000348411")</f>
        <v>0</v>
      </c>
      <c r="B626" t="s">
        <v>570</v>
      </c>
      <c r="C626" s="2" t="s">
        <v>1460</v>
      </c>
      <c r="D626" s="2" t="s">
        <v>2126</v>
      </c>
      <c r="E626" t="s">
        <v>2242</v>
      </c>
      <c r="F626" t="s">
        <v>2269</v>
      </c>
      <c r="G626" t="s">
        <v>2271</v>
      </c>
      <c r="H626" s="3">
        <v>44498.71905092592</v>
      </c>
      <c r="I626" t="s">
        <v>2841</v>
      </c>
      <c r="L626" t="s">
        <v>3597</v>
      </c>
      <c r="N626" t="s">
        <v>2242</v>
      </c>
      <c r="O626" t="s">
        <v>4488</v>
      </c>
    </row>
    <row r="627" spans="1:15">
      <c r="A627" s="1">
        <f>T("0000348422")</f>
        <v>0</v>
      </c>
      <c r="B627" t="s">
        <v>571</v>
      </c>
      <c r="C627" s="2" t="s">
        <v>1461</v>
      </c>
      <c r="D627" s="2" t="s">
        <v>2127</v>
      </c>
      <c r="E627" t="s">
        <v>2242</v>
      </c>
      <c r="F627" t="s">
        <v>2269</v>
      </c>
      <c r="G627" t="s">
        <v>2272</v>
      </c>
      <c r="H627" s="3">
        <v>44498.72462962963</v>
      </c>
      <c r="I627" t="s">
        <v>2842</v>
      </c>
      <c r="L627" t="s">
        <v>3598</v>
      </c>
      <c r="N627" t="s">
        <v>2242</v>
      </c>
      <c r="O627" t="s">
        <v>4488</v>
      </c>
    </row>
    <row r="628" spans="1:15">
      <c r="A628" s="1">
        <f>T("0000348423")</f>
        <v>0</v>
      </c>
      <c r="B628" t="s">
        <v>572</v>
      </c>
      <c r="C628" s="2" t="s">
        <v>1462</v>
      </c>
      <c r="D628" s="2" t="s">
        <v>2128</v>
      </c>
      <c r="E628" t="s">
        <v>2242</v>
      </c>
      <c r="F628" t="s">
        <v>2269</v>
      </c>
      <c r="G628" t="s">
        <v>2272</v>
      </c>
      <c r="H628" s="3">
        <v>44498.72107638889</v>
      </c>
      <c r="I628" t="s">
        <v>2843</v>
      </c>
      <c r="L628" t="s">
        <v>3599</v>
      </c>
      <c r="N628" t="s">
        <v>2242</v>
      </c>
      <c r="O628" t="s">
        <v>4488</v>
      </c>
    </row>
    <row r="629" spans="1:15">
      <c r="A629" s="1">
        <f>T("0000348424")</f>
        <v>0</v>
      </c>
      <c r="B629" t="s">
        <v>573</v>
      </c>
      <c r="C629" s="2" t="s">
        <v>1463</v>
      </c>
      <c r="D629" s="2" t="s">
        <v>2129</v>
      </c>
      <c r="E629" t="s">
        <v>2242</v>
      </c>
      <c r="F629" t="s">
        <v>2269</v>
      </c>
      <c r="G629" t="s">
        <v>2272</v>
      </c>
      <c r="H629" s="3">
        <v>44498.72721064815</v>
      </c>
      <c r="I629" t="s">
        <v>2844</v>
      </c>
      <c r="L629" t="s">
        <v>3600</v>
      </c>
      <c r="N629" t="s">
        <v>2242</v>
      </c>
      <c r="O629" t="s">
        <v>4488</v>
      </c>
    </row>
    <row r="630" spans="1:15">
      <c r="A630" s="1">
        <f>T("0000348421")</f>
        <v>0</v>
      </c>
      <c r="B630" t="s">
        <v>574</v>
      </c>
      <c r="C630" s="2" t="s">
        <v>1464</v>
      </c>
      <c r="D630" s="2" t="s">
        <v>2130</v>
      </c>
      <c r="E630" t="s">
        <v>2242</v>
      </c>
      <c r="F630" t="s">
        <v>2269</v>
      </c>
      <c r="G630" t="s">
        <v>2272</v>
      </c>
      <c r="H630" s="3">
        <v>44498.72559027778</v>
      </c>
      <c r="I630" t="s">
        <v>2845</v>
      </c>
      <c r="L630" t="s">
        <v>3601</v>
      </c>
      <c r="N630" t="s">
        <v>2242</v>
      </c>
      <c r="O630" t="s">
        <v>4488</v>
      </c>
    </row>
    <row r="631" spans="1:15">
      <c r="A631" s="1">
        <f>T("0000348427")</f>
        <v>0</v>
      </c>
      <c r="B631" t="s">
        <v>575</v>
      </c>
      <c r="C631" s="2" t="s">
        <v>1465</v>
      </c>
      <c r="D631" s="2" t="s">
        <v>2131</v>
      </c>
      <c r="E631" t="s">
        <v>2252</v>
      </c>
      <c r="F631" t="s">
        <v>2269</v>
      </c>
      <c r="G631" t="s">
        <v>2273</v>
      </c>
      <c r="H631" s="3">
        <v>44498.71462962963</v>
      </c>
      <c r="I631" t="s">
        <v>2846</v>
      </c>
      <c r="J631" t="s">
        <v>3218</v>
      </c>
      <c r="L631" t="s">
        <v>3393</v>
      </c>
      <c r="M631" s="2" t="s">
        <v>4081</v>
      </c>
      <c r="N631" t="s">
        <v>2252</v>
      </c>
      <c r="O631" t="s">
        <v>4499</v>
      </c>
    </row>
    <row r="632" spans="1:15">
      <c r="A632" s="1">
        <f>T("0000348428")</f>
        <v>0</v>
      </c>
      <c r="B632" t="s">
        <v>576</v>
      </c>
      <c r="C632" s="2" t="s">
        <v>1466</v>
      </c>
      <c r="D632" s="2" t="s">
        <v>2132</v>
      </c>
      <c r="E632" t="s">
        <v>2252</v>
      </c>
      <c r="F632" t="s">
        <v>2269</v>
      </c>
      <c r="G632" t="s">
        <v>2273</v>
      </c>
      <c r="I632" t="s">
        <v>2847</v>
      </c>
      <c r="J632" t="s">
        <v>3219</v>
      </c>
      <c r="M632" s="2" t="s">
        <v>4082</v>
      </c>
      <c r="N632" t="s">
        <v>2252</v>
      </c>
      <c r="O632" t="s">
        <v>4497</v>
      </c>
    </row>
    <row r="633" spans="1:15">
      <c r="A633" s="1">
        <f>T("0000348005")</f>
        <v>0</v>
      </c>
      <c r="B633" t="s">
        <v>577</v>
      </c>
      <c r="C633" s="2" t="s">
        <v>1467</v>
      </c>
      <c r="D633" s="2" t="s">
        <v>2133</v>
      </c>
      <c r="E633" t="s">
        <v>2237</v>
      </c>
      <c r="F633" t="s">
        <v>2269</v>
      </c>
      <c r="G633" t="s">
        <v>2273</v>
      </c>
      <c r="H633" s="3">
        <v>44498.71267361111</v>
      </c>
      <c r="I633" t="s">
        <v>2848</v>
      </c>
      <c r="J633" t="s">
        <v>3218</v>
      </c>
      <c r="L633" t="s">
        <v>3393</v>
      </c>
      <c r="M633" s="2" t="s">
        <v>4083</v>
      </c>
      <c r="N633" t="s">
        <v>2237</v>
      </c>
      <c r="O633" t="s">
        <v>4500</v>
      </c>
    </row>
    <row r="634" spans="1:15">
      <c r="A634" s="1">
        <f>T("0000348006")</f>
        <v>0</v>
      </c>
      <c r="B634" t="s">
        <v>578</v>
      </c>
      <c r="C634" s="2" t="s">
        <v>1468</v>
      </c>
      <c r="D634" s="2" t="s">
        <v>2134</v>
      </c>
      <c r="E634" t="s">
        <v>2237</v>
      </c>
      <c r="F634" t="s">
        <v>2269</v>
      </c>
      <c r="G634" t="s">
        <v>2273</v>
      </c>
      <c r="H634" s="3">
        <v>44498.71364583333</v>
      </c>
      <c r="I634" t="s">
        <v>2849</v>
      </c>
      <c r="J634" t="s">
        <v>3220</v>
      </c>
      <c r="M634" s="2" t="s">
        <v>4084</v>
      </c>
      <c r="N634" t="s">
        <v>2237</v>
      </c>
      <c r="O634" t="s">
        <v>4500</v>
      </c>
    </row>
    <row r="635" spans="1:15">
      <c r="A635" s="1">
        <f>T("0000346793")</f>
        <v>0</v>
      </c>
      <c r="B635" t="s">
        <v>579</v>
      </c>
      <c r="C635" s="2" t="s">
        <v>1469</v>
      </c>
      <c r="D635" s="2" t="s">
        <v>2135</v>
      </c>
      <c r="E635" t="s">
        <v>2264</v>
      </c>
      <c r="F635" t="s">
        <v>2269</v>
      </c>
      <c r="G635" t="s">
        <v>2273</v>
      </c>
      <c r="H635" s="3">
        <v>44498.70908564814</v>
      </c>
      <c r="I635" t="s">
        <v>2850</v>
      </c>
      <c r="J635" t="s">
        <v>3221</v>
      </c>
      <c r="L635" t="s">
        <v>3602</v>
      </c>
      <c r="M635" s="2" t="s">
        <v>4085</v>
      </c>
      <c r="N635" t="s">
        <v>2264</v>
      </c>
      <c r="O635" t="s">
        <v>4501</v>
      </c>
    </row>
    <row r="636" spans="1:15">
      <c r="A636" s="1">
        <f>T("0000346794")</f>
        <v>0</v>
      </c>
      <c r="B636" t="s">
        <v>580</v>
      </c>
      <c r="C636" s="2" t="s">
        <v>1470</v>
      </c>
      <c r="D636" s="2" t="s">
        <v>2136</v>
      </c>
      <c r="E636" t="s">
        <v>2264</v>
      </c>
      <c r="F636" t="s">
        <v>2269</v>
      </c>
      <c r="G636" t="s">
        <v>2273</v>
      </c>
      <c r="H636" s="3">
        <v>44498.70655092593</v>
      </c>
      <c r="I636" t="s">
        <v>2851</v>
      </c>
      <c r="J636" t="s">
        <v>3222</v>
      </c>
      <c r="L636" t="s">
        <v>3602</v>
      </c>
      <c r="M636" s="2" t="s">
        <v>4086</v>
      </c>
      <c r="N636" t="s">
        <v>4352</v>
      </c>
      <c r="O636" t="s">
        <v>4502</v>
      </c>
    </row>
    <row r="637" spans="1:15">
      <c r="A637" s="1">
        <f>T("0000346796")</f>
        <v>0</v>
      </c>
      <c r="B637" t="s">
        <v>581</v>
      </c>
      <c r="C637" s="2" t="s">
        <v>1471</v>
      </c>
      <c r="D637" s="2" t="s">
        <v>2137</v>
      </c>
      <c r="E637" t="s">
        <v>2259</v>
      </c>
      <c r="F637" t="s">
        <v>2269</v>
      </c>
      <c r="G637" t="s">
        <v>2273</v>
      </c>
      <c r="H637" s="3">
        <v>44498.70940972222</v>
      </c>
      <c r="I637" t="s">
        <v>2852</v>
      </c>
      <c r="J637" t="s">
        <v>3223</v>
      </c>
      <c r="L637" t="s">
        <v>3602</v>
      </c>
      <c r="M637" s="2" t="s">
        <v>4087</v>
      </c>
      <c r="N637" t="s">
        <v>2259</v>
      </c>
      <c r="O637" t="s">
        <v>4502</v>
      </c>
    </row>
    <row r="638" spans="1:15">
      <c r="A638" s="1">
        <f>T("1111121213")</f>
        <v>0</v>
      </c>
      <c r="B638" t="s">
        <v>582</v>
      </c>
      <c r="C638" s="2" t="s">
        <v>1472</v>
      </c>
      <c r="D638" s="2" t="s">
        <v>2138</v>
      </c>
      <c r="E638" t="s">
        <v>2239</v>
      </c>
      <c r="F638" t="s">
        <v>2269</v>
      </c>
      <c r="G638" t="s">
        <v>2274</v>
      </c>
      <c r="I638" t="s">
        <v>2853</v>
      </c>
      <c r="J638" t="s">
        <v>3224</v>
      </c>
      <c r="M638" s="2" t="s">
        <v>4088</v>
      </c>
      <c r="N638" t="s">
        <v>2239</v>
      </c>
      <c r="O638" t="s">
        <v>4487</v>
      </c>
    </row>
    <row r="639" spans="1:15">
      <c r="A639" s="1">
        <f>T("1111121218")</f>
        <v>0</v>
      </c>
      <c r="B639" t="s">
        <v>583</v>
      </c>
      <c r="C639" s="2" t="s">
        <v>1473</v>
      </c>
      <c r="E639" t="s">
        <v>2243</v>
      </c>
      <c r="F639" t="s">
        <v>2269</v>
      </c>
      <c r="G639" t="s">
        <v>2271</v>
      </c>
      <c r="H639" s="3">
        <v>44498.72560185185</v>
      </c>
      <c r="I639" t="s">
        <v>2854</v>
      </c>
      <c r="J639" t="s">
        <v>3221</v>
      </c>
      <c r="M639" s="2" t="s">
        <v>4089</v>
      </c>
      <c r="N639" t="s">
        <v>4330</v>
      </c>
      <c r="O639" t="s">
        <v>4485</v>
      </c>
    </row>
    <row r="640" spans="1:15">
      <c r="A640" s="1">
        <f>T("1111121219")</f>
        <v>0</v>
      </c>
      <c r="B640" t="s">
        <v>584</v>
      </c>
      <c r="C640" s="2" t="s">
        <v>1474</v>
      </c>
      <c r="D640" s="2" t="s">
        <v>2139</v>
      </c>
      <c r="E640" t="s">
        <v>2243</v>
      </c>
      <c r="F640" t="s">
        <v>2269</v>
      </c>
      <c r="G640" t="s">
        <v>2271</v>
      </c>
      <c r="H640" s="3">
        <v>44498.72613425926</v>
      </c>
      <c r="I640" t="s">
        <v>2855</v>
      </c>
      <c r="J640" t="s">
        <v>3221</v>
      </c>
      <c r="M640" s="2" t="s">
        <v>4090</v>
      </c>
      <c r="N640" t="s">
        <v>4330</v>
      </c>
      <c r="O640" t="s">
        <v>4485</v>
      </c>
    </row>
    <row r="641" spans="1:15">
      <c r="A641" s="1">
        <f>T("1111121220")</f>
        <v>0</v>
      </c>
      <c r="B641" t="s">
        <v>585</v>
      </c>
      <c r="C641" s="2" t="s">
        <v>1475</v>
      </c>
      <c r="D641" s="2" t="s">
        <v>2140</v>
      </c>
      <c r="E641" t="s">
        <v>2243</v>
      </c>
      <c r="F641" t="s">
        <v>2269</v>
      </c>
      <c r="G641" t="s">
        <v>2271</v>
      </c>
      <c r="I641" t="s">
        <v>2856</v>
      </c>
      <c r="J641" t="s">
        <v>3221</v>
      </c>
      <c r="M641" s="2" t="s">
        <v>4091</v>
      </c>
      <c r="N641" t="s">
        <v>4353</v>
      </c>
      <c r="O641" t="s">
        <v>4485</v>
      </c>
    </row>
    <row r="642" spans="1:15">
      <c r="A642" s="1">
        <f>T("1111121221")</f>
        <v>0</v>
      </c>
      <c r="B642" t="s">
        <v>586</v>
      </c>
      <c r="C642" s="2" t="s">
        <v>1476</v>
      </c>
      <c r="D642" s="2" t="s">
        <v>2141</v>
      </c>
      <c r="E642" t="s">
        <v>2243</v>
      </c>
      <c r="F642" t="s">
        <v>2269</v>
      </c>
      <c r="G642" t="s">
        <v>2271</v>
      </c>
      <c r="H642" s="3">
        <v>44498.72269675926</v>
      </c>
      <c r="I642" t="s">
        <v>2857</v>
      </c>
      <c r="J642" t="s">
        <v>3221</v>
      </c>
      <c r="M642" s="2" t="s">
        <v>4092</v>
      </c>
      <c r="N642" t="s">
        <v>4330</v>
      </c>
      <c r="O642" t="s">
        <v>4503</v>
      </c>
    </row>
    <row r="643" spans="1:15">
      <c r="A643" s="1">
        <f>T("0000050074")</f>
        <v>0</v>
      </c>
      <c r="B643" t="s">
        <v>587</v>
      </c>
      <c r="C643" s="2" t="s">
        <v>1477</v>
      </c>
      <c r="D643" s="2" t="s">
        <v>2142</v>
      </c>
      <c r="E643" t="s">
        <v>2249</v>
      </c>
      <c r="G643" t="s">
        <v>2271</v>
      </c>
      <c r="H643" s="3">
        <v>44498.56734953704</v>
      </c>
      <c r="L643" t="s">
        <v>3603</v>
      </c>
      <c r="M643" s="2" t="s">
        <v>4093</v>
      </c>
      <c r="N643" t="s">
        <v>2249</v>
      </c>
    </row>
    <row r="644" spans="1:15">
      <c r="A644" s="1" t="s">
        <v>21</v>
      </c>
      <c r="B644" t="s">
        <v>588</v>
      </c>
      <c r="C644" s="2" t="s">
        <v>1478</v>
      </c>
      <c r="D644" s="2" t="s">
        <v>2143</v>
      </c>
      <c r="E644" t="s">
        <v>2249</v>
      </c>
      <c r="G644" t="s">
        <v>2271</v>
      </c>
      <c r="H644" s="3">
        <v>44498.57065972222</v>
      </c>
      <c r="L644" t="s">
        <v>3604</v>
      </c>
      <c r="M644" s="2" t="s">
        <v>4094</v>
      </c>
      <c r="N644" t="s">
        <v>2249</v>
      </c>
    </row>
    <row r="645" spans="1:15">
      <c r="A645" s="1" t="s">
        <v>22</v>
      </c>
      <c r="B645" t="s">
        <v>589</v>
      </c>
      <c r="C645" s="2" t="s">
        <v>1479</v>
      </c>
      <c r="E645" t="s">
        <v>2249</v>
      </c>
      <c r="G645" t="s">
        <v>2271</v>
      </c>
      <c r="H645" s="3">
        <v>44498.57333333333</v>
      </c>
      <c r="J645" t="s">
        <v>3225</v>
      </c>
      <c r="L645" t="s">
        <v>3605</v>
      </c>
      <c r="M645" s="2" t="s">
        <v>4095</v>
      </c>
      <c r="N645" t="s">
        <v>2249</v>
      </c>
    </row>
    <row r="646" spans="1:15">
      <c r="A646" s="1" t="s">
        <v>23</v>
      </c>
      <c r="B646" t="s">
        <v>590</v>
      </c>
      <c r="C646" s="2" t="s">
        <v>1480</v>
      </c>
      <c r="E646" t="s">
        <v>2249</v>
      </c>
      <c r="G646" t="s">
        <v>2272</v>
      </c>
      <c r="H646" s="3">
        <v>44498.60130787037</v>
      </c>
      <c r="L646" t="s">
        <v>3606</v>
      </c>
      <c r="N646" t="s">
        <v>2249</v>
      </c>
    </row>
    <row r="647" spans="1:15">
      <c r="A647" s="1" t="s">
        <v>24</v>
      </c>
      <c r="B647" t="s">
        <v>591</v>
      </c>
      <c r="C647" s="2" t="s">
        <v>1481</v>
      </c>
      <c r="D647" s="2" t="s">
        <v>2144</v>
      </c>
      <c r="E647" t="s">
        <v>2251</v>
      </c>
      <c r="G647" t="s">
        <v>2272</v>
      </c>
      <c r="H647" s="3">
        <v>44498.6059837963</v>
      </c>
      <c r="L647" t="s">
        <v>3393</v>
      </c>
      <c r="M647" s="2" t="s">
        <v>4096</v>
      </c>
      <c r="N647" t="s">
        <v>4354</v>
      </c>
      <c r="O647" t="s">
        <v>4504</v>
      </c>
    </row>
    <row r="648" spans="1:15">
      <c r="A648" s="1" t="s">
        <v>25</v>
      </c>
      <c r="B648" t="s">
        <v>592</v>
      </c>
      <c r="C648" s="2" t="s">
        <v>1482</v>
      </c>
      <c r="D648" s="2" t="s">
        <v>2145</v>
      </c>
      <c r="E648" t="s">
        <v>2251</v>
      </c>
      <c r="G648" t="s">
        <v>2272</v>
      </c>
      <c r="H648" s="3">
        <v>44498.61028935185</v>
      </c>
      <c r="L648" t="s">
        <v>3393</v>
      </c>
      <c r="M648" s="2" t="s">
        <v>4097</v>
      </c>
      <c r="N648" t="s">
        <v>4354</v>
      </c>
    </row>
    <row r="649" spans="1:15">
      <c r="A649" s="1" t="s">
        <v>26</v>
      </c>
      <c r="B649" t="s">
        <v>593</v>
      </c>
      <c r="C649" s="2" t="s">
        <v>1483</v>
      </c>
      <c r="D649" s="2" t="s">
        <v>2146</v>
      </c>
      <c r="E649" t="s">
        <v>2251</v>
      </c>
      <c r="G649" t="s">
        <v>2271</v>
      </c>
      <c r="H649" s="3">
        <v>44498.61126157407</v>
      </c>
      <c r="J649" t="s">
        <v>3191</v>
      </c>
      <c r="L649" t="s">
        <v>3393</v>
      </c>
      <c r="M649" s="2" t="s">
        <v>4098</v>
      </c>
      <c r="N649" t="s">
        <v>4354</v>
      </c>
      <c r="O649" t="s">
        <v>4504</v>
      </c>
    </row>
    <row r="650" spans="1:15">
      <c r="A650" s="1" t="s">
        <v>27</v>
      </c>
      <c r="B650" t="s">
        <v>594</v>
      </c>
      <c r="C650" s="2" t="s">
        <v>1484</v>
      </c>
      <c r="D650" s="2" t="s">
        <v>2147</v>
      </c>
      <c r="E650" t="s">
        <v>2250</v>
      </c>
      <c r="G650" t="s">
        <v>2271</v>
      </c>
      <c r="H650" s="3">
        <v>44498.62820601852</v>
      </c>
      <c r="J650" t="s">
        <v>3191</v>
      </c>
      <c r="L650" t="s">
        <v>3393</v>
      </c>
      <c r="M650" s="2" t="s">
        <v>4099</v>
      </c>
      <c r="N650" t="s">
        <v>4355</v>
      </c>
    </row>
    <row r="651" spans="1:15">
      <c r="A651" s="1" t="s">
        <v>28</v>
      </c>
      <c r="B651" t="s">
        <v>595</v>
      </c>
      <c r="C651" s="2" t="s">
        <v>1485</v>
      </c>
      <c r="D651" s="2" t="s">
        <v>2148</v>
      </c>
      <c r="E651" t="s">
        <v>2250</v>
      </c>
      <c r="G651" t="s">
        <v>2271</v>
      </c>
      <c r="H651" s="3">
        <v>44498.62908564815</v>
      </c>
      <c r="J651" t="s">
        <v>3194</v>
      </c>
      <c r="L651" t="s">
        <v>3393</v>
      </c>
      <c r="M651" s="2" t="s">
        <v>4100</v>
      </c>
      <c r="N651" t="s">
        <v>4356</v>
      </c>
    </row>
    <row r="652" spans="1:15">
      <c r="A652" s="1" t="s">
        <v>29</v>
      </c>
      <c r="B652" t="s">
        <v>596</v>
      </c>
      <c r="C652" s="2" t="s">
        <v>1486</v>
      </c>
      <c r="D652" s="2" t="s">
        <v>2149</v>
      </c>
      <c r="E652" t="s">
        <v>2249</v>
      </c>
      <c r="G652" t="s">
        <v>2271</v>
      </c>
      <c r="H652" s="3">
        <v>44498.63184027778</v>
      </c>
      <c r="L652" t="s">
        <v>3607</v>
      </c>
      <c r="N652" t="s">
        <v>4357</v>
      </c>
    </row>
    <row r="653" spans="1:15">
      <c r="A653" s="1" t="s">
        <v>30</v>
      </c>
      <c r="B653" t="s">
        <v>597</v>
      </c>
      <c r="C653" s="2" t="s">
        <v>1487</v>
      </c>
      <c r="D653" s="2" t="s">
        <v>2150</v>
      </c>
      <c r="E653" t="s">
        <v>2249</v>
      </c>
      <c r="G653" t="s">
        <v>2272</v>
      </c>
      <c r="H653" s="3">
        <v>44498.63262731482</v>
      </c>
      <c r="L653" t="s">
        <v>3608</v>
      </c>
      <c r="N653" t="s">
        <v>4357</v>
      </c>
    </row>
    <row r="654" spans="1:15">
      <c r="A654" s="1">
        <f>T("0000157906")</f>
        <v>0</v>
      </c>
      <c r="B654" t="s">
        <v>598</v>
      </c>
      <c r="C654" s="2" t="s">
        <v>1488</v>
      </c>
      <c r="D654" s="2" t="s">
        <v>2151</v>
      </c>
      <c r="E654" t="s">
        <v>2250</v>
      </c>
      <c r="G654" t="s">
        <v>2271</v>
      </c>
      <c r="H654" s="3">
        <v>44498.63336805555</v>
      </c>
      <c r="J654" t="s">
        <v>3189</v>
      </c>
      <c r="L654" t="s">
        <v>3393</v>
      </c>
      <c r="M654" s="2" t="s">
        <v>4101</v>
      </c>
      <c r="N654" t="s">
        <v>4355</v>
      </c>
    </row>
    <row r="655" spans="1:15">
      <c r="A655" s="1" t="s">
        <v>31</v>
      </c>
      <c r="B655" t="s">
        <v>599</v>
      </c>
      <c r="C655" s="2" t="s">
        <v>1489</v>
      </c>
      <c r="D655" s="2" t="s">
        <v>2152</v>
      </c>
      <c r="E655" t="s">
        <v>2250</v>
      </c>
      <c r="G655" t="s">
        <v>2271</v>
      </c>
      <c r="H655" s="3">
        <v>44498.63702546297</v>
      </c>
      <c r="J655" t="s">
        <v>3191</v>
      </c>
      <c r="L655" t="s">
        <v>3393</v>
      </c>
      <c r="M655" s="2" t="s">
        <v>4102</v>
      </c>
      <c r="N655" t="s">
        <v>4355</v>
      </c>
    </row>
    <row r="656" spans="1:15">
      <c r="A656" s="1">
        <f>T("0000348262")</f>
        <v>0</v>
      </c>
      <c r="B656" t="s">
        <v>600</v>
      </c>
      <c r="C656" s="2" t="s">
        <v>1490</v>
      </c>
      <c r="D656" s="2" t="s">
        <v>2153</v>
      </c>
      <c r="E656" t="s">
        <v>2249</v>
      </c>
      <c r="G656" t="s">
        <v>2271</v>
      </c>
      <c r="H656" s="3">
        <v>44498.64386574074</v>
      </c>
      <c r="L656" t="s">
        <v>3609</v>
      </c>
      <c r="M656" s="2" t="s">
        <v>4103</v>
      </c>
      <c r="N656" t="s">
        <v>2249</v>
      </c>
    </row>
    <row r="657" spans="1:15">
      <c r="A657" s="1">
        <f>T("0000151922")</f>
        <v>0</v>
      </c>
      <c r="B657" t="s">
        <v>601</v>
      </c>
      <c r="C657" s="2" t="s">
        <v>1491</v>
      </c>
      <c r="D657" s="2" t="s">
        <v>2154</v>
      </c>
      <c r="E657" t="s">
        <v>2241</v>
      </c>
      <c r="G657" t="s">
        <v>2271</v>
      </c>
      <c r="H657" s="3">
        <v>44498.64666666667</v>
      </c>
      <c r="J657" t="s">
        <v>3191</v>
      </c>
      <c r="L657" t="s">
        <v>3393</v>
      </c>
      <c r="M657" s="2" t="s">
        <v>4104</v>
      </c>
      <c r="N657" t="s">
        <v>4358</v>
      </c>
    </row>
    <row r="658" spans="1:15">
      <c r="A658" s="1">
        <f>T("0000151924")</f>
        <v>0</v>
      </c>
      <c r="B658" t="s">
        <v>602</v>
      </c>
      <c r="C658" s="2" t="s">
        <v>1492</v>
      </c>
      <c r="D658" s="2" t="s">
        <v>2155</v>
      </c>
      <c r="E658" t="s">
        <v>2241</v>
      </c>
      <c r="G658" t="s">
        <v>2271</v>
      </c>
      <c r="H658" s="3">
        <v>44498.6478587963</v>
      </c>
      <c r="J658" t="s">
        <v>3191</v>
      </c>
      <c r="L658" t="s">
        <v>3393</v>
      </c>
      <c r="M658" s="2" t="s">
        <v>4105</v>
      </c>
      <c r="N658" t="s">
        <v>4358</v>
      </c>
    </row>
    <row r="659" spans="1:15">
      <c r="A659" s="1">
        <f>T("0000151921")</f>
        <v>0</v>
      </c>
      <c r="B659" t="s">
        <v>603</v>
      </c>
      <c r="C659" s="2" t="s">
        <v>1493</v>
      </c>
      <c r="D659" s="2" t="s">
        <v>2156</v>
      </c>
      <c r="E659" t="s">
        <v>2241</v>
      </c>
      <c r="G659" t="s">
        <v>2271</v>
      </c>
      <c r="H659" s="3">
        <v>44498.64902777778</v>
      </c>
      <c r="J659" t="s">
        <v>3191</v>
      </c>
      <c r="L659" t="s">
        <v>3393</v>
      </c>
      <c r="M659" s="2" t="s">
        <v>4106</v>
      </c>
      <c r="N659" t="s">
        <v>4358</v>
      </c>
    </row>
    <row r="660" spans="1:15">
      <c r="A660" s="1">
        <f>T("0000311811")</f>
        <v>0</v>
      </c>
      <c r="B660" t="s">
        <v>604</v>
      </c>
      <c r="C660" s="2" t="s">
        <v>1494</v>
      </c>
      <c r="D660" s="2" t="s">
        <v>2157</v>
      </c>
      <c r="E660" t="s">
        <v>2249</v>
      </c>
      <c r="G660" t="s">
        <v>2272</v>
      </c>
      <c r="H660" s="3">
        <v>44498.6513425926</v>
      </c>
      <c r="L660" t="s">
        <v>3454</v>
      </c>
      <c r="N660" t="s">
        <v>4342</v>
      </c>
    </row>
    <row r="661" spans="1:15">
      <c r="A661" s="1">
        <f>T("0000311812")</f>
        <v>0</v>
      </c>
      <c r="B661" t="s">
        <v>604</v>
      </c>
      <c r="C661" s="2" t="s">
        <v>1495</v>
      </c>
      <c r="D661" s="2" t="s">
        <v>2158</v>
      </c>
      <c r="E661" t="s">
        <v>2249</v>
      </c>
      <c r="G661" t="s">
        <v>2273</v>
      </c>
      <c r="H661" s="3">
        <v>44498.65241898148</v>
      </c>
      <c r="L661" t="s">
        <v>3610</v>
      </c>
      <c r="N661" t="s">
        <v>4342</v>
      </c>
    </row>
    <row r="662" spans="1:15">
      <c r="A662" s="1">
        <f>T("0000151923")</f>
        <v>0</v>
      </c>
      <c r="B662" t="s">
        <v>605</v>
      </c>
      <c r="C662" s="2" t="s">
        <v>1496</v>
      </c>
      <c r="D662" s="2" t="s">
        <v>2159</v>
      </c>
      <c r="E662" t="s">
        <v>2241</v>
      </c>
      <c r="G662" t="s">
        <v>2271</v>
      </c>
      <c r="H662" s="3">
        <v>44498.65001157407</v>
      </c>
      <c r="J662" t="s">
        <v>3191</v>
      </c>
      <c r="L662" t="s">
        <v>3393</v>
      </c>
      <c r="M662" s="2" t="s">
        <v>4107</v>
      </c>
      <c r="N662" t="s">
        <v>4358</v>
      </c>
    </row>
    <row r="663" spans="1:15">
      <c r="A663" s="1">
        <f>T("0000311813")</f>
        <v>0</v>
      </c>
      <c r="B663" t="s">
        <v>604</v>
      </c>
      <c r="C663" s="2" t="s">
        <v>1497</v>
      </c>
      <c r="D663" s="2" t="s">
        <v>2160</v>
      </c>
      <c r="E663" t="s">
        <v>2249</v>
      </c>
      <c r="G663" t="s">
        <v>2273</v>
      </c>
      <c r="H663" s="3">
        <v>44498.65362268518</v>
      </c>
      <c r="L663" t="s">
        <v>3611</v>
      </c>
      <c r="N663" t="s">
        <v>4359</v>
      </c>
    </row>
    <row r="664" spans="1:15">
      <c r="A664" s="1">
        <f>T("0000311814")</f>
        <v>0</v>
      </c>
      <c r="B664" t="s">
        <v>604</v>
      </c>
      <c r="C664" s="2" t="s">
        <v>1498</v>
      </c>
      <c r="D664" s="2" t="s">
        <v>2161</v>
      </c>
      <c r="E664" t="s">
        <v>2249</v>
      </c>
      <c r="G664" t="s">
        <v>2273</v>
      </c>
      <c r="H664" s="3">
        <v>44498.65454861111</v>
      </c>
      <c r="L664" t="s">
        <v>3553</v>
      </c>
      <c r="N664" t="s">
        <v>4359</v>
      </c>
    </row>
    <row r="665" spans="1:15">
      <c r="A665" s="1" t="s">
        <v>32</v>
      </c>
      <c r="B665" t="s">
        <v>606</v>
      </c>
      <c r="C665" s="2" t="s">
        <v>1499</v>
      </c>
      <c r="D665" s="2" t="s">
        <v>2162</v>
      </c>
      <c r="E665" t="s">
        <v>2241</v>
      </c>
      <c r="G665" t="s">
        <v>2271</v>
      </c>
      <c r="H665" s="3">
        <v>44498.6562037037</v>
      </c>
      <c r="J665" t="s">
        <v>3189</v>
      </c>
      <c r="L665" t="s">
        <v>3393</v>
      </c>
      <c r="M665" s="2" t="s">
        <v>4108</v>
      </c>
      <c r="N665" t="s">
        <v>4360</v>
      </c>
    </row>
    <row r="666" spans="1:15">
      <c r="A666" s="1">
        <f>T("0000311768")</f>
        <v>0</v>
      </c>
      <c r="B666" t="s">
        <v>607</v>
      </c>
      <c r="C666" s="2" t="s">
        <v>1500</v>
      </c>
      <c r="D666" s="2" t="s">
        <v>2163</v>
      </c>
      <c r="E666" t="s">
        <v>2249</v>
      </c>
      <c r="G666" t="s">
        <v>2271</v>
      </c>
      <c r="H666" s="3">
        <v>44498.65869212963</v>
      </c>
      <c r="L666" t="s">
        <v>3612</v>
      </c>
      <c r="M666" s="2" t="s">
        <v>4109</v>
      </c>
      <c r="N666" t="s">
        <v>4357</v>
      </c>
    </row>
    <row r="667" spans="1:15">
      <c r="A667" s="1">
        <f>T("0000311772")</f>
        <v>0</v>
      </c>
      <c r="B667" t="s">
        <v>608</v>
      </c>
      <c r="C667" s="2" t="s">
        <v>1501</v>
      </c>
      <c r="D667" s="2" t="s">
        <v>2164</v>
      </c>
      <c r="E667" t="s">
        <v>2249</v>
      </c>
      <c r="G667" t="s">
        <v>2271</v>
      </c>
      <c r="H667" s="3">
        <v>44498.66271990741</v>
      </c>
      <c r="L667" t="s">
        <v>3613</v>
      </c>
      <c r="M667" s="2" t="s">
        <v>4110</v>
      </c>
      <c r="N667" t="s">
        <v>4357</v>
      </c>
    </row>
    <row r="668" spans="1:15">
      <c r="A668" s="1">
        <f>T("0000311784")</f>
        <v>0</v>
      </c>
      <c r="B668" t="s">
        <v>609</v>
      </c>
      <c r="C668" s="2" t="s">
        <v>1502</v>
      </c>
      <c r="D668" s="2" t="s">
        <v>2165</v>
      </c>
      <c r="E668" t="s">
        <v>2249</v>
      </c>
      <c r="G668" t="s">
        <v>2271</v>
      </c>
      <c r="H668" s="3">
        <v>44498.66695601852</v>
      </c>
      <c r="L668" t="s">
        <v>3614</v>
      </c>
      <c r="M668" s="2" t="s">
        <v>4111</v>
      </c>
      <c r="N668" t="s">
        <v>4357</v>
      </c>
    </row>
    <row r="669" spans="1:15">
      <c r="A669" s="1">
        <f>T("0000311789")</f>
        <v>0</v>
      </c>
      <c r="B669" t="s">
        <v>610</v>
      </c>
      <c r="C669" s="2" t="s">
        <v>1503</v>
      </c>
      <c r="D669" s="2" t="s">
        <v>2166</v>
      </c>
      <c r="E669" t="s">
        <v>2249</v>
      </c>
      <c r="G669" t="s">
        <v>2271</v>
      </c>
      <c r="H669" s="3">
        <v>44498.66770833333</v>
      </c>
      <c r="L669" t="s">
        <v>3615</v>
      </c>
      <c r="M669" s="2" t="s">
        <v>4112</v>
      </c>
      <c r="N669" t="s">
        <v>4357</v>
      </c>
    </row>
    <row r="670" spans="1:15">
      <c r="A670" s="1">
        <f>T("0000311817")</f>
        <v>0</v>
      </c>
      <c r="B670" t="s">
        <v>611</v>
      </c>
      <c r="C670" s="2" t="s">
        <v>1504</v>
      </c>
      <c r="D670" s="2" t="s">
        <v>2167</v>
      </c>
      <c r="E670" t="s">
        <v>2249</v>
      </c>
      <c r="G670" t="s">
        <v>2272</v>
      </c>
      <c r="H670" s="3">
        <v>44498.67563657407</v>
      </c>
      <c r="L670" t="s">
        <v>3616</v>
      </c>
      <c r="N670" t="s">
        <v>4359</v>
      </c>
    </row>
    <row r="671" spans="1:15">
      <c r="A671" s="1">
        <f>T("0000311803")</f>
        <v>0</v>
      </c>
      <c r="B671" t="s">
        <v>475</v>
      </c>
      <c r="C671" s="2" t="s">
        <v>1505</v>
      </c>
      <c r="D671" s="2" t="s">
        <v>2168</v>
      </c>
      <c r="E671" t="s">
        <v>2249</v>
      </c>
      <c r="G671" t="s">
        <v>2272</v>
      </c>
      <c r="H671" s="3">
        <v>44498.67759259259</v>
      </c>
      <c r="L671" t="s">
        <v>3454</v>
      </c>
      <c r="N671" t="s">
        <v>4359</v>
      </c>
    </row>
    <row r="672" spans="1:15">
      <c r="A672" s="1">
        <f>T("0000202872")</f>
        <v>0</v>
      </c>
      <c r="B672" t="s">
        <v>612</v>
      </c>
      <c r="C672" s="2" t="s">
        <v>1506</v>
      </c>
      <c r="D672" s="2" t="s">
        <v>2169</v>
      </c>
      <c r="E672" t="s">
        <v>2256</v>
      </c>
      <c r="G672" t="s">
        <v>2271</v>
      </c>
      <c r="H672" s="3">
        <v>44498.68094907407</v>
      </c>
      <c r="J672" t="s">
        <v>3226</v>
      </c>
      <c r="L672" t="s">
        <v>3617</v>
      </c>
      <c r="M672" s="2" t="s">
        <v>4113</v>
      </c>
      <c r="N672" t="s">
        <v>4361</v>
      </c>
      <c r="O672" t="s">
        <v>4486</v>
      </c>
    </row>
    <row r="673" spans="1:15">
      <c r="A673" s="1">
        <f>T("0000202867")</f>
        <v>0</v>
      </c>
      <c r="B673" t="s">
        <v>613</v>
      </c>
      <c r="C673" s="2" t="s">
        <v>1507</v>
      </c>
      <c r="D673" s="2" t="s">
        <v>2170</v>
      </c>
      <c r="E673" t="s">
        <v>2256</v>
      </c>
      <c r="G673" t="s">
        <v>2274</v>
      </c>
      <c r="H673" s="3">
        <v>44498.6833449074</v>
      </c>
      <c r="J673" t="s">
        <v>3226</v>
      </c>
      <c r="L673" t="s">
        <v>3618</v>
      </c>
      <c r="M673" s="2" t="s">
        <v>4114</v>
      </c>
      <c r="N673" t="s">
        <v>4362</v>
      </c>
      <c r="O673" t="s">
        <v>4486</v>
      </c>
    </row>
    <row r="674" spans="1:15">
      <c r="A674" s="1">
        <f>T("0000311804")</f>
        <v>0</v>
      </c>
      <c r="B674" t="s">
        <v>475</v>
      </c>
      <c r="C674" s="2" t="s">
        <v>1508</v>
      </c>
      <c r="D674" s="2" t="s">
        <v>2171</v>
      </c>
      <c r="E674" t="s">
        <v>2249</v>
      </c>
      <c r="G674" t="s">
        <v>2274</v>
      </c>
      <c r="H674" s="3">
        <v>44498.68457175926</v>
      </c>
      <c r="J674" t="s">
        <v>3190</v>
      </c>
      <c r="L674" t="s">
        <v>3619</v>
      </c>
      <c r="N674" t="s">
        <v>4359</v>
      </c>
    </row>
    <row r="675" spans="1:15">
      <c r="A675" s="1">
        <f>T("0000311805")</f>
        <v>0</v>
      </c>
      <c r="B675" t="s">
        <v>549</v>
      </c>
      <c r="C675" s="2" t="s">
        <v>1509</v>
      </c>
      <c r="D675" s="2" t="s">
        <v>2172</v>
      </c>
      <c r="E675" t="s">
        <v>2249</v>
      </c>
      <c r="G675" t="s">
        <v>2273</v>
      </c>
      <c r="H675" s="3">
        <v>44498.68111111111</v>
      </c>
      <c r="L675" t="s">
        <v>3454</v>
      </c>
      <c r="M675" s="2" t="s">
        <v>4115</v>
      </c>
      <c r="N675" t="s">
        <v>4359</v>
      </c>
    </row>
    <row r="676" spans="1:15">
      <c r="A676" s="1">
        <f>T("0000311806")</f>
        <v>0</v>
      </c>
      <c r="B676" t="s">
        <v>604</v>
      </c>
      <c r="C676" s="2" t="s">
        <v>1510</v>
      </c>
      <c r="D676" s="2" t="s">
        <v>2173</v>
      </c>
      <c r="E676" t="s">
        <v>2249</v>
      </c>
      <c r="G676" t="s">
        <v>2273</v>
      </c>
      <c r="H676" s="3">
        <v>44498.68172453704</v>
      </c>
      <c r="L676" t="s">
        <v>3454</v>
      </c>
      <c r="N676" t="s">
        <v>4359</v>
      </c>
    </row>
    <row r="677" spans="1:15">
      <c r="A677" s="1">
        <f>T("0000202870")</f>
        <v>0</v>
      </c>
      <c r="B677" t="s">
        <v>614</v>
      </c>
      <c r="C677" s="2" t="s">
        <v>1511</v>
      </c>
      <c r="D677" s="2" t="s">
        <v>2174</v>
      </c>
      <c r="E677" t="s">
        <v>2256</v>
      </c>
      <c r="G677" t="s">
        <v>2271</v>
      </c>
      <c r="H677" s="3">
        <v>44498.68540509259</v>
      </c>
      <c r="J677" t="s">
        <v>3194</v>
      </c>
      <c r="L677" t="s">
        <v>3620</v>
      </c>
      <c r="M677" s="2" t="s">
        <v>4116</v>
      </c>
      <c r="N677" t="s">
        <v>4363</v>
      </c>
    </row>
    <row r="678" spans="1:15">
      <c r="A678" s="1">
        <f>T("0000051893")</f>
        <v>0</v>
      </c>
      <c r="B678" t="s">
        <v>615</v>
      </c>
      <c r="C678" s="2" t="s">
        <v>1512</v>
      </c>
      <c r="D678" s="2" t="s">
        <v>2175</v>
      </c>
      <c r="E678" t="s">
        <v>2256</v>
      </c>
      <c r="G678" t="s">
        <v>2271</v>
      </c>
      <c r="H678" s="3">
        <v>44498.68716435185</v>
      </c>
      <c r="J678" t="s">
        <v>3189</v>
      </c>
      <c r="L678" t="s">
        <v>3621</v>
      </c>
      <c r="M678" s="2" t="s">
        <v>4117</v>
      </c>
      <c r="N678" t="s">
        <v>4363</v>
      </c>
    </row>
    <row r="679" spans="1:15">
      <c r="A679" s="1" t="s">
        <v>33</v>
      </c>
      <c r="B679" t="s">
        <v>616</v>
      </c>
      <c r="C679" s="2" t="s">
        <v>1513</v>
      </c>
      <c r="D679" s="2" t="s">
        <v>2176</v>
      </c>
      <c r="E679" t="s">
        <v>2250</v>
      </c>
      <c r="G679" t="s">
        <v>2272</v>
      </c>
      <c r="H679" s="3">
        <v>44498.69078703703</v>
      </c>
      <c r="L679" t="s">
        <v>3622</v>
      </c>
      <c r="M679" s="2" t="s">
        <v>4118</v>
      </c>
      <c r="N679" t="s">
        <v>4364</v>
      </c>
    </row>
    <row r="680" spans="1:15">
      <c r="A680" s="1">
        <f>T("0000202865")</f>
        <v>0</v>
      </c>
      <c r="B680" t="s">
        <v>617</v>
      </c>
      <c r="C680" s="2" t="s">
        <v>1514</v>
      </c>
      <c r="D680" s="2" t="s">
        <v>2177</v>
      </c>
      <c r="E680" t="s">
        <v>2255</v>
      </c>
      <c r="G680" t="s">
        <v>2271</v>
      </c>
      <c r="H680" s="3">
        <v>44498.69721064815</v>
      </c>
      <c r="J680" t="s">
        <v>3200</v>
      </c>
      <c r="L680" t="s">
        <v>3623</v>
      </c>
      <c r="M680" s="2" t="s">
        <v>4119</v>
      </c>
      <c r="N680" t="s">
        <v>2255</v>
      </c>
    </row>
    <row r="681" spans="1:15">
      <c r="A681" s="1">
        <f>T("0000202863")</f>
        <v>0</v>
      </c>
      <c r="B681" t="s">
        <v>618</v>
      </c>
      <c r="C681" s="2" t="s">
        <v>1515</v>
      </c>
      <c r="D681" s="2" t="s">
        <v>2178</v>
      </c>
      <c r="E681" t="s">
        <v>2255</v>
      </c>
      <c r="G681" t="s">
        <v>2271</v>
      </c>
      <c r="H681" s="3">
        <v>44498.69918981481</v>
      </c>
      <c r="J681" t="s">
        <v>3227</v>
      </c>
      <c r="L681" t="s">
        <v>3624</v>
      </c>
      <c r="M681" s="2" t="s">
        <v>4120</v>
      </c>
      <c r="N681" t="s">
        <v>2255</v>
      </c>
    </row>
    <row r="682" spans="1:15">
      <c r="A682" s="1">
        <f>T("0000202860")</f>
        <v>0</v>
      </c>
      <c r="B682" t="s">
        <v>619</v>
      </c>
      <c r="C682" s="2" t="s">
        <v>1516</v>
      </c>
      <c r="D682" s="2" t="s">
        <v>2179</v>
      </c>
      <c r="E682" t="s">
        <v>2255</v>
      </c>
      <c r="G682" t="s">
        <v>2271</v>
      </c>
      <c r="H682" s="3">
        <v>44498.70356481482</v>
      </c>
      <c r="J682" t="s">
        <v>3199</v>
      </c>
      <c r="L682" t="s">
        <v>3625</v>
      </c>
      <c r="M682" s="2" t="s">
        <v>4121</v>
      </c>
      <c r="N682" t="s">
        <v>2255</v>
      </c>
    </row>
    <row r="683" spans="1:15">
      <c r="A683" s="1">
        <f>T("0000202861")</f>
        <v>0</v>
      </c>
      <c r="B683" t="s">
        <v>620</v>
      </c>
      <c r="C683" s="2" t="s">
        <v>1517</v>
      </c>
      <c r="D683" s="2" t="s">
        <v>2180</v>
      </c>
      <c r="E683" t="s">
        <v>2255</v>
      </c>
      <c r="G683" t="s">
        <v>2271</v>
      </c>
      <c r="H683" s="3">
        <v>44498.7046412037</v>
      </c>
      <c r="J683" t="s">
        <v>3228</v>
      </c>
      <c r="L683" t="s">
        <v>3626</v>
      </c>
      <c r="M683" s="2" t="s">
        <v>4122</v>
      </c>
      <c r="N683" t="s">
        <v>2255</v>
      </c>
    </row>
    <row r="684" spans="1:15">
      <c r="A684" s="1">
        <f>T("0000202868")</f>
        <v>0</v>
      </c>
      <c r="B684" t="s">
        <v>621</v>
      </c>
      <c r="C684" s="2" t="s">
        <v>1518</v>
      </c>
      <c r="D684" s="2" t="s">
        <v>2181</v>
      </c>
      <c r="E684" t="s">
        <v>2256</v>
      </c>
      <c r="G684" t="s">
        <v>2271</v>
      </c>
      <c r="H684" s="3">
        <v>44498.68836805555</v>
      </c>
      <c r="J684" t="s">
        <v>3189</v>
      </c>
      <c r="L684" t="s">
        <v>3627</v>
      </c>
      <c r="M684" s="2" t="s">
        <v>4123</v>
      </c>
      <c r="N684" t="s">
        <v>4363</v>
      </c>
      <c r="O684" t="s">
        <v>4486</v>
      </c>
    </row>
    <row r="685" spans="1:15">
      <c r="A685" s="1" t="s">
        <v>34</v>
      </c>
      <c r="B685" t="s">
        <v>622</v>
      </c>
      <c r="C685" s="2" t="s">
        <v>1519</v>
      </c>
      <c r="D685" s="2" t="s">
        <v>2182</v>
      </c>
      <c r="E685" t="s">
        <v>2259</v>
      </c>
      <c r="G685" t="s">
        <v>2273</v>
      </c>
      <c r="H685" s="3">
        <v>44498.71055555555</v>
      </c>
      <c r="J685" t="s">
        <v>3229</v>
      </c>
      <c r="L685" t="s">
        <v>3602</v>
      </c>
      <c r="M685" s="2" t="s">
        <v>4124</v>
      </c>
      <c r="N685" t="s">
        <v>2259</v>
      </c>
      <c r="O685" t="s">
        <v>4505</v>
      </c>
    </row>
    <row r="686" spans="1:15">
      <c r="A686" s="1" t="s">
        <v>35</v>
      </c>
      <c r="B686" t="s">
        <v>623</v>
      </c>
      <c r="C686" s="2" t="s">
        <v>1520</v>
      </c>
      <c r="D686" s="2" t="s">
        <v>2183</v>
      </c>
      <c r="E686" t="s">
        <v>2255</v>
      </c>
      <c r="G686" t="s">
        <v>2272</v>
      </c>
      <c r="H686" s="3">
        <v>44498.7103125</v>
      </c>
      <c r="L686" t="s">
        <v>3628</v>
      </c>
      <c r="M686" s="2" t="s">
        <v>4125</v>
      </c>
      <c r="N686" t="s">
        <v>2255</v>
      </c>
    </row>
    <row r="687" spans="1:15">
      <c r="A687" s="1" t="s">
        <v>36</v>
      </c>
      <c r="B687" t="s">
        <v>624</v>
      </c>
      <c r="C687" s="2" t="s">
        <v>1521</v>
      </c>
      <c r="D687" s="2" t="s">
        <v>2184</v>
      </c>
      <c r="E687" t="s">
        <v>2255</v>
      </c>
      <c r="G687" t="s">
        <v>2272</v>
      </c>
      <c r="H687" s="3">
        <v>44498.711875</v>
      </c>
      <c r="L687" t="s">
        <v>3629</v>
      </c>
      <c r="M687" s="2" t="s">
        <v>4126</v>
      </c>
      <c r="N687" t="s">
        <v>2255</v>
      </c>
    </row>
    <row r="688" spans="1:15">
      <c r="A688" s="1" t="s">
        <v>37</v>
      </c>
      <c r="B688" t="s">
        <v>625</v>
      </c>
      <c r="C688" s="2" t="s">
        <v>1522</v>
      </c>
      <c r="D688" s="2" t="s">
        <v>2185</v>
      </c>
      <c r="E688" t="s">
        <v>2255</v>
      </c>
      <c r="G688" t="s">
        <v>2272</v>
      </c>
      <c r="H688" s="3">
        <v>44498.71328703704</v>
      </c>
      <c r="L688" t="s">
        <v>3630</v>
      </c>
      <c r="M688" s="2" t="s">
        <v>4127</v>
      </c>
      <c r="N688" t="s">
        <v>2255</v>
      </c>
    </row>
    <row r="689" spans="1:15">
      <c r="A689" s="1" t="s">
        <v>38</v>
      </c>
      <c r="B689" t="s">
        <v>626</v>
      </c>
      <c r="C689" s="2" t="s">
        <v>1523</v>
      </c>
      <c r="D689" s="2" t="s">
        <v>2186</v>
      </c>
      <c r="E689" t="s">
        <v>2255</v>
      </c>
      <c r="G689" t="s">
        <v>2272</v>
      </c>
      <c r="H689" s="3">
        <v>44498.71408564815</v>
      </c>
      <c r="L689" t="s">
        <v>3631</v>
      </c>
      <c r="M689" s="2" t="s">
        <v>4128</v>
      </c>
      <c r="N689" t="s">
        <v>2255</v>
      </c>
    </row>
    <row r="690" spans="1:15">
      <c r="A690" s="1" t="s">
        <v>39</v>
      </c>
      <c r="B690" t="s">
        <v>627</v>
      </c>
      <c r="C690" s="2" t="s">
        <v>1524</v>
      </c>
      <c r="D690" s="2" t="s">
        <v>2187</v>
      </c>
      <c r="E690" t="s">
        <v>2255</v>
      </c>
      <c r="G690" t="s">
        <v>2272</v>
      </c>
      <c r="H690" s="3">
        <v>44498.71484953703</v>
      </c>
      <c r="L690" t="s">
        <v>3632</v>
      </c>
      <c r="M690" s="2" t="s">
        <v>4129</v>
      </c>
      <c r="N690" t="s">
        <v>2255</v>
      </c>
    </row>
    <row r="691" spans="1:15">
      <c r="A691" s="1" t="s">
        <v>40</v>
      </c>
      <c r="B691" t="s">
        <v>628</v>
      </c>
      <c r="C691" s="2" t="s">
        <v>1525</v>
      </c>
      <c r="D691" s="2" t="s">
        <v>2188</v>
      </c>
      <c r="E691" t="s">
        <v>2255</v>
      </c>
      <c r="G691" t="s">
        <v>2272</v>
      </c>
      <c r="H691" s="3">
        <v>44498.71552083334</v>
      </c>
      <c r="L691" t="s">
        <v>3633</v>
      </c>
      <c r="M691" s="2" t="s">
        <v>4130</v>
      </c>
      <c r="N691" t="s">
        <v>2255</v>
      </c>
    </row>
    <row r="692" spans="1:15">
      <c r="A692" s="1" t="s">
        <v>41</v>
      </c>
      <c r="B692" t="s">
        <v>629</v>
      </c>
      <c r="C692" s="2" t="s">
        <v>1526</v>
      </c>
      <c r="D692" s="2" t="s">
        <v>2189</v>
      </c>
      <c r="E692" t="s">
        <v>2255</v>
      </c>
      <c r="G692" t="s">
        <v>2272</v>
      </c>
      <c r="H692" s="3">
        <v>44498.71625</v>
      </c>
      <c r="L692" t="s">
        <v>3634</v>
      </c>
      <c r="M692" s="2" t="s">
        <v>4131</v>
      </c>
      <c r="N692" t="s">
        <v>2255</v>
      </c>
    </row>
    <row r="693" spans="1:15">
      <c r="A693" s="1" t="s">
        <v>42</v>
      </c>
      <c r="B693" t="s">
        <v>630</v>
      </c>
      <c r="C693" s="2" t="s">
        <v>1527</v>
      </c>
      <c r="D693" s="2" t="s">
        <v>2190</v>
      </c>
      <c r="E693" t="s">
        <v>2255</v>
      </c>
      <c r="G693" t="s">
        <v>2272</v>
      </c>
      <c r="H693" s="3">
        <v>44498.71731481481</v>
      </c>
      <c r="L693" t="s">
        <v>3635</v>
      </c>
      <c r="M693" s="2" t="s">
        <v>4132</v>
      </c>
      <c r="N693" t="s">
        <v>2255</v>
      </c>
    </row>
    <row r="694" spans="1:15">
      <c r="A694" s="1" t="s">
        <v>43</v>
      </c>
      <c r="B694" t="s">
        <v>631</v>
      </c>
      <c r="C694" s="2" t="s">
        <v>1528</v>
      </c>
      <c r="D694" s="2" t="s">
        <v>2191</v>
      </c>
      <c r="E694" t="s">
        <v>2255</v>
      </c>
      <c r="G694" t="s">
        <v>2272</v>
      </c>
      <c r="H694" s="3">
        <v>44498.7181712963</v>
      </c>
      <c r="L694" t="s">
        <v>3636</v>
      </c>
      <c r="M694" s="2" t="s">
        <v>4133</v>
      </c>
      <c r="N694" t="s">
        <v>2255</v>
      </c>
    </row>
    <row r="695" spans="1:15">
      <c r="A695" s="1" t="s">
        <v>44</v>
      </c>
      <c r="B695" t="s">
        <v>632</v>
      </c>
      <c r="C695" s="2" t="s">
        <v>1529</v>
      </c>
      <c r="D695" s="2" t="s">
        <v>2192</v>
      </c>
      <c r="E695" t="s">
        <v>2255</v>
      </c>
      <c r="G695" t="s">
        <v>2272</v>
      </c>
      <c r="H695" s="3">
        <v>44498.71957175926</v>
      </c>
      <c r="L695" t="s">
        <v>3637</v>
      </c>
      <c r="M695" s="2" t="s">
        <v>4134</v>
      </c>
      <c r="N695" t="s">
        <v>2255</v>
      </c>
    </row>
    <row r="696" spans="1:15">
      <c r="A696" s="1" t="s">
        <v>45</v>
      </c>
      <c r="B696" t="s">
        <v>633</v>
      </c>
      <c r="C696" s="2" t="s">
        <v>1530</v>
      </c>
      <c r="D696" s="2" t="s">
        <v>2193</v>
      </c>
      <c r="E696" t="s">
        <v>2255</v>
      </c>
      <c r="G696" t="s">
        <v>2272</v>
      </c>
      <c r="H696" s="3">
        <v>44498.72064814815</v>
      </c>
      <c r="L696" t="s">
        <v>3638</v>
      </c>
      <c r="M696" s="2" t="s">
        <v>4135</v>
      </c>
      <c r="N696" t="s">
        <v>2255</v>
      </c>
    </row>
    <row r="697" spans="1:15">
      <c r="A697" s="1">
        <f>T("0000348399")</f>
        <v>0</v>
      </c>
      <c r="B697" t="s">
        <v>634</v>
      </c>
      <c r="C697" s="2" t="s">
        <v>1531</v>
      </c>
      <c r="D697" s="2" t="s">
        <v>2194</v>
      </c>
      <c r="E697" t="s">
        <v>2242</v>
      </c>
      <c r="G697" t="s">
        <v>2271</v>
      </c>
      <c r="H697" s="3">
        <v>44498.72797453704</v>
      </c>
      <c r="L697" t="s">
        <v>3639</v>
      </c>
      <c r="N697" t="s">
        <v>4365</v>
      </c>
    </row>
    <row r="698" spans="1:15">
      <c r="A698" s="1">
        <f>T("0000151896")</f>
        <v>0</v>
      </c>
      <c r="B698" t="s">
        <v>635</v>
      </c>
      <c r="C698" s="2" t="s">
        <v>1532</v>
      </c>
      <c r="D698" s="2" t="s">
        <v>2195</v>
      </c>
      <c r="E698" t="s">
        <v>2239</v>
      </c>
      <c r="G698" t="s">
        <v>2274</v>
      </c>
      <c r="H698" s="3">
        <v>44498.73241898148</v>
      </c>
      <c r="J698" t="s">
        <v>3224</v>
      </c>
      <c r="L698" t="s">
        <v>3640</v>
      </c>
      <c r="M698" s="2" t="s">
        <v>4136</v>
      </c>
      <c r="N698" t="s">
        <v>2239</v>
      </c>
    </row>
    <row r="699" spans="1:15">
      <c r="A699" s="1">
        <f>T("0000151920")</f>
        <v>0</v>
      </c>
      <c r="B699" t="s">
        <v>636</v>
      </c>
      <c r="C699" s="2" t="s">
        <v>1533</v>
      </c>
      <c r="D699" s="2" t="s">
        <v>2196</v>
      </c>
      <c r="E699" t="s">
        <v>2238</v>
      </c>
      <c r="G699" t="s">
        <v>2275</v>
      </c>
      <c r="H699" s="3">
        <v>44498.74028935185</v>
      </c>
      <c r="J699" t="s">
        <v>3230</v>
      </c>
      <c r="L699" t="s">
        <v>3641</v>
      </c>
      <c r="M699" s="2" t="s">
        <v>4137</v>
      </c>
      <c r="N699" t="s">
        <v>4366</v>
      </c>
    </row>
    <row r="700" spans="1:15">
      <c r="A700" s="1">
        <f>T("0000346598")</f>
        <v>0</v>
      </c>
      <c r="B700" t="s">
        <v>637</v>
      </c>
      <c r="C700" s="2" t="s">
        <v>1534</v>
      </c>
      <c r="D700" s="2" t="s">
        <v>2197</v>
      </c>
      <c r="E700" t="s">
        <v>2240</v>
      </c>
      <c r="G700" t="s">
        <v>2272</v>
      </c>
      <c r="H700" s="3">
        <v>44498.74511574074</v>
      </c>
      <c r="L700" t="s">
        <v>3550</v>
      </c>
      <c r="M700" s="2" t="s">
        <v>4138</v>
      </c>
      <c r="N700" t="s">
        <v>4367</v>
      </c>
    </row>
    <row r="701" spans="1:15">
      <c r="A701" s="1">
        <f>T("0000346599")</f>
        <v>0</v>
      </c>
      <c r="B701" t="s">
        <v>638</v>
      </c>
      <c r="C701" s="2" t="s">
        <v>1535</v>
      </c>
      <c r="D701" s="2" t="s">
        <v>2198</v>
      </c>
      <c r="E701" t="s">
        <v>2240</v>
      </c>
      <c r="G701" t="s">
        <v>2272</v>
      </c>
      <c r="H701" s="3">
        <v>44498.74780092593</v>
      </c>
      <c r="L701" t="s">
        <v>3550</v>
      </c>
      <c r="M701" s="2" t="s">
        <v>4139</v>
      </c>
      <c r="N701" t="s">
        <v>4367</v>
      </c>
    </row>
    <row r="702" spans="1:15">
      <c r="A702" s="1" t="s">
        <v>46</v>
      </c>
      <c r="B702" t="s">
        <v>639</v>
      </c>
      <c r="C702" s="2" t="s">
        <v>1536</v>
      </c>
      <c r="D702" s="2" t="s">
        <v>2199</v>
      </c>
      <c r="E702" t="s">
        <v>2261</v>
      </c>
      <c r="G702" t="s">
        <v>2272</v>
      </c>
      <c r="H702" s="3">
        <v>44498.7496875</v>
      </c>
      <c r="J702" t="s">
        <v>3194</v>
      </c>
      <c r="L702" t="s">
        <v>3642</v>
      </c>
      <c r="M702" s="2" t="s">
        <v>4140</v>
      </c>
      <c r="N702" t="s">
        <v>4368</v>
      </c>
    </row>
    <row r="703" spans="1:15">
      <c r="A703" s="1">
        <f>T("0000333518")</f>
        <v>0</v>
      </c>
      <c r="B703" t="s">
        <v>640</v>
      </c>
      <c r="C703" s="2" t="s">
        <v>1537</v>
      </c>
      <c r="D703" s="2" t="s">
        <v>2200</v>
      </c>
      <c r="E703" t="s">
        <v>2254</v>
      </c>
      <c r="G703" t="s">
        <v>2272</v>
      </c>
      <c r="H703" s="3">
        <v>44498.75342592593</v>
      </c>
      <c r="L703" t="s">
        <v>3643</v>
      </c>
      <c r="M703" s="2" t="s">
        <v>4141</v>
      </c>
      <c r="N703" t="s">
        <v>4369</v>
      </c>
      <c r="O703" t="s">
        <v>4506</v>
      </c>
    </row>
    <row r="704" spans="1:15">
      <c r="A704" s="1">
        <f>T("0000157919")</f>
        <v>0</v>
      </c>
      <c r="B704" t="s">
        <v>641</v>
      </c>
      <c r="C704" s="2" t="s">
        <v>1538</v>
      </c>
      <c r="D704" s="2" t="s">
        <v>2201</v>
      </c>
      <c r="E704" t="s">
        <v>2240</v>
      </c>
      <c r="G704" t="s">
        <v>2272</v>
      </c>
      <c r="H704" s="3">
        <v>44498.75575231481</v>
      </c>
      <c r="L704" t="s">
        <v>3644</v>
      </c>
      <c r="M704" s="2" t="s">
        <v>4142</v>
      </c>
      <c r="N704" t="s">
        <v>4367</v>
      </c>
      <c r="O704" t="s">
        <v>4504</v>
      </c>
    </row>
    <row r="705" spans="1:14">
      <c r="A705" s="1">
        <f>T("0000151925")</f>
        <v>0</v>
      </c>
      <c r="B705" t="s">
        <v>642</v>
      </c>
      <c r="C705" s="2" t="s">
        <v>1539</v>
      </c>
      <c r="D705" s="2" t="s">
        <v>2202</v>
      </c>
      <c r="E705" t="s">
        <v>2238</v>
      </c>
      <c r="G705" t="s">
        <v>2275</v>
      </c>
      <c r="H705" s="3">
        <v>44498.75586805555</v>
      </c>
      <c r="J705" t="s">
        <v>3231</v>
      </c>
      <c r="L705" t="s">
        <v>3645</v>
      </c>
      <c r="M705" s="2" t="s">
        <v>4143</v>
      </c>
      <c r="N705" t="s">
        <v>4370</v>
      </c>
    </row>
    <row r="706" spans="1:14">
      <c r="A706" s="1">
        <f>T("0000333512")</f>
        <v>0</v>
      </c>
      <c r="B706" t="s">
        <v>643</v>
      </c>
      <c r="C706" s="2" t="s">
        <v>1540</v>
      </c>
      <c r="D706" s="2" t="s">
        <v>2203</v>
      </c>
      <c r="E706" t="s">
        <v>2254</v>
      </c>
      <c r="G706" t="s">
        <v>2272</v>
      </c>
      <c r="H706" s="3">
        <v>44498.75787037037</v>
      </c>
      <c r="L706" t="s">
        <v>3531</v>
      </c>
      <c r="M706" s="2" t="s">
        <v>4144</v>
      </c>
      <c r="N706" t="s">
        <v>4371</v>
      </c>
    </row>
    <row r="707" spans="1:14">
      <c r="A707" s="1">
        <f>T("0000050952")</f>
        <v>0</v>
      </c>
      <c r="B707" t="s">
        <v>644</v>
      </c>
      <c r="C707" s="2" t="s">
        <v>1541</v>
      </c>
      <c r="D707" s="2" t="s">
        <v>2204</v>
      </c>
      <c r="E707" t="s">
        <v>2254</v>
      </c>
      <c r="G707" t="s">
        <v>2271</v>
      </c>
      <c r="H707" s="3">
        <v>44498.75918981482</v>
      </c>
      <c r="J707" t="s">
        <v>3194</v>
      </c>
      <c r="L707" t="s">
        <v>3531</v>
      </c>
      <c r="M707" s="2" t="s">
        <v>4145</v>
      </c>
      <c r="N707" t="s">
        <v>4372</v>
      </c>
    </row>
    <row r="708" spans="1:14">
      <c r="A708" s="1">
        <f>T("0000050960")</f>
        <v>0</v>
      </c>
      <c r="B708" t="s">
        <v>645</v>
      </c>
      <c r="C708" s="2" t="s">
        <v>1542</v>
      </c>
      <c r="D708" s="2" t="s">
        <v>2205</v>
      </c>
      <c r="E708" t="s">
        <v>2254</v>
      </c>
      <c r="G708" t="s">
        <v>2272</v>
      </c>
      <c r="H708" s="3">
        <v>44498.76246527778</v>
      </c>
      <c r="L708" t="s">
        <v>3531</v>
      </c>
      <c r="M708" s="2" t="s">
        <v>4146</v>
      </c>
      <c r="N708" t="s">
        <v>4373</v>
      </c>
    </row>
    <row r="709" spans="1:14">
      <c r="A709" s="1">
        <f>T("0000050962")</f>
        <v>0</v>
      </c>
      <c r="B709" t="s">
        <v>646</v>
      </c>
      <c r="C709" s="2" t="s">
        <v>1543</v>
      </c>
      <c r="D709" s="2" t="s">
        <v>2206</v>
      </c>
      <c r="E709" t="s">
        <v>2254</v>
      </c>
      <c r="G709" t="s">
        <v>2272</v>
      </c>
      <c r="H709" s="3">
        <v>44498.76377314814</v>
      </c>
      <c r="L709" t="s">
        <v>3531</v>
      </c>
      <c r="M709" s="2" t="s">
        <v>4147</v>
      </c>
      <c r="N709" t="s">
        <v>4374</v>
      </c>
    </row>
    <row r="710" spans="1:14">
      <c r="A710" s="1">
        <f>T("0000050961")</f>
        <v>0</v>
      </c>
      <c r="B710" t="s">
        <v>647</v>
      </c>
      <c r="C710" s="2" t="s">
        <v>1544</v>
      </c>
      <c r="D710" s="2" t="s">
        <v>2207</v>
      </c>
      <c r="E710" t="s">
        <v>2254</v>
      </c>
      <c r="G710" t="s">
        <v>2272</v>
      </c>
      <c r="H710" s="3">
        <v>44498.76474537037</v>
      </c>
      <c r="L710" t="s">
        <v>3531</v>
      </c>
      <c r="M710" s="2" t="s">
        <v>4148</v>
      </c>
      <c r="N710" t="s">
        <v>4375</v>
      </c>
    </row>
    <row r="711" spans="1:14">
      <c r="A711" s="1">
        <f>T("0000050963")</f>
        <v>0</v>
      </c>
      <c r="B711" t="s">
        <v>648</v>
      </c>
      <c r="C711" s="2" t="s">
        <v>1545</v>
      </c>
      <c r="D711" s="2" t="s">
        <v>2208</v>
      </c>
      <c r="E711" t="s">
        <v>2254</v>
      </c>
      <c r="G711" t="s">
        <v>2272</v>
      </c>
      <c r="H711" s="3">
        <v>44498.76581018518</v>
      </c>
      <c r="L711" t="s">
        <v>3531</v>
      </c>
      <c r="M711" s="2" t="s">
        <v>4149</v>
      </c>
      <c r="N711" t="s">
        <v>4375</v>
      </c>
    </row>
    <row r="712" spans="1:14">
      <c r="A712" s="1">
        <f>T("0000050964")</f>
        <v>0</v>
      </c>
      <c r="B712" t="s">
        <v>649</v>
      </c>
      <c r="C712" s="2" t="s">
        <v>1546</v>
      </c>
      <c r="D712" s="2" t="s">
        <v>2209</v>
      </c>
      <c r="E712" t="s">
        <v>2254</v>
      </c>
      <c r="G712" t="s">
        <v>2272</v>
      </c>
      <c r="H712" s="3">
        <v>44498.76679398148</v>
      </c>
      <c r="L712" t="s">
        <v>3531</v>
      </c>
      <c r="M712" s="2" t="s">
        <v>4150</v>
      </c>
      <c r="N712" t="s">
        <v>4376</v>
      </c>
    </row>
    <row r="713" spans="1:14">
      <c r="A713" s="1">
        <f>T("0000050965")</f>
        <v>0</v>
      </c>
      <c r="B713" t="s">
        <v>650</v>
      </c>
      <c r="C713" s="2" t="s">
        <v>1547</v>
      </c>
      <c r="D713" s="2" t="s">
        <v>2210</v>
      </c>
      <c r="E713" t="s">
        <v>2254</v>
      </c>
      <c r="G713" t="s">
        <v>2272</v>
      </c>
      <c r="H713" s="3">
        <v>44498.76783564815</v>
      </c>
      <c r="L713" t="s">
        <v>3531</v>
      </c>
      <c r="M713" s="2" t="s">
        <v>4151</v>
      </c>
      <c r="N713" t="s">
        <v>4377</v>
      </c>
    </row>
    <row r="714" spans="1:14">
      <c r="A714" s="1">
        <f>T("0000050967")</f>
        <v>0</v>
      </c>
      <c r="B714" t="s">
        <v>651</v>
      </c>
      <c r="C714" s="2" t="s">
        <v>1548</v>
      </c>
      <c r="D714" s="2" t="s">
        <v>2211</v>
      </c>
      <c r="E714" t="s">
        <v>2254</v>
      </c>
      <c r="G714" t="s">
        <v>2271</v>
      </c>
      <c r="H714" s="3">
        <v>44498.76872685185</v>
      </c>
      <c r="J714" t="s">
        <v>3189</v>
      </c>
      <c r="L714" t="s">
        <v>3531</v>
      </c>
      <c r="M714" s="2" t="s">
        <v>4152</v>
      </c>
      <c r="N714" t="s">
        <v>4378</v>
      </c>
    </row>
    <row r="715" spans="1:14">
      <c r="A715" s="1">
        <f>T("0000050968")</f>
        <v>0</v>
      </c>
      <c r="B715" t="s">
        <v>652</v>
      </c>
      <c r="C715" s="2" t="s">
        <v>1549</v>
      </c>
      <c r="D715" s="2" t="s">
        <v>2212</v>
      </c>
      <c r="E715" t="s">
        <v>2254</v>
      </c>
      <c r="G715" t="s">
        <v>2272</v>
      </c>
      <c r="H715" s="3">
        <v>44498.7697800926</v>
      </c>
      <c r="L715" t="s">
        <v>3531</v>
      </c>
      <c r="M715" s="2" t="s">
        <v>4153</v>
      </c>
      <c r="N715" t="s">
        <v>4379</v>
      </c>
    </row>
    <row r="716" spans="1:14">
      <c r="A716" s="1">
        <f>T("0000050969")</f>
        <v>0</v>
      </c>
      <c r="B716" t="s">
        <v>653</v>
      </c>
      <c r="C716" s="2" t="s">
        <v>1550</v>
      </c>
      <c r="D716" s="2" t="s">
        <v>2213</v>
      </c>
      <c r="E716" t="s">
        <v>2254</v>
      </c>
      <c r="G716" t="s">
        <v>2272</v>
      </c>
      <c r="H716" s="3">
        <v>44498.77168981481</v>
      </c>
      <c r="L716" t="s">
        <v>3646</v>
      </c>
      <c r="M716" s="2" t="s">
        <v>4154</v>
      </c>
      <c r="N716" t="s">
        <v>4380</v>
      </c>
    </row>
    <row r="717" spans="1:14">
      <c r="A717" s="1">
        <f>T("0000157479")</f>
        <v>0</v>
      </c>
      <c r="B717" t="s">
        <v>654</v>
      </c>
      <c r="C717" s="2" t="s">
        <v>1551</v>
      </c>
      <c r="D717" s="2" t="s">
        <v>2214</v>
      </c>
      <c r="E717" t="s">
        <v>2246</v>
      </c>
      <c r="G717" t="s">
        <v>2271</v>
      </c>
      <c r="H717" s="3">
        <v>44498.77393518519</v>
      </c>
      <c r="L717" t="s">
        <v>3647</v>
      </c>
      <c r="M717" s="2" t="s">
        <v>4155</v>
      </c>
      <c r="N717" t="s">
        <v>4381</v>
      </c>
    </row>
    <row r="718" spans="1:14">
      <c r="A718" s="1">
        <f>T("0000157480")</f>
        <v>0</v>
      </c>
      <c r="B718" t="s">
        <v>655</v>
      </c>
      <c r="C718" s="2" t="s">
        <v>1552</v>
      </c>
      <c r="D718" s="2" t="s">
        <v>2215</v>
      </c>
      <c r="E718" t="s">
        <v>2245</v>
      </c>
      <c r="G718" t="s">
        <v>2271</v>
      </c>
      <c r="H718" s="3">
        <v>44498.77491898148</v>
      </c>
      <c r="L718" t="s">
        <v>3648</v>
      </c>
      <c r="M718" s="2" t="s">
        <v>4156</v>
      </c>
      <c r="N718" t="s">
        <v>4382</v>
      </c>
    </row>
    <row r="719" spans="1:14">
      <c r="A719" s="1">
        <f>T("0000151940")</f>
        <v>0</v>
      </c>
      <c r="B719" t="s">
        <v>656</v>
      </c>
      <c r="C719" s="2" t="s">
        <v>1553</v>
      </c>
      <c r="D719" s="2" t="s">
        <v>2216</v>
      </c>
      <c r="E719" t="s">
        <v>2248</v>
      </c>
      <c r="G719" t="s">
        <v>2271</v>
      </c>
      <c r="H719" s="3">
        <v>44498.77578703704</v>
      </c>
      <c r="L719" t="s">
        <v>3649</v>
      </c>
      <c r="M719" s="2" t="s">
        <v>4157</v>
      </c>
      <c r="N719" t="s">
        <v>4383</v>
      </c>
    </row>
    <row r="720" spans="1:14">
      <c r="A720" s="1">
        <f>T("0000050987")</f>
        <v>0</v>
      </c>
      <c r="B720" t="s">
        <v>657</v>
      </c>
      <c r="C720" s="2" t="s">
        <v>1554</v>
      </c>
      <c r="D720" s="2" t="s">
        <v>2217</v>
      </c>
      <c r="E720" t="s">
        <v>2254</v>
      </c>
      <c r="G720" t="s">
        <v>2272</v>
      </c>
      <c r="H720" s="3">
        <v>44498.78040509259</v>
      </c>
      <c r="L720" t="s">
        <v>3650</v>
      </c>
      <c r="M720" s="2" t="s">
        <v>4158</v>
      </c>
      <c r="N720" t="s">
        <v>4384</v>
      </c>
    </row>
    <row r="721" spans="1:15">
      <c r="A721" s="1">
        <f>T("0000050999")</f>
        <v>0</v>
      </c>
      <c r="B721" t="s">
        <v>658</v>
      </c>
      <c r="C721" s="2" t="s">
        <v>1555</v>
      </c>
      <c r="D721" s="2" t="s">
        <v>2218</v>
      </c>
      <c r="E721" t="s">
        <v>2254</v>
      </c>
      <c r="G721" t="s">
        <v>2272</v>
      </c>
      <c r="H721" s="3">
        <v>44498.78206018519</v>
      </c>
      <c r="L721" t="s">
        <v>3651</v>
      </c>
      <c r="M721" s="2" t="s">
        <v>4159</v>
      </c>
      <c r="N721" t="s">
        <v>4385</v>
      </c>
    </row>
    <row r="722" spans="1:15">
      <c r="A722" s="1">
        <f>T("0000050988")</f>
        <v>0</v>
      </c>
      <c r="B722" t="s">
        <v>659</v>
      </c>
      <c r="C722" s="2" t="s">
        <v>1556</v>
      </c>
      <c r="D722" s="2" t="s">
        <v>2219</v>
      </c>
      <c r="E722" t="s">
        <v>2254</v>
      </c>
      <c r="G722" t="s">
        <v>2272</v>
      </c>
      <c r="H722" s="3">
        <v>44498.78208333333</v>
      </c>
      <c r="L722" t="s">
        <v>3652</v>
      </c>
      <c r="M722" s="2" t="s">
        <v>4160</v>
      </c>
      <c r="N722" t="s">
        <v>4386</v>
      </c>
    </row>
    <row r="723" spans="1:15">
      <c r="A723" s="1">
        <f>T("0000050997")</f>
        <v>0</v>
      </c>
      <c r="B723" t="s">
        <v>660</v>
      </c>
      <c r="C723" s="2" t="s">
        <v>1557</v>
      </c>
      <c r="D723" s="2" t="s">
        <v>2220</v>
      </c>
      <c r="E723" t="s">
        <v>2254</v>
      </c>
      <c r="G723" t="s">
        <v>2272</v>
      </c>
      <c r="H723" s="3">
        <v>44498.7827662037</v>
      </c>
      <c r="L723" t="s">
        <v>3653</v>
      </c>
      <c r="M723" s="2" t="s">
        <v>4161</v>
      </c>
      <c r="N723" t="s">
        <v>4387</v>
      </c>
    </row>
    <row r="724" spans="1:15">
      <c r="A724" s="1">
        <f>T("0000050989")</f>
        <v>0</v>
      </c>
      <c r="B724" t="s">
        <v>661</v>
      </c>
      <c r="C724" s="2" t="s">
        <v>1558</v>
      </c>
      <c r="D724" s="2" t="s">
        <v>2221</v>
      </c>
      <c r="E724" t="s">
        <v>2254</v>
      </c>
      <c r="G724" t="s">
        <v>2272</v>
      </c>
      <c r="H724" s="3">
        <v>44498.78306712963</v>
      </c>
      <c r="L724" t="s">
        <v>3654</v>
      </c>
      <c r="M724" s="2" t="s">
        <v>4162</v>
      </c>
      <c r="N724" t="s">
        <v>4387</v>
      </c>
    </row>
    <row r="725" spans="1:15">
      <c r="A725" s="1">
        <f>T("0000050994")</f>
        <v>0</v>
      </c>
      <c r="B725" t="s">
        <v>662</v>
      </c>
      <c r="C725" s="2" t="s">
        <v>1559</v>
      </c>
      <c r="D725" s="2" t="s">
        <v>2222</v>
      </c>
      <c r="E725" t="s">
        <v>2254</v>
      </c>
      <c r="G725" t="s">
        <v>2272</v>
      </c>
      <c r="H725" s="3">
        <v>44498.7849537037</v>
      </c>
      <c r="L725" t="s">
        <v>3655</v>
      </c>
      <c r="M725" s="2" t="s">
        <v>4163</v>
      </c>
      <c r="N725" t="s">
        <v>4388</v>
      </c>
    </row>
    <row r="726" spans="1:15">
      <c r="A726" s="1">
        <f>T("0000050990")</f>
        <v>0</v>
      </c>
      <c r="B726" t="s">
        <v>663</v>
      </c>
      <c r="C726" s="2" t="s">
        <v>1560</v>
      </c>
      <c r="D726" s="2" t="s">
        <v>2223</v>
      </c>
      <c r="E726" t="s">
        <v>2254</v>
      </c>
      <c r="G726" t="s">
        <v>2272</v>
      </c>
      <c r="H726" s="3">
        <v>44498.78436342593</v>
      </c>
      <c r="L726" t="s">
        <v>3656</v>
      </c>
      <c r="M726" s="2" t="s">
        <v>4164</v>
      </c>
      <c r="N726" t="s">
        <v>4387</v>
      </c>
    </row>
    <row r="727" spans="1:15">
      <c r="A727" s="1">
        <f>T("0000050993")</f>
        <v>0</v>
      </c>
      <c r="B727" t="s">
        <v>664</v>
      </c>
      <c r="C727" s="2" t="s">
        <v>1561</v>
      </c>
      <c r="D727" s="2" t="s">
        <v>2224</v>
      </c>
      <c r="E727" t="s">
        <v>2254</v>
      </c>
      <c r="G727" t="s">
        <v>2272</v>
      </c>
      <c r="H727" s="3">
        <v>44498.78563657407</v>
      </c>
      <c r="L727" t="s">
        <v>3657</v>
      </c>
      <c r="M727" s="2" t="s">
        <v>4165</v>
      </c>
      <c r="N727" t="s">
        <v>4389</v>
      </c>
    </row>
    <row r="728" spans="1:15">
      <c r="A728" s="1">
        <f>T("0000050996")</f>
        <v>0</v>
      </c>
      <c r="B728" t="s">
        <v>665</v>
      </c>
      <c r="C728" s="2" t="s">
        <v>1562</v>
      </c>
      <c r="D728" s="2" t="s">
        <v>2225</v>
      </c>
      <c r="E728" t="s">
        <v>2254</v>
      </c>
      <c r="G728" t="s">
        <v>2272</v>
      </c>
      <c r="H728" s="3">
        <v>44498.78622685185</v>
      </c>
      <c r="L728" t="s">
        <v>3658</v>
      </c>
      <c r="M728" s="2" t="s">
        <v>4166</v>
      </c>
      <c r="N728" t="s">
        <v>4390</v>
      </c>
    </row>
    <row r="729" spans="1:15">
      <c r="A729" s="1">
        <f>T("0000050995")</f>
        <v>0</v>
      </c>
      <c r="B729" t="s">
        <v>666</v>
      </c>
      <c r="C729" s="2" t="s">
        <v>1563</v>
      </c>
      <c r="D729" s="2" t="s">
        <v>2226</v>
      </c>
      <c r="E729" t="s">
        <v>2254</v>
      </c>
      <c r="G729" t="s">
        <v>2272</v>
      </c>
      <c r="H729" s="3">
        <v>44498.78699074074</v>
      </c>
      <c r="L729" t="s">
        <v>3659</v>
      </c>
      <c r="M729" s="2" t="s">
        <v>4167</v>
      </c>
      <c r="N729" t="s">
        <v>4391</v>
      </c>
    </row>
    <row r="730" spans="1:15">
      <c r="A730" s="1">
        <f>T("0000050991")</f>
        <v>0</v>
      </c>
      <c r="B730" t="s">
        <v>667</v>
      </c>
      <c r="C730" s="2" t="s">
        <v>1564</v>
      </c>
      <c r="D730" s="2" t="s">
        <v>2227</v>
      </c>
      <c r="E730" t="s">
        <v>2254</v>
      </c>
      <c r="G730" t="s">
        <v>2271</v>
      </c>
      <c r="H730" s="3">
        <v>44498.78577546297</v>
      </c>
      <c r="J730" t="s">
        <v>3232</v>
      </c>
      <c r="L730" t="s">
        <v>3660</v>
      </c>
      <c r="M730" s="2" t="s">
        <v>4168</v>
      </c>
      <c r="N730" t="s">
        <v>4387</v>
      </c>
    </row>
    <row r="731" spans="1:15">
      <c r="A731" s="1">
        <f>T("0000333506")</f>
        <v>0</v>
      </c>
      <c r="B731" t="s">
        <v>668</v>
      </c>
      <c r="C731" s="2" t="s">
        <v>1565</v>
      </c>
      <c r="D731" s="2" t="s">
        <v>2228</v>
      </c>
      <c r="E731" t="s">
        <v>2254</v>
      </c>
      <c r="G731" t="s">
        <v>2272</v>
      </c>
      <c r="H731" s="3">
        <v>44498.78849537037</v>
      </c>
      <c r="L731" t="s">
        <v>3661</v>
      </c>
      <c r="M731" s="2" t="s">
        <v>4169</v>
      </c>
      <c r="N731" t="s">
        <v>4392</v>
      </c>
    </row>
    <row r="732" spans="1:15">
      <c r="A732" s="1">
        <f>T("0000050992")</f>
        <v>0</v>
      </c>
      <c r="B732" t="s">
        <v>669</v>
      </c>
      <c r="C732" s="2" t="s">
        <v>1566</v>
      </c>
      <c r="D732" s="2" t="s">
        <v>2229</v>
      </c>
      <c r="E732" t="s">
        <v>2254</v>
      </c>
      <c r="G732" t="s">
        <v>2271</v>
      </c>
      <c r="H732" s="3">
        <v>44498.78834490741</v>
      </c>
      <c r="J732" t="s">
        <v>3233</v>
      </c>
      <c r="L732" t="s">
        <v>3662</v>
      </c>
      <c r="M732" s="2" t="s">
        <v>4170</v>
      </c>
      <c r="N732" t="s">
        <v>4387</v>
      </c>
    </row>
    <row r="733" spans="1:15">
      <c r="A733" s="1">
        <f>T("000050087")</f>
        <v>0</v>
      </c>
      <c r="B733" t="s">
        <v>670</v>
      </c>
      <c r="E733" t="s">
        <v>2265</v>
      </c>
      <c r="F733" t="s">
        <v>2269</v>
      </c>
      <c r="I733" t="s">
        <v>2858</v>
      </c>
      <c r="N733" t="s">
        <v>2265</v>
      </c>
      <c r="O733" s="3">
        <v>26299</v>
      </c>
    </row>
    <row r="734" spans="1:15">
      <c r="A734" s="1">
        <f>T("000055330")</f>
        <v>0</v>
      </c>
      <c r="B734" t="s">
        <v>671</v>
      </c>
      <c r="E734" t="s">
        <v>2266</v>
      </c>
      <c r="F734" t="s">
        <v>2269</v>
      </c>
      <c r="I734" t="s">
        <v>2859</v>
      </c>
      <c r="N734" t="s">
        <v>2266</v>
      </c>
      <c r="O734" s="3">
        <v>26299</v>
      </c>
    </row>
    <row r="735" spans="1:15">
      <c r="A735" s="1">
        <f>T("000055331")</f>
        <v>0</v>
      </c>
      <c r="B735" t="s">
        <v>671</v>
      </c>
      <c r="E735" t="s">
        <v>2266</v>
      </c>
      <c r="F735" t="s">
        <v>2269</v>
      </c>
      <c r="I735" t="s">
        <v>2860</v>
      </c>
      <c r="N735" t="s">
        <v>2266</v>
      </c>
      <c r="O735" s="3">
        <v>26299</v>
      </c>
    </row>
    <row r="736" spans="1:15">
      <c r="A736" s="1">
        <f>T("000055332")</f>
        <v>0</v>
      </c>
      <c r="B736" t="s">
        <v>672</v>
      </c>
      <c r="E736" t="s">
        <v>2266</v>
      </c>
      <c r="F736" t="s">
        <v>2269</v>
      </c>
      <c r="I736" t="s">
        <v>2861</v>
      </c>
      <c r="N736" t="s">
        <v>2266</v>
      </c>
      <c r="O736" s="3">
        <v>26299</v>
      </c>
    </row>
    <row r="737" spans="1:15">
      <c r="A737" s="1">
        <f>T("000051872")</f>
        <v>0</v>
      </c>
      <c r="B737" t="s">
        <v>673</v>
      </c>
      <c r="E737" t="s">
        <v>2240</v>
      </c>
      <c r="F737" t="s">
        <v>2269</v>
      </c>
      <c r="I737" t="s">
        <v>2862</v>
      </c>
      <c r="N737" t="s">
        <v>2240</v>
      </c>
      <c r="O737" s="3">
        <v>40179</v>
      </c>
    </row>
    <row r="738" spans="1:15">
      <c r="A738" s="1">
        <f>T("0000157913")</f>
        <v>0</v>
      </c>
      <c r="B738" t="s">
        <v>674</v>
      </c>
      <c r="E738" t="s">
        <v>2242</v>
      </c>
      <c r="F738" t="s">
        <v>2269</v>
      </c>
      <c r="I738" t="s">
        <v>2863</v>
      </c>
      <c r="N738" t="s">
        <v>2242</v>
      </c>
      <c r="O738" s="3">
        <v>40544</v>
      </c>
    </row>
    <row r="739" spans="1:15">
      <c r="A739" s="1">
        <f>T("0000157914")</f>
        <v>0</v>
      </c>
      <c r="B739" t="s">
        <v>675</v>
      </c>
      <c r="E739" t="s">
        <v>2242</v>
      </c>
      <c r="F739" t="s">
        <v>2269</v>
      </c>
      <c r="I739" t="s">
        <v>2864</v>
      </c>
      <c r="N739" t="s">
        <v>2242</v>
      </c>
      <c r="O739" s="3">
        <v>40544</v>
      </c>
    </row>
    <row r="740" spans="1:15">
      <c r="A740" s="1">
        <f>T("0000311686")</f>
        <v>0</v>
      </c>
      <c r="B740" t="s">
        <v>676</v>
      </c>
      <c r="E740" t="s">
        <v>2249</v>
      </c>
      <c r="F740" t="s">
        <v>2269</v>
      </c>
      <c r="I740" t="s">
        <v>2865</v>
      </c>
      <c r="N740" t="s">
        <v>4331</v>
      </c>
      <c r="O740" s="3">
        <v>26299</v>
      </c>
    </row>
    <row r="741" spans="1:15">
      <c r="A741" s="1">
        <f>T("000055355")</f>
        <v>0</v>
      </c>
      <c r="B741" t="s">
        <v>559</v>
      </c>
      <c r="E741" t="s">
        <v>2249</v>
      </c>
      <c r="F741" t="s">
        <v>2269</v>
      </c>
      <c r="I741" t="s">
        <v>2866</v>
      </c>
      <c r="N741" t="s">
        <v>2249</v>
      </c>
      <c r="O741" s="3">
        <v>26299</v>
      </c>
    </row>
    <row r="742" spans="1:15">
      <c r="A742" s="1">
        <f>T("000055365")</f>
        <v>0</v>
      </c>
      <c r="B742" t="s">
        <v>549</v>
      </c>
      <c r="E742" t="s">
        <v>2249</v>
      </c>
      <c r="F742" t="s">
        <v>2269</v>
      </c>
      <c r="I742" t="s">
        <v>2867</v>
      </c>
      <c r="N742" t="s">
        <v>4393</v>
      </c>
      <c r="O742" s="3">
        <v>26299</v>
      </c>
    </row>
    <row r="743" spans="1:15">
      <c r="A743" s="1">
        <f>T("000055366")</f>
        <v>0</v>
      </c>
      <c r="B743" t="s">
        <v>677</v>
      </c>
      <c r="E743" t="s">
        <v>2249</v>
      </c>
      <c r="F743" t="s">
        <v>2269</v>
      </c>
      <c r="I743" t="s">
        <v>2868</v>
      </c>
      <c r="N743" t="s">
        <v>2249</v>
      </c>
      <c r="O743" s="3">
        <v>26299</v>
      </c>
    </row>
    <row r="744" spans="1:15">
      <c r="A744" s="1">
        <f>T("000050072")</f>
        <v>0</v>
      </c>
      <c r="B744" t="s">
        <v>549</v>
      </c>
      <c r="E744" t="s">
        <v>2249</v>
      </c>
      <c r="F744" t="s">
        <v>2269</v>
      </c>
      <c r="I744" t="s">
        <v>2869</v>
      </c>
      <c r="N744" t="s">
        <v>2249</v>
      </c>
      <c r="O744" s="3">
        <v>26299</v>
      </c>
    </row>
    <row r="745" spans="1:15">
      <c r="A745" s="1">
        <f>T("000050075")</f>
        <v>0</v>
      </c>
      <c r="B745" t="s">
        <v>397</v>
      </c>
      <c r="E745" t="s">
        <v>2249</v>
      </c>
      <c r="F745" t="s">
        <v>2269</v>
      </c>
      <c r="I745" t="s">
        <v>2870</v>
      </c>
      <c r="N745" t="s">
        <v>2249</v>
      </c>
      <c r="O745" s="3">
        <v>26299</v>
      </c>
    </row>
    <row r="746" spans="1:15">
      <c r="A746" s="1">
        <f>T("000051873")</f>
        <v>0</v>
      </c>
      <c r="B746" t="s">
        <v>470</v>
      </c>
      <c r="E746" t="s">
        <v>2249</v>
      </c>
      <c r="F746" t="s">
        <v>2269</v>
      </c>
      <c r="I746" t="s">
        <v>2871</v>
      </c>
      <c r="N746" t="s">
        <v>2249</v>
      </c>
      <c r="O746" s="3">
        <v>26299</v>
      </c>
    </row>
    <row r="747" spans="1:15">
      <c r="A747" s="1">
        <f>T("000051874")</f>
        <v>0</v>
      </c>
      <c r="B747" t="s">
        <v>470</v>
      </c>
      <c r="E747" t="s">
        <v>2249</v>
      </c>
      <c r="F747" t="s">
        <v>2269</v>
      </c>
      <c r="I747" t="s">
        <v>2872</v>
      </c>
      <c r="N747" t="s">
        <v>4394</v>
      </c>
      <c r="O747" s="3">
        <v>26299</v>
      </c>
    </row>
    <row r="748" spans="1:15">
      <c r="A748" s="1">
        <f>T("000055401")</f>
        <v>0</v>
      </c>
      <c r="B748" t="s">
        <v>678</v>
      </c>
      <c r="E748" t="s">
        <v>2250</v>
      </c>
      <c r="F748" t="s">
        <v>2269</v>
      </c>
      <c r="I748" t="s">
        <v>2873</v>
      </c>
      <c r="N748" t="s">
        <v>2250</v>
      </c>
      <c r="O748" s="3">
        <v>26299</v>
      </c>
    </row>
    <row r="749" spans="1:15">
      <c r="A749" s="1">
        <f>T("000055405")</f>
        <v>0</v>
      </c>
      <c r="B749" t="s">
        <v>679</v>
      </c>
      <c r="E749" t="s">
        <v>2251</v>
      </c>
      <c r="F749" t="s">
        <v>2269</v>
      </c>
      <c r="I749" t="s">
        <v>2874</v>
      </c>
      <c r="N749" t="s">
        <v>2251</v>
      </c>
      <c r="O749" s="3">
        <v>26299</v>
      </c>
    </row>
    <row r="750" spans="1:15">
      <c r="A750" s="1">
        <f>T("0000157944")</f>
        <v>0</v>
      </c>
      <c r="B750" t="s">
        <v>680</v>
      </c>
      <c r="E750" t="s">
        <v>2264</v>
      </c>
      <c r="F750" t="s">
        <v>2269</v>
      </c>
      <c r="I750" t="s">
        <v>2875</v>
      </c>
      <c r="N750" t="s">
        <v>2264</v>
      </c>
      <c r="O750" s="3">
        <v>26299</v>
      </c>
    </row>
    <row r="751" spans="1:15">
      <c r="A751" s="1">
        <f>T("0000157948")</f>
        <v>0</v>
      </c>
      <c r="B751" t="s">
        <v>681</v>
      </c>
      <c r="E751" t="s">
        <v>2259</v>
      </c>
      <c r="F751" t="s">
        <v>2269</v>
      </c>
      <c r="I751" t="s">
        <v>2876</v>
      </c>
      <c r="N751" t="s">
        <v>2259</v>
      </c>
      <c r="O751" s="3">
        <v>26299</v>
      </c>
    </row>
    <row r="752" spans="1:15">
      <c r="A752" s="1">
        <f>T("0000157940")</f>
        <v>0</v>
      </c>
      <c r="B752" t="s">
        <v>682</v>
      </c>
      <c r="E752" t="s">
        <v>2237</v>
      </c>
      <c r="F752" t="s">
        <v>2269</v>
      </c>
      <c r="I752" t="s">
        <v>2877</v>
      </c>
      <c r="N752" t="s">
        <v>2237</v>
      </c>
      <c r="O752" s="3">
        <v>26299</v>
      </c>
    </row>
    <row r="753" spans="1:15">
      <c r="A753" s="1">
        <f>T("0000151836")</f>
        <v>0</v>
      </c>
      <c r="B753" t="s">
        <v>683</v>
      </c>
      <c r="E753" t="s">
        <v>2252</v>
      </c>
      <c r="F753" t="s">
        <v>2269</v>
      </c>
      <c r="I753" t="s">
        <v>2878</v>
      </c>
      <c r="N753" t="s">
        <v>2252</v>
      </c>
      <c r="O753" s="3">
        <v>26299</v>
      </c>
    </row>
    <row r="754" spans="1:15">
      <c r="A754" s="1">
        <f>T("0000202869")</f>
        <v>0</v>
      </c>
      <c r="B754" t="s">
        <v>684</v>
      </c>
      <c r="E754" t="s">
        <v>2256</v>
      </c>
      <c r="F754" t="s">
        <v>2269</v>
      </c>
      <c r="I754" t="s">
        <v>2879</v>
      </c>
      <c r="N754" t="s">
        <v>2256</v>
      </c>
      <c r="O754" s="3">
        <v>26299</v>
      </c>
    </row>
    <row r="755" spans="1:15">
      <c r="A755" s="1">
        <f>T("000055327")</f>
        <v>0</v>
      </c>
      <c r="B755" t="s">
        <v>685</v>
      </c>
      <c r="E755" t="s">
        <v>2265</v>
      </c>
      <c r="F755" t="s">
        <v>2269</v>
      </c>
      <c r="I755" t="s">
        <v>2880</v>
      </c>
      <c r="N755" t="s">
        <v>2265</v>
      </c>
      <c r="O755" s="3">
        <v>26299</v>
      </c>
    </row>
    <row r="756" spans="1:15">
      <c r="A756" s="1">
        <f>T("000055328")</f>
        <v>0</v>
      </c>
      <c r="B756" t="s">
        <v>686</v>
      </c>
      <c r="E756" t="s">
        <v>2266</v>
      </c>
      <c r="F756" t="s">
        <v>2269</v>
      </c>
      <c r="I756" t="s">
        <v>2881</v>
      </c>
      <c r="N756" t="s">
        <v>2266</v>
      </c>
      <c r="O756" s="3">
        <v>26299</v>
      </c>
    </row>
    <row r="757" spans="1:15">
      <c r="A757" s="1">
        <f>T("000055329")</f>
        <v>0</v>
      </c>
      <c r="B757" t="s">
        <v>686</v>
      </c>
      <c r="E757" t="s">
        <v>2266</v>
      </c>
      <c r="F757" t="s">
        <v>2269</v>
      </c>
      <c r="I757" t="s">
        <v>2882</v>
      </c>
      <c r="N757" t="s">
        <v>2266</v>
      </c>
      <c r="O757" s="3">
        <v>26299</v>
      </c>
    </row>
    <row r="758" spans="1:15">
      <c r="A758" s="1">
        <f>T("000050086")</f>
        <v>0</v>
      </c>
      <c r="B758" t="s">
        <v>686</v>
      </c>
      <c r="E758" t="s">
        <v>2266</v>
      </c>
      <c r="F758" t="s">
        <v>2269</v>
      </c>
      <c r="I758" t="s">
        <v>2883</v>
      </c>
      <c r="N758" t="s">
        <v>2266</v>
      </c>
      <c r="O758" s="3">
        <v>26299</v>
      </c>
    </row>
    <row r="759" spans="1:15">
      <c r="A759" s="1">
        <f>T("000050088")</f>
        <v>0</v>
      </c>
      <c r="B759" t="s">
        <v>687</v>
      </c>
      <c r="E759" t="s">
        <v>2266</v>
      </c>
      <c r="F759" t="s">
        <v>2269</v>
      </c>
      <c r="I759" t="s">
        <v>2884</v>
      </c>
      <c r="N759" t="s">
        <v>2266</v>
      </c>
      <c r="O759" s="3">
        <v>26665</v>
      </c>
    </row>
    <row r="760" spans="1:15">
      <c r="A760" s="1">
        <f>T("000050120")</f>
        <v>0</v>
      </c>
      <c r="B760" t="s">
        <v>688</v>
      </c>
      <c r="E760" t="s">
        <v>2240</v>
      </c>
      <c r="F760" t="s">
        <v>2269</v>
      </c>
      <c r="I760" t="s">
        <v>2885</v>
      </c>
      <c r="N760" t="s">
        <v>4395</v>
      </c>
      <c r="O760" s="3">
        <v>26299</v>
      </c>
    </row>
    <row r="761" spans="1:15">
      <c r="A761" s="1">
        <f>T("000050121")</f>
        <v>0</v>
      </c>
      <c r="B761" t="s">
        <v>688</v>
      </c>
      <c r="E761" t="s">
        <v>2240</v>
      </c>
      <c r="F761" t="s">
        <v>2269</v>
      </c>
      <c r="I761" t="s">
        <v>2886</v>
      </c>
      <c r="N761" t="s">
        <v>4255</v>
      </c>
      <c r="O761" s="3">
        <v>26299</v>
      </c>
    </row>
    <row r="762" spans="1:15">
      <c r="A762" s="1">
        <f>T("0000151820")</f>
        <v>0</v>
      </c>
      <c r="B762" t="s">
        <v>689</v>
      </c>
      <c r="E762" t="s">
        <v>2242</v>
      </c>
      <c r="F762" t="s">
        <v>2269</v>
      </c>
      <c r="I762" t="s">
        <v>2887</v>
      </c>
      <c r="N762" t="s">
        <v>2242</v>
      </c>
      <c r="O762" s="3">
        <v>36526</v>
      </c>
    </row>
    <row r="763" spans="1:15">
      <c r="A763" s="1">
        <f>T("0000151821")</f>
        <v>0</v>
      </c>
      <c r="B763" t="s">
        <v>690</v>
      </c>
      <c r="E763" t="s">
        <v>2242</v>
      </c>
      <c r="F763" t="s">
        <v>2269</v>
      </c>
      <c r="I763" t="s">
        <v>2888</v>
      </c>
      <c r="N763" t="s">
        <v>2242</v>
      </c>
      <c r="O763" s="3">
        <v>36526</v>
      </c>
    </row>
    <row r="764" spans="1:15">
      <c r="A764" s="1">
        <f>T("0000151823")</f>
        <v>0</v>
      </c>
      <c r="B764" t="s">
        <v>691</v>
      </c>
      <c r="E764" t="s">
        <v>2242</v>
      </c>
      <c r="F764" t="s">
        <v>2269</v>
      </c>
      <c r="I764" t="s">
        <v>2889</v>
      </c>
      <c r="N764" t="s">
        <v>2242</v>
      </c>
      <c r="O764" s="3">
        <v>36526</v>
      </c>
    </row>
    <row r="765" spans="1:15">
      <c r="A765" s="1">
        <f>T("0000151824")</f>
        <v>0</v>
      </c>
      <c r="B765" t="s">
        <v>692</v>
      </c>
      <c r="E765" t="s">
        <v>2242</v>
      </c>
      <c r="F765" t="s">
        <v>2269</v>
      </c>
      <c r="I765" t="s">
        <v>2890</v>
      </c>
      <c r="N765" t="s">
        <v>2242</v>
      </c>
      <c r="O765" s="3">
        <v>36526</v>
      </c>
    </row>
    <row r="766" spans="1:15">
      <c r="A766" s="1">
        <f>T("0000151825")</f>
        <v>0</v>
      </c>
      <c r="B766" t="s">
        <v>693</v>
      </c>
      <c r="E766" t="s">
        <v>2242</v>
      </c>
      <c r="F766" t="s">
        <v>2269</v>
      </c>
      <c r="I766" t="s">
        <v>2891</v>
      </c>
      <c r="N766" t="s">
        <v>2242</v>
      </c>
      <c r="O766" s="3">
        <v>36526</v>
      </c>
    </row>
    <row r="767" spans="1:15">
      <c r="A767" s="1">
        <f>T("0000151789")</f>
        <v>0</v>
      </c>
      <c r="B767" t="s">
        <v>694</v>
      </c>
      <c r="E767" t="s">
        <v>2242</v>
      </c>
      <c r="F767" t="s">
        <v>2269</v>
      </c>
      <c r="I767" t="s">
        <v>2892</v>
      </c>
      <c r="N767" t="s">
        <v>4208</v>
      </c>
      <c r="O767" s="3">
        <v>36526</v>
      </c>
    </row>
    <row r="768" spans="1:15">
      <c r="A768" s="1">
        <f>T("0000151793")</f>
        <v>0</v>
      </c>
      <c r="B768" t="s">
        <v>695</v>
      </c>
      <c r="E768" t="s">
        <v>2242</v>
      </c>
      <c r="F768" t="s">
        <v>2269</v>
      </c>
      <c r="I768" t="s">
        <v>2893</v>
      </c>
      <c r="N768" t="s">
        <v>4208</v>
      </c>
      <c r="O768" s="3">
        <v>36526</v>
      </c>
    </row>
    <row r="769" spans="1:15">
      <c r="A769" s="1">
        <f>T("0000151796")</f>
        <v>0</v>
      </c>
      <c r="B769" t="s">
        <v>696</v>
      </c>
      <c r="E769" t="s">
        <v>2242</v>
      </c>
      <c r="F769" t="s">
        <v>2269</v>
      </c>
      <c r="I769" t="s">
        <v>2894</v>
      </c>
      <c r="N769" t="s">
        <v>2242</v>
      </c>
      <c r="O769" s="3">
        <v>36526</v>
      </c>
    </row>
    <row r="770" spans="1:15">
      <c r="A770" s="1">
        <f>T("0000151804")</f>
        <v>0</v>
      </c>
      <c r="B770" t="s">
        <v>697</v>
      </c>
      <c r="E770" t="s">
        <v>2242</v>
      </c>
      <c r="F770" t="s">
        <v>2269</v>
      </c>
      <c r="I770" t="s">
        <v>2895</v>
      </c>
      <c r="N770" t="s">
        <v>2242</v>
      </c>
      <c r="O770" s="3">
        <v>36526</v>
      </c>
    </row>
    <row r="771" spans="1:15">
      <c r="A771" s="1">
        <f>T("0000151806")</f>
        <v>0</v>
      </c>
      <c r="B771" t="s">
        <v>698</v>
      </c>
      <c r="E771" t="s">
        <v>2242</v>
      </c>
      <c r="F771" t="s">
        <v>2269</v>
      </c>
      <c r="I771" t="s">
        <v>2896</v>
      </c>
      <c r="N771" t="s">
        <v>2242</v>
      </c>
      <c r="O771" s="3">
        <v>36526</v>
      </c>
    </row>
    <row r="772" spans="1:15">
      <c r="A772" s="1">
        <f>T("0000151810")</f>
        <v>0</v>
      </c>
      <c r="B772" t="s">
        <v>699</v>
      </c>
      <c r="E772" t="s">
        <v>2242</v>
      </c>
      <c r="F772" t="s">
        <v>2269</v>
      </c>
      <c r="I772" t="s">
        <v>2897</v>
      </c>
      <c r="N772" t="s">
        <v>2242</v>
      </c>
      <c r="O772" s="3">
        <v>36526</v>
      </c>
    </row>
    <row r="773" spans="1:15">
      <c r="A773" s="1">
        <f>T("000050074")</f>
        <v>0</v>
      </c>
      <c r="B773" t="s">
        <v>500</v>
      </c>
      <c r="E773" t="s">
        <v>2249</v>
      </c>
      <c r="F773" t="s">
        <v>2269</v>
      </c>
      <c r="I773" t="s">
        <v>2898</v>
      </c>
      <c r="N773" t="s">
        <v>2249</v>
      </c>
      <c r="O773" s="3">
        <v>26299</v>
      </c>
    </row>
    <row r="774" spans="1:15">
      <c r="A774" s="1">
        <f>T("000050090")</f>
        <v>0</v>
      </c>
      <c r="B774" t="s">
        <v>700</v>
      </c>
      <c r="E774" t="s">
        <v>2249</v>
      </c>
      <c r="F774" t="s">
        <v>2269</v>
      </c>
      <c r="I774" t="s">
        <v>2899</v>
      </c>
      <c r="N774" t="s">
        <v>2249</v>
      </c>
      <c r="O774" s="3">
        <v>26299</v>
      </c>
    </row>
    <row r="775" spans="1:15">
      <c r="A775" s="1">
        <f>T("000055325")</f>
        <v>0</v>
      </c>
      <c r="B775" t="s">
        <v>500</v>
      </c>
      <c r="E775" t="s">
        <v>2249</v>
      </c>
      <c r="F775" t="s">
        <v>2269</v>
      </c>
      <c r="I775" t="s">
        <v>2900</v>
      </c>
      <c r="N775" t="s">
        <v>4222</v>
      </c>
      <c r="O775" s="3">
        <v>26299</v>
      </c>
    </row>
    <row r="776" spans="1:15">
      <c r="A776" s="1">
        <f>T("000055333")</f>
        <v>0</v>
      </c>
      <c r="B776" t="s">
        <v>500</v>
      </c>
      <c r="E776" t="s">
        <v>2249</v>
      </c>
      <c r="F776" t="s">
        <v>2269</v>
      </c>
      <c r="I776" t="s">
        <v>2901</v>
      </c>
      <c r="N776" t="s">
        <v>2249</v>
      </c>
      <c r="O776" s="3">
        <v>26299</v>
      </c>
    </row>
    <row r="777" spans="1:15">
      <c r="A777" s="1">
        <f>T("000055334")</f>
        <v>0</v>
      </c>
      <c r="B777" t="s">
        <v>500</v>
      </c>
      <c r="E777" t="s">
        <v>2249</v>
      </c>
      <c r="F777" t="s">
        <v>2269</v>
      </c>
      <c r="I777" t="s">
        <v>2902</v>
      </c>
      <c r="N777" t="s">
        <v>2249</v>
      </c>
      <c r="O777" s="3">
        <v>26299</v>
      </c>
    </row>
    <row r="778" spans="1:15">
      <c r="A778" s="1">
        <f>T("000055335")</f>
        <v>0</v>
      </c>
      <c r="B778" t="s">
        <v>500</v>
      </c>
      <c r="E778" t="s">
        <v>2249</v>
      </c>
      <c r="F778" t="s">
        <v>2269</v>
      </c>
      <c r="I778" t="s">
        <v>2903</v>
      </c>
      <c r="N778" t="s">
        <v>2249</v>
      </c>
      <c r="O778" s="3">
        <v>26299</v>
      </c>
    </row>
    <row r="779" spans="1:15">
      <c r="A779" s="1">
        <f>T("000050595")</f>
        <v>0</v>
      </c>
      <c r="B779" t="s">
        <v>701</v>
      </c>
      <c r="E779" t="s">
        <v>2242</v>
      </c>
      <c r="F779" t="s">
        <v>2269</v>
      </c>
      <c r="I779" t="s">
        <v>2904</v>
      </c>
      <c r="N779" t="s">
        <v>2242</v>
      </c>
      <c r="O779" s="3">
        <v>42491</v>
      </c>
    </row>
    <row r="780" spans="1:15">
      <c r="A780" s="1">
        <f>T("000055326")</f>
        <v>0</v>
      </c>
      <c r="B780" t="s">
        <v>500</v>
      </c>
      <c r="E780" t="s">
        <v>2249</v>
      </c>
      <c r="F780" t="s">
        <v>2269</v>
      </c>
      <c r="I780" t="s">
        <v>2905</v>
      </c>
      <c r="N780" t="s">
        <v>4222</v>
      </c>
      <c r="O780" s="3">
        <v>26299</v>
      </c>
    </row>
    <row r="781" spans="1:15">
      <c r="A781" s="1">
        <f>T("0000151833")</f>
        <v>0</v>
      </c>
      <c r="B781" t="s">
        <v>702</v>
      </c>
      <c r="E781" t="s">
        <v>2244</v>
      </c>
      <c r="F781" t="s">
        <v>2269</v>
      </c>
      <c r="I781" t="s">
        <v>2906</v>
      </c>
      <c r="N781" t="s">
        <v>2244</v>
      </c>
      <c r="O781" s="3">
        <v>26299</v>
      </c>
    </row>
    <row r="782" spans="1:15">
      <c r="A782" s="1">
        <f>T("0000151834")</f>
        <v>0</v>
      </c>
      <c r="B782" t="s">
        <v>703</v>
      </c>
      <c r="E782" t="s">
        <v>2244</v>
      </c>
      <c r="F782" t="s">
        <v>2269</v>
      </c>
      <c r="I782" t="s">
        <v>2907</v>
      </c>
      <c r="N782" t="s">
        <v>4231</v>
      </c>
      <c r="O782" s="3">
        <v>26299</v>
      </c>
    </row>
    <row r="783" spans="1:15">
      <c r="A783" s="1">
        <f>T("0000151852")</f>
        <v>0</v>
      </c>
      <c r="B783" t="s">
        <v>704</v>
      </c>
      <c r="E783" t="s">
        <v>2244</v>
      </c>
      <c r="F783" t="s">
        <v>2269</v>
      </c>
      <c r="I783" t="s">
        <v>2908</v>
      </c>
      <c r="N783" t="s">
        <v>4231</v>
      </c>
      <c r="O783" s="3">
        <v>26299</v>
      </c>
    </row>
    <row r="784" spans="1:15">
      <c r="A784" s="1">
        <f>T("0000157478")</f>
        <v>0</v>
      </c>
      <c r="B784" t="s">
        <v>705</v>
      </c>
      <c r="E784" t="s">
        <v>2244</v>
      </c>
      <c r="F784" t="s">
        <v>2269</v>
      </c>
      <c r="I784" t="s">
        <v>2909</v>
      </c>
      <c r="N784" t="s">
        <v>4212</v>
      </c>
      <c r="O784" s="3">
        <v>26299</v>
      </c>
    </row>
    <row r="785" spans="1:15">
      <c r="A785" s="1">
        <f>T("0000157511")</f>
        <v>0</v>
      </c>
      <c r="B785" t="s">
        <v>706</v>
      </c>
      <c r="E785" t="s">
        <v>2265</v>
      </c>
      <c r="F785" t="s">
        <v>2269</v>
      </c>
      <c r="I785" t="s">
        <v>2910</v>
      </c>
      <c r="N785" t="s">
        <v>4396</v>
      </c>
      <c r="O785" s="3">
        <v>26299</v>
      </c>
    </row>
    <row r="786" spans="1:15">
      <c r="A786" s="1">
        <f>T("0000311737")</f>
        <v>0</v>
      </c>
      <c r="B786" t="s">
        <v>707</v>
      </c>
      <c r="E786" t="s">
        <v>2249</v>
      </c>
      <c r="F786" t="s">
        <v>2269</v>
      </c>
      <c r="I786" t="s">
        <v>2911</v>
      </c>
      <c r="N786" t="s">
        <v>4234</v>
      </c>
      <c r="O786" s="3">
        <v>26299</v>
      </c>
    </row>
    <row r="787" spans="1:15">
      <c r="A787" s="1">
        <f>T("0000311751")</f>
        <v>0</v>
      </c>
      <c r="B787" t="s">
        <v>708</v>
      </c>
      <c r="E787" t="s">
        <v>2249</v>
      </c>
      <c r="F787" t="s">
        <v>2269</v>
      </c>
      <c r="I787" t="s">
        <v>2912</v>
      </c>
      <c r="N787" t="s">
        <v>4235</v>
      </c>
      <c r="O787" s="3">
        <v>26299</v>
      </c>
    </row>
    <row r="788" spans="1:15">
      <c r="A788" s="1">
        <f>T("0000311752")</f>
        <v>0</v>
      </c>
      <c r="B788" t="s">
        <v>709</v>
      </c>
      <c r="E788" t="s">
        <v>2249</v>
      </c>
      <c r="F788" t="s">
        <v>2269</v>
      </c>
      <c r="I788" t="s">
        <v>2913</v>
      </c>
      <c r="N788" t="s">
        <v>4235</v>
      </c>
      <c r="O788" s="3">
        <v>26299</v>
      </c>
    </row>
    <row r="789" spans="1:15">
      <c r="A789" s="1">
        <f>T("0000311753")</f>
        <v>0</v>
      </c>
      <c r="B789" t="s">
        <v>710</v>
      </c>
      <c r="E789" t="s">
        <v>2249</v>
      </c>
      <c r="F789" t="s">
        <v>2269</v>
      </c>
      <c r="I789" t="s">
        <v>2914</v>
      </c>
      <c r="N789" t="s">
        <v>4235</v>
      </c>
      <c r="O789" s="3">
        <v>26299</v>
      </c>
    </row>
    <row r="790" spans="1:15">
      <c r="A790" s="1">
        <f>T("0000311754")</f>
        <v>0</v>
      </c>
      <c r="B790" t="s">
        <v>711</v>
      </c>
      <c r="E790" t="s">
        <v>2249</v>
      </c>
      <c r="F790" t="s">
        <v>2269</v>
      </c>
      <c r="I790" t="s">
        <v>2915</v>
      </c>
      <c r="N790" t="s">
        <v>4235</v>
      </c>
      <c r="O790" s="3">
        <v>41426</v>
      </c>
    </row>
    <row r="791" spans="1:15">
      <c r="A791" s="1">
        <f>T("0000311755")</f>
        <v>0</v>
      </c>
      <c r="B791" t="s">
        <v>712</v>
      </c>
      <c r="E791" t="s">
        <v>2249</v>
      </c>
      <c r="F791" t="s">
        <v>2269</v>
      </c>
      <c r="I791" t="s">
        <v>2916</v>
      </c>
      <c r="N791" t="s">
        <v>4235</v>
      </c>
      <c r="O791" s="3">
        <v>41426</v>
      </c>
    </row>
    <row r="792" spans="1:15">
      <c r="A792" s="1">
        <f>T("0000311756")</f>
        <v>0</v>
      </c>
      <c r="B792" t="s">
        <v>713</v>
      </c>
      <c r="E792" t="s">
        <v>2249</v>
      </c>
      <c r="F792" t="s">
        <v>2269</v>
      </c>
      <c r="I792" t="s">
        <v>2917</v>
      </c>
      <c r="N792" t="s">
        <v>4235</v>
      </c>
      <c r="O792" s="3">
        <v>41426</v>
      </c>
    </row>
    <row r="793" spans="1:15">
      <c r="A793" s="1">
        <f>T("0000311757")</f>
        <v>0</v>
      </c>
      <c r="B793" t="s">
        <v>714</v>
      </c>
      <c r="E793" t="s">
        <v>2249</v>
      </c>
      <c r="F793" t="s">
        <v>2269</v>
      </c>
      <c r="I793" t="s">
        <v>2918</v>
      </c>
      <c r="N793" t="s">
        <v>4235</v>
      </c>
      <c r="O793" s="3">
        <v>41426</v>
      </c>
    </row>
    <row r="794" spans="1:15">
      <c r="A794" s="1">
        <f>T("0000311758")</f>
        <v>0</v>
      </c>
      <c r="B794" t="s">
        <v>715</v>
      </c>
      <c r="E794" t="s">
        <v>2249</v>
      </c>
      <c r="F794" t="s">
        <v>2269</v>
      </c>
      <c r="I794" t="s">
        <v>2919</v>
      </c>
      <c r="N794" t="s">
        <v>4235</v>
      </c>
      <c r="O794" s="3">
        <v>26299</v>
      </c>
    </row>
    <row r="795" spans="1:15">
      <c r="A795" s="1">
        <f>T("0000311692")</f>
        <v>0</v>
      </c>
      <c r="B795" t="s">
        <v>716</v>
      </c>
      <c r="E795" t="s">
        <v>2249</v>
      </c>
      <c r="F795" t="s">
        <v>2269</v>
      </c>
      <c r="I795" t="s">
        <v>2920</v>
      </c>
      <c r="N795" t="s">
        <v>4222</v>
      </c>
      <c r="O795" s="3">
        <v>26299</v>
      </c>
    </row>
    <row r="796" spans="1:15">
      <c r="A796" s="1">
        <f>T("0000311697")</f>
        <v>0</v>
      </c>
      <c r="B796" t="s">
        <v>717</v>
      </c>
      <c r="E796" t="s">
        <v>2249</v>
      </c>
      <c r="F796" t="s">
        <v>2269</v>
      </c>
      <c r="I796" t="s">
        <v>2921</v>
      </c>
      <c r="N796" t="s">
        <v>4222</v>
      </c>
      <c r="O796" s="3">
        <v>26299</v>
      </c>
    </row>
    <row r="797" spans="1:15">
      <c r="A797" s="1">
        <f>T("0000311698")</f>
        <v>0</v>
      </c>
      <c r="B797" t="s">
        <v>718</v>
      </c>
      <c r="E797" t="s">
        <v>2249</v>
      </c>
      <c r="F797" t="s">
        <v>2269</v>
      </c>
      <c r="I797" t="s">
        <v>2922</v>
      </c>
      <c r="N797" t="s">
        <v>4331</v>
      </c>
      <c r="O797" s="3">
        <v>26299</v>
      </c>
    </row>
    <row r="798" spans="1:15">
      <c r="A798" s="1">
        <f>T("0000151874")</f>
        <v>0</v>
      </c>
      <c r="B798" t="s">
        <v>719</v>
      </c>
      <c r="E798" t="s">
        <v>2240</v>
      </c>
      <c r="F798" t="s">
        <v>2269</v>
      </c>
      <c r="I798" t="s">
        <v>2923</v>
      </c>
      <c r="N798" t="s">
        <v>2240</v>
      </c>
      <c r="O798" s="3">
        <v>26299</v>
      </c>
    </row>
    <row r="799" spans="1:15">
      <c r="A799" s="1">
        <f>T("0000157960")</f>
        <v>0</v>
      </c>
      <c r="B799" t="s">
        <v>720</v>
      </c>
      <c r="E799" t="s">
        <v>2249</v>
      </c>
      <c r="F799" t="s">
        <v>2269</v>
      </c>
      <c r="I799" t="s">
        <v>2924</v>
      </c>
      <c r="N799" t="s">
        <v>4234</v>
      </c>
      <c r="O799" s="3">
        <v>26299</v>
      </c>
    </row>
    <row r="800" spans="1:15">
      <c r="A800" s="1">
        <f>T("000050813")</f>
        <v>0</v>
      </c>
      <c r="B800" t="s">
        <v>673</v>
      </c>
      <c r="E800" t="s">
        <v>2240</v>
      </c>
      <c r="F800" t="s">
        <v>2269</v>
      </c>
      <c r="I800" t="s">
        <v>2925</v>
      </c>
      <c r="N800" t="s">
        <v>4397</v>
      </c>
      <c r="O800" s="3">
        <v>26299</v>
      </c>
    </row>
    <row r="801" spans="1:15">
      <c r="A801" s="1">
        <f>T("000050812")</f>
        <v>0</v>
      </c>
      <c r="B801" t="s">
        <v>721</v>
      </c>
      <c r="E801" t="s">
        <v>2260</v>
      </c>
      <c r="F801" t="s">
        <v>2269</v>
      </c>
      <c r="I801" t="s">
        <v>2926</v>
      </c>
      <c r="N801" t="s">
        <v>4398</v>
      </c>
      <c r="O801" s="3">
        <v>37987</v>
      </c>
    </row>
    <row r="802" spans="1:15">
      <c r="A802" s="1">
        <f>T("000050960")</f>
        <v>0</v>
      </c>
      <c r="B802" t="s">
        <v>722</v>
      </c>
      <c r="E802" t="s">
        <v>2254</v>
      </c>
      <c r="F802" t="s">
        <v>2269</v>
      </c>
      <c r="I802" t="s">
        <v>2927</v>
      </c>
      <c r="N802" t="s">
        <v>4239</v>
      </c>
      <c r="O802" s="3">
        <v>42736</v>
      </c>
    </row>
    <row r="803" spans="1:15">
      <c r="A803" s="1">
        <f>T("000050961")</f>
        <v>0</v>
      </c>
      <c r="B803" t="s">
        <v>722</v>
      </c>
      <c r="E803" t="s">
        <v>2254</v>
      </c>
      <c r="F803" t="s">
        <v>2269</v>
      </c>
      <c r="I803" t="s">
        <v>2928</v>
      </c>
      <c r="N803" t="s">
        <v>4239</v>
      </c>
      <c r="O803" s="3">
        <v>42736</v>
      </c>
    </row>
    <row r="804" spans="1:15">
      <c r="A804" s="1">
        <f>T("000050964")</f>
        <v>0</v>
      </c>
      <c r="B804" t="s">
        <v>722</v>
      </c>
      <c r="E804" t="s">
        <v>2254</v>
      </c>
      <c r="F804" t="s">
        <v>2269</v>
      </c>
      <c r="I804" t="s">
        <v>2929</v>
      </c>
      <c r="N804" t="s">
        <v>4239</v>
      </c>
      <c r="O804" s="3">
        <v>42736</v>
      </c>
    </row>
    <row r="805" spans="1:15">
      <c r="A805" s="1">
        <f>T("000050965")</f>
        <v>0</v>
      </c>
      <c r="B805" t="s">
        <v>722</v>
      </c>
      <c r="E805" t="s">
        <v>2254</v>
      </c>
      <c r="F805" t="s">
        <v>2269</v>
      </c>
      <c r="I805" t="s">
        <v>2930</v>
      </c>
      <c r="N805" t="s">
        <v>4239</v>
      </c>
      <c r="O805" s="3">
        <v>42736</v>
      </c>
    </row>
    <row r="806" spans="1:15">
      <c r="A806" s="1">
        <f>T("000050970")</f>
        <v>0</v>
      </c>
      <c r="B806" t="s">
        <v>723</v>
      </c>
      <c r="E806" t="s">
        <v>2254</v>
      </c>
      <c r="F806" t="s">
        <v>2269</v>
      </c>
      <c r="I806" t="s">
        <v>2931</v>
      </c>
      <c r="N806" t="s">
        <v>4240</v>
      </c>
      <c r="O806" s="3">
        <v>42736</v>
      </c>
    </row>
    <row r="807" spans="1:15">
      <c r="A807" s="1">
        <f>T("000050972")</f>
        <v>0</v>
      </c>
      <c r="B807" t="s">
        <v>724</v>
      </c>
      <c r="E807" t="s">
        <v>2254</v>
      </c>
      <c r="F807" t="s">
        <v>2269</v>
      </c>
      <c r="I807" t="s">
        <v>2932</v>
      </c>
      <c r="N807" t="s">
        <v>4240</v>
      </c>
      <c r="O807" s="3">
        <v>42736</v>
      </c>
    </row>
    <row r="808" spans="1:15">
      <c r="A808" s="1">
        <f>T("000050975")</f>
        <v>0</v>
      </c>
      <c r="B808" t="s">
        <v>725</v>
      </c>
      <c r="E808" t="s">
        <v>2254</v>
      </c>
      <c r="F808" t="s">
        <v>2269</v>
      </c>
      <c r="I808" t="s">
        <v>2933</v>
      </c>
      <c r="N808" t="s">
        <v>4240</v>
      </c>
      <c r="O808" s="3">
        <v>42736</v>
      </c>
    </row>
    <row r="809" spans="1:15">
      <c r="A809" s="1">
        <f>T("000050976")</f>
        <v>0</v>
      </c>
      <c r="B809" t="s">
        <v>726</v>
      </c>
      <c r="E809" t="s">
        <v>2254</v>
      </c>
      <c r="F809" t="s">
        <v>2269</v>
      </c>
      <c r="I809" t="s">
        <v>2934</v>
      </c>
      <c r="N809" t="s">
        <v>4240</v>
      </c>
      <c r="O809" s="3">
        <v>42736</v>
      </c>
    </row>
    <row r="810" spans="1:15">
      <c r="A810" s="1">
        <f>T("000050979")</f>
        <v>0</v>
      </c>
      <c r="B810" t="s">
        <v>727</v>
      </c>
      <c r="E810" t="s">
        <v>2254</v>
      </c>
      <c r="F810" t="s">
        <v>2269</v>
      </c>
      <c r="I810" t="s">
        <v>2935</v>
      </c>
      <c r="N810" t="s">
        <v>4240</v>
      </c>
      <c r="O810" s="3">
        <v>42736</v>
      </c>
    </row>
    <row r="811" spans="1:15">
      <c r="A811" s="1">
        <f>T("000050981")</f>
        <v>0</v>
      </c>
      <c r="B811" t="s">
        <v>728</v>
      </c>
      <c r="E811" t="s">
        <v>2254</v>
      </c>
      <c r="F811" t="s">
        <v>2269</v>
      </c>
      <c r="I811" t="s">
        <v>2936</v>
      </c>
      <c r="N811" t="s">
        <v>4240</v>
      </c>
      <c r="O811" s="3">
        <v>42736</v>
      </c>
    </row>
    <row r="812" spans="1:15">
      <c r="A812" s="1">
        <f>T("000050982")</f>
        <v>0</v>
      </c>
      <c r="B812" t="s">
        <v>729</v>
      </c>
      <c r="E812" t="s">
        <v>2254</v>
      </c>
      <c r="F812" t="s">
        <v>2269</v>
      </c>
      <c r="I812" t="s">
        <v>2937</v>
      </c>
      <c r="N812" t="s">
        <v>4240</v>
      </c>
      <c r="O812" s="3">
        <v>42736</v>
      </c>
    </row>
    <row r="813" spans="1:15">
      <c r="A813" s="1">
        <f>T("000050984")</f>
        <v>0</v>
      </c>
      <c r="B813" t="s">
        <v>730</v>
      </c>
      <c r="E813" t="s">
        <v>2254</v>
      </c>
      <c r="F813" t="s">
        <v>2269</v>
      </c>
      <c r="I813" t="s">
        <v>2938</v>
      </c>
      <c r="N813" t="s">
        <v>4240</v>
      </c>
      <c r="O813" s="3">
        <v>42736</v>
      </c>
    </row>
    <row r="814" spans="1:15">
      <c r="A814" s="1">
        <f>T("000050985")</f>
        <v>0</v>
      </c>
      <c r="B814" t="s">
        <v>731</v>
      </c>
      <c r="E814" t="s">
        <v>2254</v>
      </c>
      <c r="F814" t="s">
        <v>2269</v>
      </c>
      <c r="I814" t="s">
        <v>2939</v>
      </c>
      <c r="N814" t="s">
        <v>4240</v>
      </c>
      <c r="O814" s="3">
        <v>42736</v>
      </c>
    </row>
    <row r="815" spans="1:15">
      <c r="A815" s="1">
        <f>T("000050987")</f>
        <v>0</v>
      </c>
      <c r="B815" t="s">
        <v>724</v>
      </c>
      <c r="E815" t="s">
        <v>2254</v>
      </c>
      <c r="F815" t="s">
        <v>2269</v>
      </c>
      <c r="I815" t="s">
        <v>2940</v>
      </c>
      <c r="N815" t="s">
        <v>4239</v>
      </c>
      <c r="O815" s="3">
        <v>42736</v>
      </c>
    </row>
    <row r="816" spans="1:15">
      <c r="A816" s="1">
        <f>T("000050988")</f>
        <v>0</v>
      </c>
      <c r="B816" t="s">
        <v>727</v>
      </c>
      <c r="E816" t="s">
        <v>2254</v>
      </c>
      <c r="F816" t="s">
        <v>2269</v>
      </c>
      <c r="I816" t="s">
        <v>2941</v>
      </c>
      <c r="N816" t="s">
        <v>4239</v>
      </c>
      <c r="O816" s="3">
        <v>42736</v>
      </c>
    </row>
    <row r="817" spans="1:15">
      <c r="A817" s="1">
        <f>T("000050994")</f>
        <v>0</v>
      </c>
      <c r="B817" t="s">
        <v>732</v>
      </c>
      <c r="E817" t="s">
        <v>2254</v>
      </c>
      <c r="F817" t="s">
        <v>2269</v>
      </c>
      <c r="I817" t="s">
        <v>2942</v>
      </c>
      <c r="N817" t="s">
        <v>4239</v>
      </c>
      <c r="O817" s="3">
        <v>42736</v>
      </c>
    </row>
    <row r="818" spans="1:15">
      <c r="A818" s="1">
        <f>T("000050995")</f>
        <v>0</v>
      </c>
      <c r="B818" t="s">
        <v>722</v>
      </c>
      <c r="E818" t="s">
        <v>2254</v>
      </c>
      <c r="F818" t="s">
        <v>2269</v>
      </c>
      <c r="I818" t="s">
        <v>2943</v>
      </c>
      <c r="N818" t="s">
        <v>4239</v>
      </c>
      <c r="O818" s="3">
        <v>42736</v>
      </c>
    </row>
    <row r="819" spans="1:15">
      <c r="A819" s="1">
        <f>T("000050996")</f>
        <v>0</v>
      </c>
      <c r="B819" t="s">
        <v>722</v>
      </c>
      <c r="E819" t="s">
        <v>2254</v>
      </c>
      <c r="F819" t="s">
        <v>2269</v>
      </c>
      <c r="I819" t="s">
        <v>2944</v>
      </c>
      <c r="N819" t="s">
        <v>4239</v>
      </c>
      <c r="O819" s="3">
        <v>42736</v>
      </c>
    </row>
    <row r="820" spans="1:15">
      <c r="A820" s="1">
        <f>T("000050999")</f>
        <v>0</v>
      </c>
      <c r="B820" t="s">
        <v>722</v>
      </c>
      <c r="E820" t="s">
        <v>2254</v>
      </c>
      <c r="F820" t="s">
        <v>2269</v>
      </c>
      <c r="I820" t="s">
        <v>2945</v>
      </c>
      <c r="N820" t="s">
        <v>4239</v>
      </c>
      <c r="O820" s="3">
        <v>42736</v>
      </c>
    </row>
    <row r="821" spans="1:15">
      <c r="A821" s="1">
        <f>T("000050978")</f>
        <v>0</v>
      </c>
      <c r="B821" t="s">
        <v>733</v>
      </c>
      <c r="E821" t="s">
        <v>2254</v>
      </c>
      <c r="F821" t="s">
        <v>2269</v>
      </c>
      <c r="I821" t="s">
        <v>2946</v>
      </c>
      <c r="N821" t="s">
        <v>4240</v>
      </c>
      <c r="O821" s="3">
        <v>42736</v>
      </c>
    </row>
    <row r="822" spans="1:15">
      <c r="A822" s="1">
        <f>T("000050986")</f>
        <v>0</v>
      </c>
      <c r="B822" t="s">
        <v>724</v>
      </c>
      <c r="E822" t="s">
        <v>2254</v>
      </c>
      <c r="F822" t="s">
        <v>2269</v>
      </c>
      <c r="I822" t="s">
        <v>2947</v>
      </c>
      <c r="N822" t="s">
        <v>4240</v>
      </c>
      <c r="O822" s="3">
        <v>42736</v>
      </c>
    </row>
    <row r="823" spans="1:15">
      <c r="A823" s="1">
        <f>T("000050844")</f>
        <v>0</v>
      </c>
      <c r="B823" t="s">
        <v>734</v>
      </c>
      <c r="E823" t="s">
        <v>2242</v>
      </c>
      <c r="F823" t="s">
        <v>2269</v>
      </c>
      <c r="I823" t="s">
        <v>2948</v>
      </c>
      <c r="N823" t="s">
        <v>2242</v>
      </c>
      <c r="O823" s="3">
        <v>36526</v>
      </c>
    </row>
    <row r="824" spans="1:15">
      <c r="A824" s="1">
        <f>T("000050845")</f>
        <v>0</v>
      </c>
      <c r="B824" t="s">
        <v>734</v>
      </c>
      <c r="E824" t="s">
        <v>2242</v>
      </c>
      <c r="F824" t="s">
        <v>2269</v>
      </c>
      <c r="I824" t="s">
        <v>2949</v>
      </c>
      <c r="N824" t="s">
        <v>2242</v>
      </c>
      <c r="O824" s="3">
        <v>36526</v>
      </c>
    </row>
    <row r="825" spans="1:15">
      <c r="A825" s="1">
        <f>T("000050846")</f>
        <v>0</v>
      </c>
      <c r="B825" t="s">
        <v>734</v>
      </c>
      <c r="E825" t="s">
        <v>2242</v>
      </c>
      <c r="F825" t="s">
        <v>2269</v>
      </c>
      <c r="I825" t="s">
        <v>2950</v>
      </c>
      <c r="N825" t="s">
        <v>2242</v>
      </c>
      <c r="O825" s="3">
        <v>36526</v>
      </c>
    </row>
    <row r="826" spans="1:15">
      <c r="A826" s="1">
        <f>T("000050847")</f>
        <v>0</v>
      </c>
      <c r="B826" t="s">
        <v>734</v>
      </c>
      <c r="E826" t="s">
        <v>2242</v>
      </c>
      <c r="F826" t="s">
        <v>2269</v>
      </c>
      <c r="I826" t="s">
        <v>2951</v>
      </c>
      <c r="N826" t="s">
        <v>2242</v>
      </c>
      <c r="O826" s="3">
        <v>36526</v>
      </c>
    </row>
    <row r="827" spans="1:15">
      <c r="A827" s="1">
        <f>T("000050848")</f>
        <v>0</v>
      </c>
      <c r="B827" t="s">
        <v>734</v>
      </c>
      <c r="E827" t="s">
        <v>2242</v>
      </c>
      <c r="F827" t="s">
        <v>2269</v>
      </c>
      <c r="I827" t="s">
        <v>2952</v>
      </c>
      <c r="N827" t="s">
        <v>2242</v>
      </c>
      <c r="O827" s="3">
        <v>36526</v>
      </c>
    </row>
    <row r="828" spans="1:15">
      <c r="A828" s="1">
        <f>T("000050849")</f>
        <v>0</v>
      </c>
      <c r="B828" t="s">
        <v>734</v>
      </c>
      <c r="E828" t="s">
        <v>2242</v>
      </c>
      <c r="F828" t="s">
        <v>2269</v>
      </c>
      <c r="I828" t="s">
        <v>2953</v>
      </c>
      <c r="N828" t="s">
        <v>2242</v>
      </c>
      <c r="O828" s="3">
        <v>36526</v>
      </c>
    </row>
    <row r="829" spans="1:15">
      <c r="A829" s="1">
        <f>T("000050831")</f>
        <v>0</v>
      </c>
      <c r="B829" t="s">
        <v>735</v>
      </c>
      <c r="E829" t="s">
        <v>2242</v>
      </c>
      <c r="F829" t="s">
        <v>2269</v>
      </c>
      <c r="I829" t="s">
        <v>2954</v>
      </c>
      <c r="N829" t="s">
        <v>2242</v>
      </c>
      <c r="O829" s="3">
        <v>36526</v>
      </c>
    </row>
    <row r="830" spans="1:15">
      <c r="A830" s="1">
        <f>T("000050962")</f>
        <v>0</v>
      </c>
      <c r="B830" t="s">
        <v>736</v>
      </c>
      <c r="E830" t="s">
        <v>2254</v>
      </c>
      <c r="F830" t="s">
        <v>2269</v>
      </c>
      <c r="I830" t="s">
        <v>2955</v>
      </c>
      <c r="N830" t="s">
        <v>4239</v>
      </c>
      <c r="O830" s="3">
        <v>42736</v>
      </c>
    </row>
    <row r="831" spans="1:15">
      <c r="A831" s="1">
        <f>T("000050963")</f>
        <v>0</v>
      </c>
      <c r="B831" t="s">
        <v>736</v>
      </c>
      <c r="E831" t="s">
        <v>2254</v>
      </c>
      <c r="F831" t="s">
        <v>2269</v>
      </c>
      <c r="I831" t="s">
        <v>2956</v>
      </c>
      <c r="N831" t="s">
        <v>4239</v>
      </c>
      <c r="O831" s="3">
        <v>42736</v>
      </c>
    </row>
    <row r="832" spans="1:15">
      <c r="A832" s="1">
        <f>T("000050969")</f>
        <v>0</v>
      </c>
      <c r="B832" t="s">
        <v>737</v>
      </c>
      <c r="E832" t="s">
        <v>2254</v>
      </c>
      <c r="F832" t="s">
        <v>2269</v>
      </c>
      <c r="I832" t="s">
        <v>2957</v>
      </c>
      <c r="N832" t="s">
        <v>4239</v>
      </c>
      <c r="O832" s="3">
        <v>42736</v>
      </c>
    </row>
    <row r="833" spans="1:15">
      <c r="A833" s="1">
        <f>T("000050973")</f>
        <v>0</v>
      </c>
      <c r="B833" t="s">
        <v>738</v>
      </c>
      <c r="E833" t="s">
        <v>2254</v>
      </c>
      <c r="F833" t="s">
        <v>2269</v>
      </c>
      <c r="I833" t="s">
        <v>2958</v>
      </c>
      <c r="N833" t="s">
        <v>4240</v>
      </c>
      <c r="O833" s="3">
        <v>42736</v>
      </c>
    </row>
    <row r="834" spans="1:15">
      <c r="A834" s="1">
        <f>T("000050989")</f>
        <v>0</v>
      </c>
      <c r="B834" t="s">
        <v>737</v>
      </c>
      <c r="E834" t="s">
        <v>2254</v>
      </c>
      <c r="F834" t="s">
        <v>2269</v>
      </c>
      <c r="I834" t="s">
        <v>2959</v>
      </c>
      <c r="N834" t="s">
        <v>4239</v>
      </c>
      <c r="O834" s="3">
        <v>42736</v>
      </c>
    </row>
    <row r="835" spans="1:15">
      <c r="A835" s="1">
        <f>T("000050993")</f>
        <v>0</v>
      </c>
      <c r="B835" t="s">
        <v>739</v>
      </c>
      <c r="E835" t="s">
        <v>2254</v>
      </c>
      <c r="F835" t="s">
        <v>2269</v>
      </c>
      <c r="I835" t="s">
        <v>2960</v>
      </c>
      <c r="N835" t="s">
        <v>4239</v>
      </c>
      <c r="O835" s="3">
        <v>42736</v>
      </c>
    </row>
    <row r="836" spans="1:15">
      <c r="A836" s="1">
        <f>T("000050997")</f>
        <v>0</v>
      </c>
      <c r="B836" t="s">
        <v>736</v>
      </c>
      <c r="E836" t="s">
        <v>2254</v>
      </c>
      <c r="F836" t="s">
        <v>2269</v>
      </c>
      <c r="I836" t="s">
        <v>2961</v>
      </c>
      <c r="N836" t="s">
        <v>4239</v>
      </c>
      <c r="O836" s="3">
        <v>42736</v>
      </c>
    </row>
    <row r="837" spans="1:15">
      <c r="A837" s="1">
        <f>T("000050998")</f>
        <v>0</v>
      </c>
      <c r="B837" t="s">
        <v>736</v>
      </c>
      <c r="E837" t="s">
        <v>2254</v>
      </c>
      <c r="F837" t="s">
        <v>2269</v>
      </c>
      <c r="I837" t="s">
        <v>2962</v>
      </c>
      <c r="N837" t="s">
        <v>4239</v>
      </c>
      <c r="O837" s="3">
        <v>42736</v>
      </c>
    </row>
    <row r="838" spans="1:15">
      <c r="A838" s="1">
        <f>T("0000346262")</f>
        <v>0</v>
      </c>
      <c r="B838" t="s">
        <v>397</v>
      </c>
      <c r="E838" t="s">
        <v>2249</v>
      </c>
      <c r="F838" t="s">
        <v>2269</v>
      </c>
      <c r="I838" t="s">
        <v>2963</v>
      </c>
      <c r="N838" t="s">
        <v>2249</v>
      </c>
      <c r="O838" s="3">
        <v>26299</v>
      </c>
    </row>
    <row r="839" spans="1:15">
      <c r="A839" s="1">
        <f>T("0000346527")</f>
        <v>0</v>
      </c>
      <c r="B839" t="s">
        <v>740</v>
      </c>
      <c r="E839" t="s">
        <v>2260</v>
      </c>
      <c r="F839" t="s">
        <v>2269</v>
      </c>
      <c r="I839" t="s">
        <v>2964</v>
      </c>
      <c r="N839" t="s">
        <v>2260</v>
      </c>
      <c r="O839" s="3">
        <v>37987</v>
      </c>
    </row>
    <row r="840" spans="1:15">
      <c r="A840" s="1">
        <f>T("0000346528")</f>
        <v>0</v>
      </c>
      <c r="B840" t="s">
        <v>740</v>
      </c>
      <c r="E840" t="s">
        <v>2260</v>
      </c>
      <c r="F840" t="s">
        <v>2269</v>
      </c>
      <c r="I840" t="s">
        <v>2965</v>
      </c>
      <c r="N840" t="s">
        <v>2260</v>
      </c>
      <c r="O840" s="3">
        <v>37987</v>
      </c>
    </row>
    <row r="841" spans="1:15">
      <c r="A841" s="1">
        <f>T("0000346529")</f>
        <v>0</v>
      </c>
      <c r="B841" t="s">
        <v>740</v>
      </c>
      <c r="E841" t="s">
        <v>2260</v>
      </c>
      <c r="F841" t="s">
        <v>2269</v>
      </c>
      <c r="I841" t="s">
        <v>2966</v>
      </c>
      <c r="N841" t="s">
        <v>2260</v>
      </c>
      <c r="O841" s="3">
        <v>37987</v>
      </c>
    </row>
    <row r="842" spans="1:15">
      <c r="A842" s="1">
        <f>T("0000346530")</f>
        <v>0</v>
      </c>
      <c r="B842" t="s">
        <v>740</v>
      </c>
      <c r="E842" t="s">
        <v>2260</v>
      </c>
      <c r="F842" t="s">
        <v>2269</v>
      </c>
      <c r="I842" t="s">
        <v>2967</v>
      </c>
      <c r="N842" t="s">
        <v>2260</v>
      </c>
      <c r="O842" s="3">
        <v>37987</v>
      </c>
    </row>
    <row r="843" spans="1:15">
      <c r="A843" s="1">
        <f>T("0000346531")</f>
        <v>0</v>
      </c>
      <c r="B843" t="s">
        <v>740</v>
      </c>
      <c r="E843" t="s">
        <v>2260</v>
      </c>
      <c r="F843" t="s">
        <v>2269</v>
      </c>
      <c r="I843" t="s">
        <v>2968</v>
      </c>
      <c r="N843" t="s">
        <v>2260</v>
      </c>
      <c r="O843" s="3">
        <v>37987</v>
      </c>
    </row>
    <row r="844" spans="1:15">
      <c r="A844" s="1">
        <f>T("0000346532")</f>
        <v>0</v>
      </c>
      <c r="B844" t="s">
        <v>740</v>
      </c>
      <c r="E844" t="s">
        <v>2260</v>
      </c>
      <c r="F844" t="s">
        <v>2269</v>
      </c>
      <c r="I844" t="s">
        <v>2969</v>
      </c>
      <c r="N844" t="s">
        <v>2260</v>
      </c>
      <c r="O844" s="3">
        <v>37987</v>
      </c>
    </row>
    <row r="845" spans="1:15">
      <c r="A845" s="1">
        <f>T("0000346526")</f>
        <v>0</v>
      </c>
      <c r="B845" t="s">
        <v>721</v>
      </c>
      <c r="E845" t="s">
        <v>2260</v>
      </c>
      <c r="F845" t="s">
        <v>2269</v>
      </c>
      <c r="I845" t="s">
        <v>2970</v>
      </c>
      <c r="N845" t="s">
        <v>2260</v>
      </c>
      <c r="O845" s="3">
        <v>37987</v>
      </c>
    </row>
    <row r="846" spans="1:15">
      <c r="A846" s="1">
        <f>T("0000346533")</f>
        <v>0</v>
      </c>
      <c r="B846" t="s">
        <v>741</v>
      </c>
      <c r="E846" t="s">
        <v>2260</v>
      </c>
      <c r="F846" t="s">
        <v>2269</v>
      </c>
      <c r="I846" t="s">
        <v>2971</v>
      </c>
      <c r="N846" t="s">
        <v>2260</v>
      </c>
      <c r="O846" s="3">
        <v>37987</v>
      </c>
    </row>
    <row r="847" spans="1:15">
      <c r="A847" s="1">
        <f>T("0000346537")</f>
        <v>0</v>
      </c>
      <c r="B847" t="s">
        <v>742</v>
      </c>
      <c r="E847" t="s">
        <v>2261</v>
      </c>
      <c r="F847" t="s">
        <v>2269</v>
      </c>
      <c r="I847" t="s">
        <v>2972</v>
      </c>
      <c r="N847" t="s">
        <v>2261</v>
      </c>
      <c r="O847" s="3">
        <v>26299</v>
      </c>
    </row>
    <row r="848" spans="1:15">
      <c r="A848" s="1">
        <f>T("0000346547")</f>
        <v>0</v>
      </c>
      <c r="B848" t="s">
        <v>743</v>
      </c>
      <c r="E848" t="s">
        <v>2255</v>
      </c>
      <c r="F848" t="s">
        <v>2269</v>
      </c>
      <c r="I848" t="s">
        <v>2973</v>
      </c>
      <c r="N848" t="s">
        <v>2255</v>
      </c>
      <c r="O848" s="3">
        <v>26299</v>
      </c>
    </row>
    <row r="849" spans="1:15">
      <c r="A849" s="1">
        <f>T("0000346548")</f>
        <v>0</v>
      </c>
      <c r="B849" t="s">
        <v>744</v>
      </c>
      <c r="E849" t="s">
        <v>2255</v>
      </c>
      <c r="F849" t="s">
        <v>2269</v>
      </c>
      <c r="I849" t="s">
        <v>2974</v>
      </c>
      <c r="N849" t="s">
        <v>2255</v>
      </c>
      <c r="O849" s="3">
        <v>26299</v>
      </c>
    </row>
    <row r="850" spans="1:15">
      <c r="A850" s="1">
        <f>T("0000346553")</f>
        <v>0</v>
      </c>
      <c r="B850" t="s">
        <v>743</v>
      </c>
      <c r="E850" t="s">
        <v>2255</v>
      </c>
      <c r="F850" t="s">
        <v>2269</v>
      </c>
      <c r="I850" t="s">
        <v>2975</v>
      </c>
      <c r="N850" t="s">
        <v>2255</v>
      </c>
      <c r="O850" s="3">
        <v>26299</v>
      </c>
    </row>
    <row r="851" spans="1:15">
      <c r="A851" s="1">
        <f>T("0000346555")</f>
        <v>0</v>
      </c>
      <c r="B851" t="s">
        <v>743</v>
      </c>
      <c r="E851" t="s">
        <v>2255</v>
      </c>
      <c r="F851" t="s">
        <v>2269</v>
      </c>
      <c r="I851" t="s">
        <v>2976</v>
      </c>
      <c r="N851" t="s">
        <v>2255</v>
      </c>
      <c r="O851" s="3">
        <v>26299</v>
      </c>
    </row>
    <row r="852" spans="1:15">
      <c r="A852" s="1">
        <f>T("0000346559")</f>
        <v>0</v>
      </c>
      <c r="B852" t="s">
        <v>743</v>
      </c>
      <c r="E852" t="s">
        <v>2255</v>
      </c>
      <c r="F852" t="s">
        <v>2269</v>
      </c>
      <c r="I852" t="s">
        <v>2977</v>
      </c>
      <c r="N852" t="s">
        <v>2255</v>
      </c>
      <c r="O852" s="3">
        <v>26299</v>
      </c>
    </row>
    <row r="853" spans="1:15">
      <c r="A853" s="1">
        <f>T("0000346550")</f>
        <v>0</v>
      </c>
      <c r="B853" t="s">
        <v>745</v>
      </c>
      <c r="E853" t="s">
        <v>2255</v>
      </c>
      <c r="F853" t="s">
        <v>2269</v>
      </c>
      <c r="I853" t="s">
        <v>2978</v>
      </c>
      <c r="N853" t="s">
        <v>2255</v>
      </c>
      <c r="O853" s="3">
        <v>26299</v>
      </c>
    </row>
    <row r="854" spans="1:15">
      <c r="A854" s="1">
        <f>T("0000346551")</f>
        <v>0</v>
      </c>
      <c r="B854" t="s">
        <v>745</v>
      </c>
      <c r="E854" t="s">
        <v>2255</v>
      </c>
      <c r="F854" t="s">
        <v>2269</v>
      </c>
      <c r="I854" t="s">
        <v>2979</v>
      </c>
      <c r="N854" t="s">
        <v>2255</v>
      </c>
      <c r="O854" s="3">
        <v>26299</v>
      </c>
    </row>
    <row r="855" spans="1:15">
      <c r="A855" s="1">
        <f>T("0000346552")</f>
        <v>0</v>
      </c>
      <c r="B855" t="s">
        <v>745</v>
      </c>
      <c r="E855" t="s">
        <v>2255</v>
      </c>
      <c r="F855" t="s">
        <v>2269</v>
      </c>
      <c r="I855" t="s">
        <v>2980</v>
      </c>
      <c r="N855" t="s">
        <v>2255</v>
      </c>
      <c r="O855" s="3">
        <v>26299</v>
      </c>
    </row>
    <row r="856" spans="1:15">
      <c r="A856" s="1">
        <f>T("0000346554")</f>
        <v>0</v>
      </c>
      <c r="B856" t="s">
        <v>746</v>
      </c>
      <c r="E856" t="s">
        <v>2255</v>
      </c>
      <c r="F856" t="s">
        <v>2269</v>
      </c>
      <c r="I856" t="s">
        <v>2981</v>
      </c>
      <c r="N856" t="s">
        <v>2255</v>
      </c>
      <c r="O856" s="3">
        <v>26299</v>
      </c>
    </row>
    <row r="857" spans="1:15">
      <c r="A857" s="1">
        <f>T("0000346558")</f>
        <v>0</v>
      </c>
      <c r="B857" t="s">
        <v>746</v>
      </c>
      <c r="E857" t="s">
        <v>2255</v>
      </c>
      <c r="F857" t="s">
        <v>2269</v>
      </c>
      <c r="I857" t="s">
        <v>2982</v>
      </c>
      <c r="N857" t="s">
        <v>2255</v>
      </c>
      <c r="O857" s="3">
        <v>26299</v>
      </c>
    </row>
    <row r="858" spans="1:15">
      <c r="A858" s="1">
        <f>T("0000346580")</f>
        <v>0</v>
      </c>
      <c r="B858" t="s">
        <v>747</v>
      </c>
      <c r="E858" t="s">
        <v>2256</v>
      </c>
      <c r="F858" t="s">
        <v>2269</v>
      </c>
      <c r="I858" t="s">
        <v>2983</v>
      </c>
      <c r="N858" t="s">
        <v>2256</v>
      </c>
      <c r="O858" s="3">
        <v>44126</v>
      </c>
    </row>
    <row r="859" spans="1:15">
      <c r="A859" s="1">
        <f>T("0000346585")</f>
        <v>0</v>
      </c>
      <c r="B859" t="s">
        <v>748</v>
      </c>
      <c r="E859" t="s">
        <v>2256</v>
      </c>
      <c r="F859" t="s">
        <v>2269</v>
      </c>
      <c r="I859" t="s">
        <v>2984</v>
      </c>
      <c r="N859" t="s">
        <v>2256</v>
      </c>
      <c r="O859" s="3">
        <v>26299</v>
      </c>
    </row>
    <row r="860" spans="1:15">
      <c r="A860" s="1">
        <f>T("0000346699")</f>
        <v>0</v>
      </c>
      <c r="B860" t="s">
        <v>552</v>
      </c>
      <c r="E860" t="s">
        <v>2249</v>
      </c>
      <c r="F860" t="s">
        <v>2269</v>
      </c>
      <c r="I860" t="s">
        <v>2985</v>
      </c>
      <c r="N860" t="s">
        <v>2249</v>
      </c>
      <c r="O860" s="3">
        <v>26299</v>
      </c>
    </row>
    <row r="861" spans="1:15">
      <c r="A861" s="1">
        <f>T("0000346700")</f>
        <v>0</v>
      </c>
      <c r="B861" t="s">
        <v>552</v>
      </c>
      <c r="E861" t="s">
        <v>2249</v>
      </c>
      <c r="F861" t="s">
        <v>2269</v>
      </c>
      <c r="I861" t="s">
        <v>2986</v>
      </c>
      <c r="N861" t="s">
        <v>2249</v>
      </c>
      <c r="O861" s="3">
        <v>26299</v>
      </c>
    </row>
    <row r="862" spans="1:15">
      <c r="A862" s="1">
        <f>T("0000346703")</f>
        <v>0</v>
      </c>
      <c r="B862" t="s">
        <v>548</v>
      </c>
      <c r="E862" t="s">
        <v>2249</v>
      </c>
      <c r="F862" t="s">
        <v>2269</v>
      </c>
      <c r="I862" t="s">
        <v>2987</v>
      </c>
      <c r="N862" t="s">
        <v>2249</v>
      </c>
      <c r="O862" s="3">
        <v>26299</v>
      </c>
    </row>
    <row r="863" spans="1:15">
      <c r="A863" s="1">
        <f>T("0000346729")</f>
        <v>0</v>
      </c>
      <c r="B863" t="s">
        <v>749</v>
      </c>
      <c r="E863" t="s">
        <v>2249</v>
      </c>
      <c r="F863" t="s">
        <v>2269</v>
      </c>
      <c r="I863" t="s">
        <v>2988</v>
      </c>
      <c r="N863" t="s">
        <v>2249</v>
      </c>
      <c r="O863" s="3">
        <v>26299</v>
      </c>
    </row>
    <row r="864" spans="1:15">
      <c r="A864" s="1">
        <f>T("0000346745")</f>
        <v>0</v>
      </c>
      <c r="B864" t="s">
        <v>750</v>
      </c>
      <c r="E864" t="s">
        <v>2249</v>
      </c>
      <c r="F864" t="s">
        <v>2269</v>
      </c>
      <c r="I864" t="s">
        <v>2989</v>
      </c>
      <c r="N864" t="s">
        <v>2249</v>
      </c>
      <c r="O864" s="3">
        <v>26299</v>
      </c>
    </row>
    <row r="865" spans="1:15">
      <c r="A865" s="1">
        <f>T("0000346750")</f>
        <v>0</v>
      </c>
      <c r="B865" t="s">
        <v>749</v>
      </c>
      <c r="E865" t="s">
        <v>2249</v>
      </c>
      <c r="F865" t="s">
        <v>2269</v>
      </c>
      <c r="I865" t="s">
        <v>2990</v>
      </c>
      <c r="N865" t="s">
        <v>2249</v>
      </c>
      <c r="O865" s="3">
        <v>26299</v>
      </c>
    </row>
    <row r="866" spans="1:15">
      <c r="A866" s="1">
        <f>T("0000348267")</f>
        <v>0</v>
      </c>
      <c r="B866" t="s">
        <v>750</v>
      </c>
      <c r="E866" t="s">
        <v>2249</v>
      </c>
      <c r="F866" t="s">
        <v>2269</v>
      </c>
      <c r="I866" t="s">
        <v>2991</v>
      </c>
      <c r="N866" t="s">
        <v>2249</v>
      </c>
      <c r="O866" s="3">
        <v>26299</v>
      </c>
    </row>
    <row r="867" spans="1:15">
      <c r="A867" s="1">
        <f>T("0000346795")</f>
        <v>0</v>
      </c>
      <c r="B867" t="s">
        <v>622</v>
      </c>
      <c r="E867" t="s">
        <v>2259</v>
      </c>
      <c r="F867" t="s">
        <v>2269</v>
      </c>
      <c r="I867" t="s">
        <v>2992</v>
      </c>
      <c r="N867" t="s">
        <v>4399</v>
      </c>
      <c r="O867" t="s">
        <v>4507</v>
      </c>
    </row>
    <row r="868" spans="1:15">
      <c r="A868" s="1">
        <f>T("1111121212")</f>
        <v>0</v>
      </c>
      <c r="B868" t="s">
        <v>751</v>
      </c>
      <c r="E868" t="s">
        <v>2241</v>
      </c>
      <c r="F868" t="s">
        <v>2269</v>
      </c>
      <c r="I868" t="s">
        <v>2993</v>
      </c>
      <c r="N868" t="s">
        <v>2241</v>
      </c>
      <c r="O868" t="s">
        <v>4508</v>
      </c>
    </row>
    <row r="869" spans="1:15">
      <c r="A869" s="1">
        <f>T("1111121214")</f>
        <v>0</v>
      </c>
      <c r="B869" t="s">
        <v>752</v>
      </c>
      <c r="E869" t="s">
        <v>2254</v>
      </c>
      <c r="F869" t="s">
        <v>2269</v>
      </c>
      <c r="I869" t="s">
        <v>2994</v>
      </c>
      <c r="N869" t="s">
        <v>4243</v>
      </c>
      <c r="O869" s="3">
        <v>42736</v>
      </c>
    </row>
    <row r="870" spans="1:15">
      <c r="A870" s="1">
        <f>T("1111121215")</f>
        <v>0</v>
      </c>
      <c r="B870" t="s">
        <v>753</v>
      </c>
      <c r="E870" t="s">
        <v>2250</v>
      </c>
      <c r="F870" t="s">
        <v>2269</v>
      </c>
      <c r="I870" t="s">
        <v>2995</v>
      </c>
      <c r="N870" t="s">
        <v>2250</v>
      </c>
      <c r="O870" s="3">
        <v>26299</v>
      </c>
    </row>
    <row r="871" spans="1:15">
      <c r="A871" s="1">
        <f>T("1111121216")</f>
        <v>0</v>
      </c>
      <c r="B871" t="s">
        <v>754</v>
      </c>
      <c r="E871" t="s">
        <v>2249</v>
      </c>
      <c r="F871" t="s">
        <v>2269</v>
      </c>
      <c r="I871" t="s">
        <v>2996</v>
      </c>
      <c r="N871" t="s">
        <v>2249</v>
      </c>
      <c r="O871" s="3">
        <v>26299</v>
      </c>
    </row>
    <row r="872" spans="1:15">
      <c r="A872" s="1">
        <f>T("1111121217")</f>
        <v>0</v>
      </c>
      <c r="B872" t="s">
        <v>754</v>
      </c>
      <c r="E872" t="s">
        <v>2249</v>
      </c>
      <c r="F872" t="s">
        <v>2269</v>
      </c>
      <c r="I872" t="s">
        <v>2997</v>
      </c>
      <c r="N872" t="s">
        <v>2249</v>
      </c>
      <c r="O872" s="3">
        <v>26299</v>
      </c>
    </row>
    <row r="873" spans="1:15">
      <c r="A873" s="1">
        <f>T("1111121222")</f>
        <v>0</v>
      </c>
      <c r="B873" t="s">
        <v>719</v>
      </c>
      <c r="E873" t="s">
        <v>2240</v>
      </c>
      <c r="F873" t="s">
        <v>2269</v>
      </c>
      <c r="I873" t="s">
        <v>2998</v>
      </c>
      <c r="N873" t="s">
        <v>2240</v>
      </c>
      <c r="O873" s="3">
        <v>42229</v>
      </c>
    </row>
    <row r="874" spans="1:15">
      <c r="A874" s="1">
        <f>T("1111121223")</f>
        <v>0</v>
      </c>
      <c r="B874" t="s">
        <v>755</v>
      </c>
      <c r="E874" t="s">
        <v>2247</v>
      </c>
      <c r="F874" t="s">
        <v>2269</v>
      </c>
      <c r="I874" t="s">
        <v>2999</v>
      </c>
      <c r="N874" t="s">
        <v>4400</v>
      </c>
      <c r="O874" s="3">
        <v>36617</v>
      </c>
    </row>
    <row r="875" spans="1:15">
      <c r="A875" s="1">
        <f>T("1111121224")</f>
        <v>0</v>
      </c>
      <c r="B875" t="s">
        <v>756</v>
      </c>
      <c r="E875" t="s">
        <v>2241</v>
      </c>
      <c r="F875" t="s">
        <v>2269</v>
      </c>
      <c r="I875" t="s">
        <v>3000</v>
      </c>
      <c r="N875" t="s">
        <v>4401</v>
      </c>
      <c r="O875" s="3">
        <v>26299</v>
      </c>
    </row>
    <row r="876" spans="1:15">
      <c r="A876" s="1">
        <f>T("1111121225")</f>
        <v>0</v>
      </c>
      <c r="B876" t="s">
        <v>757</v>
      </c>
      <c r="E876" t="s">
        <v>2241</v>
      </c>
      <c r="F876" t="s">
        <v>2269</v>
      </c>
      <c r="I876" t="s">
        <v>3001</v>
      </c>
      <c r="N876" t="s">
        <v>4402</v>
      </c>
      <c r="O876" s="3">
        <v>26299</v>
      </c>
    </row>
    <row r="877" spans="1:15">
      <c r="A877" s="1">
        <f>T("1111121226")</f>
        <v>0</v>
      </c>
      <c r="B877" t="s">
        <v>758</v>
      </c>
      <c r="E877" t="s">
        <v>2241</v>
      </c>
      <c r="F877" t="s">
        <v>2269</v>
      </c>
      <c r="I877" t="s">
        <v>3002</v>
      </c>
      <c r="N877" t="s">
        <v>4403</v>
      </c>
      <c r="O877" s="3">
        <v>26299</v>
      </c>
    </row>
    <row r="878" spans="1:15">
      <c r="A878" s="1">
        <f>T("1111121227")</f>
        <v>0</v>
      </c>
      <c r="B878" t="s">
        <v>759</v>
      </c>
      <c r="E878" t="s">
        <v>2238</v>
      </c>
      <c r="F878" t="s">
        <v>2269</v>
      </c>
      <c r="I878" t="s">
        <v>3003</v>
      </c>
      <c r="N878" t="s">
        <v>2238</v>
      </c>
      <c r="O878" s="3">
        <v>36526</v>
      </c>
    </row>
    <row r="879" spans="1:15">
      <c r="A879" s="1">
        <f>T("1111121228")</f>
        <v>0</v>
      </c>
      <c r="B879" t="s">
        <v>760</v>
      </c>
      <c r="E879" t="s">
        <v>2241</v>
      </c>
      <c r="F879" t="s">
        <v>2269</v>
      </c>
      <c r="I879" t="s">
        <v>3004</v>
      </c>
      <c r="N879" t="s">
        <v>2241</v>
      </c>
      <c r="O879" s="3">
        <v>26299</v>
      </c>
    </row>
    <row r="880" spans="1:15">
      <c r="A880" s="1">
        <f>T("1111121229")</f>
        <v>0</v>
      </c>
      <c r="B880" t="s">
        <v>761</v>
      </c>
      <c r="E880" t="s">
        <v>2241</v>
      </c>
      <c r="F880" t="s">
        <v>2269</v>
      </c>
      <c r="I880" t="s">
        <v>3005</v>
      </c>
      <c r="N880" t="s">
        <v>2241</v>
      </c>
      <c r="O880" s="3">
        <v>26299</v>
      </c>
    </row>
    <row r="881" spans="1:15">
      <c r="A881" s="1">
        <f>T("1111121230")</f>
        <v>0</v>
      </c>
      <c r="B881" t="s">
        <v>762</v>
      </c>
      <c r="E881" t="s">
        <v>2247</v>
      </c>
      <c r="F881" t="s">
        <v>2269</v>
      </c>
      <c r="I881" t="s">
        <v>3006</v>
      </c>
      <c r="N881" t="s">
        <v>2247</v>
      </c>
      <c r="O881" s="3">
        <v>36617</v>
      </c>
    </row>
    <row r="882" spans="1:15">
      <c r="A882" s="1">
        <f>T("1111121231")</f>
        <v>0</v>
      </c>
      <c r="B882" t="s">
        <v>763</v>
      </c>
      <c r="E882" t="s">
        <v>2248</v>
      </c>
      <c r="F882" t="s">
        <v>2269</v>
      </c>
      <c r="I882" t="s">
        <v>3007</v>
      </c>
      <c r="N882" t="s">
        <v>2248</v>
      </c>
      <c r="O882" s="3">
        <v>36617</v>
      </c>
    </row>
    <row r="883" spans="1:15">
      <c r="A883" s="1">
        <f>T("1111121232")</f>
        <v>0</v>
      </c>
      <c r="B883" t="s">
        <v>764</v>
      </c>
      <c r="E883" t="s">
        <v>2246</v>
      </c>
      <c r="F883" t="s">
        <v>2269</v>
      </c>
      <c r="I883" t="s">
        <v>3008</v>
      </c>
      <c r="N883" t="s">
        <v>4404</v>
      </c>
      <c r="O883" s="3">
        <v>36617</v>
      </c>
    </row>
    <row r="884" spans="1:15">
      <c r="A884" s="1">
        <f>T("1111121233")</f>
        <v>0</v>
      </c>
      <c r="B884" t="s">
        <v>765</v>
      </c>
      <c r="E884" t="s">
        <v>2245</v>
      </c>
      <c r="F884" t="s">
        <v>2269</v>
      </c>
      <c r="I884" t="s">
        <v>3009</v>
      </c>
      <c r="N884" t="s">
        <v>4405</v>
      </c>
      <c r="O884" s="3">
        <v>36617</v>
      </c>
    </row>
    <row r="885" spans="1:15">
      <c r="A885" s="1">
        <f>T("1111121234")</f>
        <v>0</v>
      </c>
      <c r="B885" t="s">
        <v>766</v>
      </c>
      <c r="E885" t="s">
        <v>2241</v>
      </c>
      <c r="F885" t="s">
        <v>2269</v>
      </c>
      <c r="I885" t="s">
        <v>3010</v>
      </c>
      <c r="N885" t="s">
        <v>2241</v>
      </c>
      <c r="O885" s="3">
        <v>40544</v>
      </c>
    </row>
    <row r="886" spans="1:15">
      <c r="A886" s="1">
        <f>T("1111121235")</f>
        <v>0</v>
      </c>
      <c r="B886" t="s">
        <v>767</v>
      </c>
      <c r="E886" t="s">
        <v>2255</v>
      </c>
      <c r="F886" t="s">
        <v>2269</v>
      </c>
      <c r="I886" t="s">
        <v>3011</v>
      </c>
      <c r="N886" t="s">
        <v>2255</v>
      </c>
      <c r="O886" s="3">
        <v>37987</v>
      </c>
    </row>
    <row r="887" spans="1:15">
      <c r="A887" s="1">
        <f>T("1111121236")</f>
        <v>0</v>
      </c>
      <c r="B887" t="s">
        <v>767</v>
      </c>
      <c r="E887" t="s">
        <v>2255</v>
      </c>
      <c r="F887" t="s">
        <v>2269</v>
      </c>
      <c r="I887" t="s">
        <v>3012</v>
      </c>
      <c r="N887" t="s">
        <v>2255</v>
      </c>
      <c r="O887" s="3">
        <v>37987</v>
      </c>
    </row>
    <row r="888" spans="1:15">
      <c r="A888" s="1">
        <f>T("1111121237")</f>
        <v>0</v>
      </c>
      <c r="B888" t="s">
        <v>768</v>
      </c>
      <c r="E888" t="s">
        <v>2256</v>
      </c>
      <c r="F888" t="s">
        <v>2269</v>
      </c>
      <c r="I888" t="s">
        <v>3013</v>
      </c>
      <c r="N888" t="s">
        <v>4406</v>
      </c>
      <c r="O888" s="3">
        <v>37987</v>
      </c>
    </row>
    <row r="889" spans="1:15">
      <c r="A889" s="1">
        <f>T("1111121238")</f>
        <v>0</v>
      </c>
      <c r="B889" t="s">
        <v>769</v>
      </c>
      <c r="E889" t="s">
        <v>2256</v>
      </c>
      <c r="F889" t="s">
        <v>2269</v>
      </c>
      <c r="I889" t="s">
        <v>3014</v>
      </c>
      <c r="N889" t="s">
        <v>4407</v>
      </c>
      <c r="O889" s="3">
        <v>37987</v>
      </c>
    </row>
    <row r="890" spans="1:15">
      <c r="A890" s="1">
        <f>T("1111121239")</f>
        <v>0</v>
      </c>
      <c r="B890" t="s">
        <v>770</v>
      </c>
      <c r="E890" t="s">
        <v>2249</v>
      </c>
      <c r="F890" t="s">
        <v>2269</v>
      </c>
      <c r="I890" t="s">
        <v>3015</v>
      </c>
      <c r="N890" t="s">
        <v>4233</v>
      </c>
      <c r="O890" s="3">
        <v>26299</v>
      </c>
    </row>
    <row r="891" spans="1:15">
      <c r="A891" s="1">
        <f>T("1111121240")</f>
        <v>0</v>
      </c>
      <c r="B891" t="s">
        <v>771</v>
      </c>
      <c r="E891" t="s">
        <v>2249</v>
      </c>
      <c r="F891" t="s">
        <v>2269</v>
      </c>
      <c r="I891" t="s">
        <v>3016</v>
      </c>
      <c r="N891" t="s">
        <v>4233</v>
      </c>
      <c r="O891" s="3">
        <v>26299</v>
      </c>
    </row>
    <row r="892" spans="1:15">
      <c r="A892" s="1">
        <f>T("1111121241")</f>
        <v>0</v>
      </c>
      <c r="B892" t="s">
        <v>755</v>
      </c>
      <c r="E892" t="s">
        <v>2241</v>
      </c>
      <c r="F892" t="s">
        <v>2269</v>
      </c>
      <c r="I892" t="s">
        <v>3017</v>
      </c>
      <c r="N892" t="s">
        <v>4408</v>
      </c>
      <c r="O892" s="3">
        <v>26299</v>
      </c>
    </row>
    <row r="893" spans="1:15">
      <c r="A893" s="1">
        <f>T("1111121242")</f>
        <v>0</v>
      </c>
      <c r="B893" t="s">
        <v>772</v>
      </c>
      <c r="E893" t="s">
        <v>2241</v>
      </c>
      <c r="F893" t="s">
        <v>2269</v>
      </c>
      <c r="I893" t="s">
        <v>3018</v>
      </c>
      <c r="N893" t="s">
        <v>4408</v>
      </c>
      <c r="O893" s="3">
        <v>36526</v>
      </c>
    </row>
    <row r="894" spans="1:15">
      <c r="A894" s="1">
        <f>T("1111121243")</f>
        <v>0</v>
      </c>
      <c r="B894" t="s">
        <v>773</v>
      </c>
      <c r="E894" t="s">
        <v>2249</v>
      </c>
      <c r="F894" t="s">
        <v>2269</v>
      </c>
      <c r="I894" t="s">
        <v>3019</v>
      </c>
      <c r="N894" t="s">
        <v>4409</v>
      </c>
      <c r="O894" s="3">
        <v>26299</v>
      </c>
    </row>
    <row r="895" spans="1:15">
      <c r="A895" s="1">
        <f>T("1111121244")</f>
        <v>0</v>
      </c>
      <c r="B895" t="s">
        <v>774</v>
      </c>
      <c r="E895" t="s">
        <v>2249</v>
      </c>
      <c r="F895" t="s">
        <v>2269</v>
      </c>
      <c r="I895" t="s">
        <v>3020</v>
      </c>
      <c r="N895" t="s">
        <v>2249</v>
      </c>
      <c r="O895" s="3">
        <v>26299</v>
      </c>
    </row>
    <row r="896" spans="1:15">
      <c r="A896" s="1">
        <f>T("1111121245")</f>
        <v>0</v>
      </c>
      <c r="B896" t="s">
        <v>775</v>
      </c>
      <c r="E896" t="s">
        <v>2249</v>
      </c>
      <c r="F896" t="s">
        <v>2269</v>
      </c>
      <c r="I896" t="s">
        <v>3021</v>
      </c>
      <c r="N896" t="s">
        <v>2249</v>
      </c>
      <c r="O896" s="3">
        <v>26299</v>
      </c>
    </row>
    <row r="897" spans="1:15">
      <c r="A897" s="1">
        <f>T("1111121246")</f>
        <v>0</v>
      </c>
      <c r="B897" t="s">
        <v>776</v>
      </c>
      <c r="E897" t="s">
        <v>2249</v>
      </c>
      <c r="F897" t="s">
        <v>2269</v>
      </c>
      <c r="I897" t="s">
        <v>3022</v>
      </c>
      <c r="N897" t="s">
        <v>2249</v>
      </c>
      <c r="O897" s="3">
        <v>26299</v>
      </c>
    </row>
    <row r="898" spans="1:15">
      <c r="A898" s="1">
        <f>T("1111121247")</f>
        <v>0</v>
      </c>
      <c r="B898" t="s">
        <v>777</v>
      </c>
      <c r="E898" t="s">
        <v>2249</v>
      </c>
      <c r="F898" t="s">
        <v>2269</v>
      </c>
      <c r="I898" t="s">
        <v>3023</v>
      </c>
      <c r="N898" t="s">
        <v>2249</v>
      </c>
      <c r="O898" s="3">
        <v>26299</v>
      </c>
    </row>
    <row r="899" spans="1:15">
      <c r="A899" s="1">
        <f>T("1111121248")</f>
        <v>0</v>
      </c>
      <c r="B899" t="s">
        <v>752</v>
      </c>
      <c r="E899" t="s">
        <v>2249</v>
      </c>
      <c r="F899" t="s">
        <v>2269</v>
      </c>
      <c r="I899" t="s">
        <v>3024</v>
      </c>
      <c r="N899" t="s">
        <v>2249</v>
      </c>
      <c r="O899" s="3">
        <v>26299</v>
      </c>
    </row>
    <row r="900" spans="1:15">
      <c r="A900" s="1">
        <f>T("1111121249")</f>
        <v>0</v>
      </c>
      <c r="B900" t="s">
        <v>778</v>
      </c>
      <c r="E900" t="s">
        <v>2249</v>
      </c>
      <c r="F900" t="s">
        <v>2269</v>
      </c>
      <c r="I900" t="s">
        <v>3025</v>
      </c>
      <c r="N900" t="s">
        <v>2249</v>
      </c>
      <c r="O900" s="3">
        <v>26299</v>
      </c>
    </row>
    <row r="901" spans="1:15">
      <c r="A901" s="1">
        <f>T("1111121250")</f>
        <v>0</v>
      </c>
      <c r="B901" t="s">
        <v>778</v>
      </c>
      <c r="E901" t="s">
        <v>2254</v>
      </c>
      <c r="F901" t="s">
        <v>2269</v>
      </c>
      <c r="I901" t="s">
        <v>3026</v>
      </c>
      <c r="N901" t="s">
        <v>4243</v>
      </c>
      <c r="O901" s="3">
        <v>42736</v>
      </c>
    </row>
    <row r="902" spans="1:15">
      <c r="A902" s="1">
        <f>T("1111121251")</f>
        <v>0</v>
      </c>
      <c r="B902" t="s">
        <v>779</v>
      </c>
      <c r="E902" t="s">
        <v>2260</v>
      </c>
      <c r="F902" t="s">
        <v>2269</v>
      </c>
      <c r="I902" t="s">
        <v>3027</v>
      </c>
      <c r="N902" t="s">
        <v>2260</v>
      </c>
      <c r="O902" s="3">
        <v>37987</v>
      </c>
    </row>
    <row r="903" spans="1:15">
      <c r="A903" s="1">
        <f>T("1111121252")</f>
        <v>0</v>
      </c>
      <c r="B903" t="s">
        <v>779</v>
      </c>
      <c r="E903" t="s">
        <v>2260</v>
      </c>
      <c r="F903" t="s">
        <v>2269</v>
      </c>
      <c r="I903" t="s">
        <v>3028</v>
      </c>
      <c r="N903" t="s">
        <v>2260</v>
      </c>
      <c r="O903" s="3">
        <v>37987</v>
      </c>
    </row>
    <row r="904" spans="1:15">
      <c r="A904" s="1">
        <f>T("1111121253")</f>
        <v>0</v>
      </c>
      <c r="B904" t="s">
        <v>780</v>
      </c>
      <c r="E904" t="s">
        <v>2255</v>
      </c>
      <c r="F904" t="s">
        <v>2269</v>
      </c>
      <c r="I904" t="s">
        <v>3029</v>
      </c>
      <c r="N904" t="s">
        <v>2255</v>
      </c>
      <c r="O904" s="3">
        <v>26299</v>
      </c>
    </row>
    <row r="905" spans="1:15">
      <c r="A905" s="1">
        <f>T("1111121254")</f>
        <v>0</v>
      </c>
      <c r="B905" t="s">
        <v>781</v>
      </c>
      <c r="E905" t="s">
        <v>2256</v>
      </c>
      <c r="F905" t="s">
        <v>2269</v>
      </c>
      <c r="I905" t="s">
        <v>3030</v>
      </c>
      <c r="N905" t="s">
        <v>2256</v>
      </c>
      <c r="O905" s="3">
        <v>26299</v>
      </c>
    </row>
    <row r="906" spans="1:15">
      <c r="A906" s="1">
        <f>T("1111121255")</f>
        <v>0</v>
      </c>
      <c r="B906" t="s">
        <v>782</v>
      </c>
      <c r="E906" t="s">
        <v>2251</v>
      </c>
      <c r="F906" t="s">
        <v>2269</v>
      </c>
      <c r="I906" t="s">
        <v>3031</v>
      </c>
      <c r="N906" t="s">
        <v>2251</v>
      </c>
      <c r="O906" s="3">
        <v>26299</v>
      </c>
    </row>
    <row r="907" spans="1:15">
      <c r="A907" s="1">
        <f>T("1111121256")</f>
        <v>0</v>
      </c>
      <c r="B907" t="s">
        <v>783</v>
      </c>
      <c r="E907" t="s">
        <v>2250</v>
      </c>
      <c r="F907" t="s">
        <v>2269</v>
      </c>
      <c r="I907" t="s">
        <v>3032</v>
      </c>
      <c r="N907" t="s">
        <v>2250</v>
      </c>
      <c r="O907" s="3">
        <v>26299</v>
      </c>
    </row>
    <row r="908" spans="1:15">
      <c r="A908" s="1">
        <f>T("1111121257")</f>
        <v>0</v>
      </c>
      <c r="B908" t="s">
        <v>784</v>
      </c>
      <c r="E908" t="s">
        <v>2241</v>
      </c>
      <c r="F908" t="s">
        <v>2269</v>
      </c>
      <c r="I908" t="s">
        <v>3033</v>
      </c>
      <c r="N908" t="s">
        <v>2241</v>
      </c>
      <c r="O908" s="3">
        <v>26299</v>
      </c>
    </row>
    <row r="909" spans="1:15">
      <c r="A909" s="1">
        <f>T("0000151899")</f>
        <v>0</v>
      </c>
      <c r="B909" t="s">
        <v>785</v>
      </c>
      <c r="E909" t="s">
        <v>2239</v>
      </c>
      <c r="F909" t="s">
        <v>2270</v>
      </c>
      <c r="I909" t="s">
        <v>3034</v>
      </c>
      <c r="N909" t="s">
        <v>4410</v>
      </c>
      <c r="O909" s="3">
        <v>36872</v>
      </c>
    </row>
    <row r="910" spans="1:15">
      <c r="A910" s="1">
        <f>T("0000151939")</f>
        <v>0</v>
      </c>
      <c r="B910" t="s">
        <v>786</v>
      </c>
      <c r="E910" t="s">
        <v>2246</v>
      </c>
      <c r="F910" t="s">
        <v>2270</v>
      </c>
      <c r="I910" t="s">
        <v>3035</v>
      </c>
      <c r="N910" t="s">
        <v>2246</v>
      </c>
      <c r="O910" s="3">
        <v>36617</v>
      </c>
    </row>
    <row r="911" spans="1:15">
      <c r="A911" s="1">
        <f>T("0000157474")</f>
        <v>0</v>
      </c>
      <c r="B911" t="s">
        <v>787</v>
      </c>
      <c r="E911" t="s">
        <v>2244</v>
      </c>
      <c r="F911" t="s">
        <v>2270</v>
      </c>
      <c r="I911" t="s">
        <v>3036</v>
      </c>
      <c r="N911" t="s">
        <v>4212</v>
      </c>
      <c r="O911" s="3">
        <v>26299</v>
      </c>
    </row>
    <row r="912" spans="1:15">
      <c r="A912" s="1">
        <f>T("0000157475")</f>
        <v>0</v>
      </c>
      <c r="B912" t="s">
        <v>788</v>
      </c>
      <c r="E912" t="s">
        <v>2244</v>
      </c>
      <c r="F912" t="s">
        <v>2270</v>
      </c>
      <c r="I912" t="s">
        <v>3037</v>
      </c>
      <c r="N912" t="s">
        <v>4231</v>
      </c>
      <c r="O912" s="3">
        <v>26299</v>
      </c>
    </row>
    <row r="913" spans="1:15">
      <c r="A913" s="1">
        <f>T("0000346522")</f>
        <v>0</v>
      </c>
      <c r="B913" t="s">
        <v>789</v>
      </c>
      <c r="E913" t="s">
        <v>2260</v>
      </c>
      <c r="F913" t="s">
        <v>2270</v>
      </c>
      <c r="I913" t="s">
        <v>3038</v>
      </c>
      <c r="N913" t="s">
        <v>2260</v>
      </c>
      <c r="O913" s="3">
        <v>37987</v>
      </c>
    </row>
    <row r="914" spans="1:15">
      <c r="A914" s="1">
        <f>T("0000346523")</f>
        <v>0</v>
      </c>
      <c r="B914" t="s">
        <v>789</v>
      </c>
      <c r="E914" t="s">
        <v>2260</v>
      </c>
      <c r="F914" t="s">
        <v>2270</v>
      </c>
      <c r="I914" t="s">
        <v>3039</v>
      </c>
      <c r="N914" t="s">
        <v>2260</v>
      </c>
      <c r="O914" s="3">
        <v>37987</v>
      </c>
    </row>
    <row r="915" spans="1:15">
      <c r="A915" s="1">
        <f>T("0000346534")</f>
        <v>0</v>
      </c>
      <c r="B915" t="s">
        <v>790</v>
      </c>
      <c r="E915" t="s">
        <v>2260</v>
      </c>
      <c r="F915" t="s">
        <v>2270</v>
      </c>
      <c r="I915" t="s">
        <v>3040</v>
      </c>
      <c r="N915" t="s">
        <v>4276</v>
      </c>
      <c r="O915" s="3">
        <v>37987</v>
      </c>
    </row>
    <row r="916" spans="1:15">
      <c r="A916" s="1">
        <f>T("0000346536")</f>
        <v>0</v>
      </c>
      <c r="B916" t="s">
        <v>791</v>
      </c>
      <c r="E916" t="s">
        <v>2244</v>
      </c>
      <c r="F916" t="s">
        <v>2270</v>
      </c>
      <c r="I916" t="s">
        <v>3041</v>
      </c>
      <c r="N916" t="s">
        <v>4411</v>
      </c>
      <c r="O916" s="3">
        <v>26299</v>
      </c>
    </row>
    <row r="917" spans="1:15">
      <c r="A917" s="1">
        <f>T("0000348368")</f>
        <v>0</v>
      </c>
      <c r="B917" t="s">
        <v>792</v>
      </c>
      <c r="E917" t="s">
        <v>2250</v>
      </c>
      <c r="F917" t="s">
        <v>2270</v>
      </c>
      <c r="I917" t="s">
        <v>3042</v>
      </c>
      <c r="N917" t="s">
        <v>2250</v>
      </c>
      <c r="O917" s="3">
        <v>26299</v>
      </c>
    </row>
    <row r="918" spans="1:15">
      <c r="A918" s="1">
        <f>T("0000348367")</f>
        <v>0</v>
      </c>
      <c r="B918" t="s">
        <v>792</v>
      </c>
      <c r="E918" t="s">
        <v>2250</v>
      </c>
      <c r="F918" t="s">
        <v>2270</v>
      </c>
      <c r="I918" t="s">
        <v>3043</v>
      </c>
      <c r="N918" t="s">
        <v>2250</v>
      </c>
      <c r="O918" s="3">
        <v>26299</v>
      </c>
    </row>
    <row r="919" spans="1:15">
      <c r="A919" s="1">
        <f>T("0000348370")</f>
        <v>0</v>
      </c>
      <c r="B919" t="s">
        <v>792</v>
      </c>
      <c r="E919" t="s">
        <v>2250</v>
      </c>
      <c r="F919" t="s">
        <v>2270</v>
      </c>
      <c r="I919" t="s">
        <v>3044</v>
      </c>
      <c r="N919" t="s">
        <v>2250</v>
      </c>
      <c r="O919" s="3">
        <v>26299</v>
      </c>
    </row>
    <row r="920" spans="1:15">
      <c r="A920" s="1">
        <f>T("0000348369")</f>
        <v>0</v>
      </c>
      <c r="B920" t="s">
        <v>792</v>
      </c>
      <c r="E920" t="s">
        <v>2250</v>
      </c>
      <c r="F920" t="s">
        <v>2270</v>
      </c>
      <c r="I920" t="s">
        <v>3045</v>
      </c>
      <c r="N920" t="s">
        <v>2250</v>
      </c>
      <c r="O920" s="3">
        <v>26299</v>
      </c>
    </row>
    <row r="921" spans="1:15">
      <c r="A921" s="1">
        <f>T("0000348381")</f>
        <v>0</v>
      </c>
      <c r="B921" t="s">
        <v>793</v>
      </c>
      <c r="E921" t="s">
        <v>2245</v>
      </c>
      <c r="F921" t="s">
        <v>2270</v>
      </c>
      <c r="I921" t="s">
        <v>3046</v>
      </c>
      <c r="N921" t="s">
        <v>2245</v>
      </c>
      <c r="O921" s="3">
        <v>36617</v>
      </c>
    </row>
    <row r="922" spans="1:15">
      <c r="A922" s="1">
        <f>T("0000348393")</f>
        <v>0</v>
      </c>
      <c r="B922" t="s">
        <v>794</v>
      </c>
      <c r="E922" t="s">
        <v>2242</v>
      </c>
      <c r="F922" t="s">
        <v>2270</v>
      </c>
      <c r="I922" t="s">
        <v>3047</v>
      </c>
      <c r="N922" t="s">
        <v>4412</v>
      </c>
      <c r="O922" s="3">
        <v>36526</v>
      </c>
    </row>
    <row r="923" spans="1:15">
      <c r="A923" s="1">
        <f>T("1111121397")</f>
        <v>0</v>
      </c>
      <c r="B923" t="s">
        <v>795</v>
      </c>
      <c r="E923" t="s">
        <v>2242</v>
      </c>
      <c r="F923" t="s">
        <v>2270</v>
      </c>
      <c r="I923" t="s">
        <v>3048</v>
      </c>
      <c r="N923" t="s">
        <v>4412</v>
      </c>
      <c r="O923" s="3">
        <v>36161</v>
      </c>
    </row>
    <row r="924" spans="1:15">
      <c r="A924" s="1">
        <f>T("1111121403")</f>
        <v>0</v>
      </c>
      <c r="B924" t="s">
        <v>796</v>
      </c>
      <c r="E924" t="s">
        <v>2237</v>
      </c>
      <c r="F924" t="s">
        <v>2270</v>
      </c>
      <c r="I924" t="s">
        <v>3049</v>
      </c>
      <c r="N924" t="s">
        <v>4413</v>
      </c>
      <c r="O924" s="3">
        <v>26299</v>
      </c>
    </row>
    <row r="925" spans="1:15">
      <c r="A925" s="1">
        <f>T("1111121409")</f>
        <v>0</v>
      </c>
      <c r="B925" t="s">
        <v>797</v>
      </c>
      <c r="E925" t="s">
        <v>2256</v>
      </c>
      <c r="F925" t="s">
        <v>2270</v>
      </c>
      <c r="I925" t="s">
        <v>3050</v>
      </c>
      <c r="N925" t="s">
        <v>4414</v>
      </c>
      <c r="O925" s="3">
        <v>26299</v>
      </c>
    </row>
    <row r="926" spans="1:15">
      <c r="A926" s="1">
        <f>T("1111121415")</f>
        <v>0</v>
      </c>
      <c r="B926" t="s">
        <v>797</v>
      </c>
      <c r="E926" t="s">
        <v>2255</v>
      </c>
      <c r="F926" t="s">
        <v>2270</v>
      </c>
      <c r="I926" t="s">
        <v>3051</v>
      </c>
      <c r="N926" t="s">
        <v>4415</v>
      </c>
      <c r="O926" s="3">
        <v>26299</v>
      </c>
    </row>
    <row r="927" spans="1:15">
      <c r="A927" s="1">
        <f>T("1111121418")</f>
        <v>0</v>
      </c>
      <c r="B927" t="s">
        <v>798</v>
      </c>
      <c r="E927" t="s">
        <v>2257</v>
      </c>
      <c r="F927" t="s">
        <v>2270</v>
      </c>
      <c r="I927" t="s">
        <v>3052</v>
      </c>
      <c r="N927" t="s">
        <v>4416</v>
      </c>
      <c r="O927" s="3">
        <v>36545</v>
      </c>
    </row>
    <row r="928" spans="1:15">
      <c r="A928" s="1">
        <f>T("1111121419")</f>
        <v>0</v>
      </c>
      <c r="B928" t="s">
        <v>799</v>
      </c>
      <c r="E928" t="s">
        <v>2253</v>
      </c>
      <c r="F928" t="s">
        <v>2270</v>
      </c>
      <c r="I928" t="s">
        <v>3053</v>
      </c>
      <c r="N928" t="s">
        <v>4417</v>
      </c>
      <c r="O928" s="3">
        <v>36545</v>
      </c>
    </row>
    <row r="929" spans="1:15">
      <c r="A929" s="1">
        <f>T("1111121420")</f>
        <v>0</v>
      </c>
      <c r="B929" t="s">
        <v>800</v>
      </c>
      <c r="E929" t="s">
        <v>2258</v>
      </c>
      <c r="F929" t="s">
        <v>2270</v>
      </c>
      <c r="I929" t="s">
        <v>3054</v>
      </c>
      <c r="N929" t="s">
        <v>4418</v>
      </c>
      <c r="O929" s="3">
        <v>36545</v>
      </c>
    </row>
    <row r="930" spans="1:15">
      <c r="A930" s="1">
        <f>T("1111121421")</f>
        <v>0</v>
      </c>
      <c r="B930" t="s">
        <v>801</v>
      </c>
      <c r="E930" t="s">
        <v>2263</v>
      </c>
      <c r="F930" t="s">
        <v>2270</v>
      </c>
      <c r="I930" t="s">
        <v>3055</v>
      </c>
      <c r="N930" t="s">
        <v>4419</v>
      </c>
      <c r="O930" s="3">
        <v>36545</v>
      </c>
    </row>
    <row r="931" spans="1:15">
      <c r="A931" s="1">
        <f>T("1111121422")</f>
        <v>0</v>
      </c>
      <c r="B931" t="s">
        <v>802</v>
      </c>
      <c r="E931" t="s">
        <v>2238</v>
      </c>
      <c r="F931" t="s">
        <v>2270</v>
      </c>
      <c r="I931" t="s">
        <v>3056</v>
      </c>
      <c r="N931" t="s">
        <v>4420</v>
      </c>
      <c r="O931" s="3">
        <v>36545</v>
      </c>
    </row>
    <row r="932" spans="1:15">
      <c r="A932" s="1">
        <f>T("1111121423")</f>
        <v>0</v>
      </c>
      <c r="B932" t="s">
        <v>803</v>
      </c>
      <c r="E932" t="s">
        <v>2262</v>
      </c>
      <c r="F932" t="s">
        <v>2270</v>
      </c>
      <c r="I932" t="s">
        <v>3057</v>
      </c>
      <c r="N932" t="s">
        <v>4421</v>
      </c>
      <c r="O932" s="3">
        <v>36545</v>
      </c>
    </row>
    <row r="933" spans="1:15">
      <c r="A933" s="1">
        <f>T("1111121424")</f>
        <v>0</v>
      </c>
      <c r="B933" t="s">
        <v>804</v>
      </c>
      <c r="E933" t="s">
        <v>2257</v>
      </c>
      <c r="F933" t="s">
        <v>2270</v>
      </c>
      <c r="I933" t="s">
        <v>3058</v>
      </c>
      <c r="N933" t="s">
        <v>4422</v>
      </c>
      <c r="O933" s="3">
        <v>36545</v>
      </c>
    </row>
    <row r="934" spans="1:15">
      <c r="A934" s="1">
        <f>T("1111121425")</f>
        <v>0</v>
      </c>
      <c r="B934" t="s">
        <v>804</v>
      </c>
      <c r="E934" t="s">
        <v>2258</v>
      </c>
      <c r="F934" t="s">
        <v>2270</v>
      </c>
      <c r="I934" t="s">
        <v>3059</v>
      </c>
      <c r="N934" t="s">
        <v>4423</v>
      </c>
      <c r="O934" s="3">
        <v>36545</v>
      </c>
    </row>
    <row r="935" spans="1:15">
      <c r="A935" s="1">
        <f>T("1111121426")</f>
        <v>0</v>
      </c>
      <c r="B935" t="s">
        <v>804</v>
      </c>
      <c r="E935" t="s">
        <v>2238</v>
      </c>
      <c r="F935" t="s">
        <v>2270</v>
      </c>
      <c r="I935" t="s">
        <v>3060</v>
      </c>
      <c r="N935" t="s">
        <v>4424</v>
      </c>
      <c r="O935" s="3">
        <v>36545</v>
      </c>
    </row>
    <row r="936" spans="1:15">
      <c r="A936" s="1">
        <f>T("1111121428")</f>
        <v>0</v>
      </c>
      <c r="B936" t="s">
        <v>805</v>
      </c>
      <c r="E936" t="s">
        <v>2238</v>
      </c>
      <c r="F936" t="s">
        <v>2270</v>
      </c>
      <c r="I936" t="s">
        <v>3061</v>
      </c>
      <c r="N936" t="s">
        <v>4425</v>
      </c>
      <c r="O936" s="3">
        <v>36545</v>
      </c>
    </row>
    <row r="937" spans="1:15">
      <c r="A937" s="1">
        <f>T("1111121431")</f>
        <v>0</v>
      </c>
      <c r="B937" t="s">
        <v>806</v>
      </c>
      <c r="E937" t="s">
        <v>2257</v>
      </c>
      <c r="F937" t="s">
        <v>2270</v>
      </c>
      <c r="I937" t="s">
        <v>3062</v>
      </c>
      <c r="N937" t="s">
        <v>4426</v>
      </c>
      <c r="O937" s="3">
        <v>36545</v>
      </c>
    </row>
    <row r="938" spans="1:15">
      <c r="A938" s="1">
        <f>T("1111121434")</f>
        <v>0</v>
      </c>
      <c r="B938" t="s">
        <v>807</v>
      </c>
      <c r="E938" t="s">
        <v>2245</v>
      </c>
      <c r="F938" t="s">
        <v>2270</v>
      </c>
      <c r="I938" t="s">
        <v>3063</v>
      </c>
      <c r="N938" t="s">
        <v>4279</v>
      </c>
      <c r="O938" s="3">
        <v>36545</v>
      </c>
    </row>
    <row r="939" spans="1:15">
      <c r="A939" s="1">
        <f>T("1111121437")</f>
        <v>0</v>
      </c>
      <c r="B939" t="s">
        <v>808</v>
      </c>
      <c r="E939" t="s">
        <v>2245</v>
      </c>
      <c r="F939" t="s">
        <v>2270</v>
      </c>
      <c r="I939" t="s">
        <v>3064</v>
      </c>
      <c r="N939" t="s">
        <v>4279</v>
      </c>
      <c r="O939" s="3">
        <v>36545</v>
      </c>
    </row>
    <row r="940" spans="1:15">
      <c r="A940" s="1">
        <f>T("1111121438")</f>
        <v>0</v>
      </c>
      <c r="B940" t="s">
        <v>809</v>
      </c>
      <c r="E940" t="s">
        <v>2245</v>
      </c>
      <c r="F940" t="s">
        <v>2270</v>
      </c>
      <c r="I940" t="s">
        <v>3065</v>
      </c>
      <c r="N940" t="s">
        <v>4279</v>
      </c>
      <c r="O940" s="3">
        <v>36545</v>
      </c>
    </row>
    <row r="941" spans="1:15">
      <c r="A941" s="1">
        <f>T("1111121440")</f>
        <v>0</v>
      </c>
      <c r="B941" t="s">
        <v>810</v>
      </c>
      <c r="E941" t="s">
        <v>2245</v>
      </c>
      <c r="F941" t="s">
        <v>2270</v>
      </c>
      <c r="I941" t="s">
        <v>3066</v>
      </c>
      <c r="N941" t="s">
        <v>4427</v>
      </c>
      <c r="O941" s="3">
        <v>36545</v>
      </c>
    </row>
    <row r="942" spans="1:15">
      <c r="A942" s="1">
        <f>T("1111121441")</f>
        <v>0</v>
      </c>
      <c r="B942" t="s">
        <v>811</v>
      </c>
      <c r="E942" t="s">
        <v>2248</v>
      </c>
      <c r="F942" t="s">
        <v>2270</v>
      </c>
      <c r="I942" t="s">
        <v>3067</v>
      </c>
      <c r="N942" t="s">
        <v>4428</v>
      </c>
      <c r="O942" s="3">
        <v>36545</v>
      </c>
    </row>
    <row r="943" spans="1:15">
      <c r="A943" s="1">
        <f>T("1111121442")</f>
        <v>0</v>
      </c>
      <c r="B943" t="s">
        <v>812</v>
      </c>
      <c r="E943" t="s">
        <v>2245</v>
      </c>
      <c r="F943" t="s">
        <v>2270</v>
      </c>
      <c r="I943" t="s">
        <v>3068</v>
      </c>
      <c r="N943" t="s">
        <v>4427</v>
      </c>
      <c r="O943" s="3">
        <v>36545</v>
      </c>
    </row>
    <row r="944" spans="1:15">
      <c r="A944" s="1">
        <f>T("1111121443")</f>
        <v>0</v>
      </c>
      <c r="B944" t="s">
        <v>813</v>
      </c>
      <c r="E944" t="s">
        <v>2247</v>
      </c>
      <c r="F944" t="s">
        <v>2270</v>
      </c>
      <c r="I944" t="s">
        <v>3069</v>
      </c>
      <c r="N944" t="s">
        <v>4429</v>
      </c>
      <c r="O944" s="3">
        <v>36545</v>
      </c>
    </row>
    <row r="945" spans="1:15">
      <c r="A945" s="1">
        <f>T("1111121444")</f>
        <v>0</v>
      </c>
      <c r="B945" t="s">
        <v>814</v>
      </c>
      <c r="E945" t="s">
        <v>2241</v>
      </c>
      <c r="F945" t="s">
        <v>2270</v>
      </c>
      <c r="I945" t="s">
        <v>3070</v>
      </c>
      <c r="N945" t="s">
        <v>4207</v>
      </c>
      <c r="O945" s="3">
        <v>36545</v>
      </c>
    </row>
    <row r="946" spans="1:15">
      <c r="A946" s="1">
        <f>T("1111121445")</f>
        <v>0</v>
      </c>
      <c r="B946" t="s">
        <v>815</v>
      </c>
      <c r="E946" t="s">
        <v>2241</v>
      </c>
      <c r="F946" t="s">
        <v>2270</v>
      </c>
      <c r="I946" t="s">
        <v>3071</v>
      </c>
      <c r="N946" t="s">
        <v>4207</v>
      </c>
      <c r="O946" s="3">
        <v>36545</v>
      </c>
    </row>
    <row r="947" spans="1:15">
      <c r="A947" s="1">
        <f>T("1111121450")</f>
        <v>0</v>
      </c>
      <c r="B947" t="s">
        <v>816</v>
      </c>
      <c r="E947" t="s">
        <v>2254</v>
      </c>
      <c r="F947" t="s">
        <v>2270</v>
      </c>
      <c r="I947" t="s">
        <v>3072</v>
      </c>
      <c r="N947" t="s">
        <v>4243</v>
      </c>
      <c r="O947" s="3">
        <v>42736</v>
      </c>
    </row>
    <row r="948" spans="1:15">
      <c r="A948" s="1">
        <f>T("1111121451")</f>
        <v>0</v>
      </c>
      <c r="B948" t="s">
        <v>817</v>
      </c>
      <c r="E948" t="s">
        <v>2254</v>
      </c>
      <c r="F948" t="s">
        <v>2270</v>
      </c>
      <c r="I948" t="s">
        <v>3073</v>
      </c>
      <c r="N948" t="s">
        <v>4243</v>
      </c>
      <c r="O948" s="3">
        <v>42736</v>
      </c>
    </row>
    <row r="949" spans="1:15">
      <c r="A949" s="1">
        <f>T("1111121452")</f>
        <v>0</v>
      </c>
      <c r="B949" t="s">
        <v>818</v>
      </c>
      <c r="E949" t="s">
        <v>2254</v>
      </c>
      <c r="F949" t="s">
        <v>2270</v>
      </c>
      <c r="I949" t="s">
        <v>3074</v>
      </c>
      <c r="N949" t="s">
        <v>4243</v>
      </c>
      <c r="O949" s="3">
        <v>42736</v>
      </c>
    </row>
    <row r="950" spans="1:15">
      <c r="A950" s="1">
        <f>T("1111121453")</f>
        <v>0</v>
      </c>
      <c r="B950" t="s">
        <v>819</v>
      </c>
      <c r="E950" t="s">
        <v>2254</v>
      </c>
      <c r="F950" t="s">
        <v>2270</v>
      </c>
      <c r="I950" t="s">
        <v>3075</v>
      </c>
      <c r="N950" t="s">
        <v>4243</v>
      </c>
      <c r="O950" s="3">
        <v>42736</v>
      </c>
    </row>
    <row r="951" spans="1:15">
      <c r="A951" s="1">
        <f>T("1111121454")</f>
        <v>0</v>
      </c>
      <c r="B951" t="s">
        <v>820</v>
      </c>
      <c r="E951" t="s">
        <v>2254</v>
      </c>
      <c r="F951" t="s">
        <v>2270</v>
      </c>
      <c r="I951" t="s">
        <v>3076</v>
      </c>
      <c r="N951" t="s">
        <v>4243</v>
      </c>
      <c r="O951" s="3">
        <v>42736</v>
      </c>
    </row>
    <row r="952" spans="1:15">
      <c r="A952" s="1">
        <f>T("1111121456")</f>
        <v>0</v>
      </c>
      <c r="B952" t="s">
        <v>821</v>
      </c>
      <c r="E952" t="s">
        <v>2260</v>
      </c>
      <c r="F952" t="s">
        <v>2270</v>
      </c>
      <c r="I952" t="s">
        <v>3077</v>
      </c>
      <c r="N952" t="s">
        <v>4276</v>
      </c>
      <c r="O952" s="3">
        <v>37987</v>
      </c>
    </row>
    <row r="953" spans="1:15">
      <c r="A953" s="1">
        <f>T("1111121458")</f>
        <v>0</v>
      </c>
      <c r="B953" t="s">
        <v>822</v>
      </c>
      <c r="E953" t="s">
        <v>2260</v>
      </c>
      <c r="F953" t="s">
        <v>2270</v>
      </c>
      <c r="I953" t="s">
        <v>3078</v>
      </c>
      <c r="N953" t="s">
        <v>4276</v>
      </c>
      <c r="O953" s="3">
        <v>37987</v>
      </c>
    </row>
    <row r="954" spans="1:15">
      <c r="A954" s="1">
        <f>T("1111121459")</f>
        <v>0</v>
      </c>
      <c r="B954" t="s">
        <v>823</v>
      </c>
      <c r="E954" t="s">
        <v>2260</v>
      </c>
      <c r="F954" t="s">
        <v>2270</v>
      </c>
      <c r="I954" t="s">
        <v>3079</v>
      </c>
      <c r="N954" t="s">
        <v>4276</v>
      </c>
      <c r="O954" s="3">
        <v>37987</v>
      </c>
    </row>
    <row r="955" spans="1:15">
      <c r="A955" s="1">
        <f>T("1111121460")</f>
        <v>0</v>
      </c>
      <c r="B955" t="s">
        <v>824</v>
      </c>
      <c r="E955" t="s">
        <v>2260</v>
      </c>
      <c r="F955" t="s">
        <v>2270</v>
      </c>
      <c r="I955" t="s">
        <v>3080</v>
      </c>
      <c r="N955" t="s">
        <v>4276</v>
      </c>
      <c r="O955" s="3">
        <v>37987</v>
      </c>
    </row>
    <row r="956" spans="1:15">
      <c r="A956" s="1">
        <f>T("1111121461")</f>
        <v>0</v>
      </c>
      <c r="B956" t="s">
        <v>825</v>
      </c>
      <c r="E956" t="s">
        <v>2260</v>
      </c>
      <c r="F956" t="s">
        <v>2270</v>
      </c>
      <c r="I956" t="s">
        <v>3081</v>
      </c>
      <c r="N956" t="s">
        <v>4276</v>
      </c>
      <c r="O956" s="3">
        <v>37987</v>
      </c>
    </row>
    <row r="957" spans="1:15">
      <c r="A957" s="1">
        <f>T("1111121462")</f>
        <v>0</v>
      </c>
      <c r="B957" t="s">
        <v>826</v>
      </c>
      <c r="E957" t="s">
        <v>2260</v>
      </c>
      <c r="F957" t="s">
        <v>2270</v>
      </c>
      <c r="I957" t="s">
        <v>3082</v>
      </c>
      <c r="N957" t="s">
        <v>4276</v>
      </c>
      <c r="O957" s="3">
        <v>37987</v>
      </c>
    </row>
    <row r="958" spans="1:15">
      <c r="A958" s="1">
        <f>T("1111121463")</f>
        <v>0</v>
      </c>
      <c r="B958" t="s">
        <v>827</v>
      </c>
      <c r="E958" t="s">
        <v>2260</v>
      </c>
      <c r="F958" t="s">
        <v>2270</v>
      </c>
      <c r="I958" t="s">
        <v>3083</v>
      </c>
      <c r="N958" t="s">
        <v>4276</v>
      </c>
      <c r="O958" s="3">
        <v>37987</v>
      </c>
    </row>
    <row r="959" spans="1:15">
      <c r="A959" s="1">
        <f>T("1111121464")</f>
        <v>0</v>
      </c>
      <c r="B959" t="s">
        <v>828</v>
      </c>
      <c r="E959" t="s">
        <v>2260</v>
      </c>
      <c r="F959" t="s">
        <v>2270</v>
      </c>
      <c r="I959" t="s">
        <v>3084</v>
      </c>
      <c r="N959" t="s">
        <v>4276</v>
      </c>
      <c r="O959" s="3">
        <v>37987</v>
      </c>
    </row>
    <row r="960" spans="1:15">
      <c r="A960" s="1">
        <f>T("1111121465")</f>
        <v>0</v>
      </c>
      <c r="B960" t="s">
        <v>829</v>
      </c>
      <c r="E960" t="s">
        <v>2260</v>
      </c>
      <c r="F960" t="s">
        <v>2270</v>
      </c>
      <c r="I960" t="s">
        <v>3085</v>
      </c>
      <c r="N960" t="s">
        <v>4276</v>
      </c>
      <c r="O960" s="3">
        <v>37987</v>
      </c>
    </row>
    <row r="961" spans="1:15">
      <c r="A961" s="1">
        <f>T("1111121466")</f>
        <v>0</v>
      </c>
      <c r="B961" t="s">
        <v>830</v>
      </c>
      <c r="E961" t="s">
        <v>2260</v>
      </c>
      <c r="F961" t="s">
        <v>2270</v>
      </c>
      <c r="I961" t="s">
        <v>3086</v>
      </c>
      <c r="N961" t="s">
        <v>4276</v>
      </c>
      <c r="O961" s="3">
        <v>37987</v>
      </c>
    </row>
    <row r="962" spans="1:15">
      <c r="A962" s="1">
        <f>T("1111121469")</f>
        <v>0</v>
      </c>
      <c r="B962" t="s">
        <v>831</v>
      </c>
      <c r="E962" t="s">
        <v>2239</v>
      </c>
      <c r="F962" t="s">
        <v>2270</v>
      </c>
      <c r="I962" t="s">
        <v>3087</v>
      </c>
      <c r="N962" t="s">
        <v>4251</v>
      </c>
      <c r="O962" s="3">
        <v>36872</v>
      </c>
    </row>
    <row r="963" spans="1:15">
      <c r="A963" s="1">
        <f>T("1111121470")</f>
        <v>0</v>
      </c>
      <c r="B963" t="s">
        <v>832</v>
      </c>
      <c r="E963" t="s">
        <v>2239</v>
      </c>
      <c r="F963" t="s">
        <v>2270</v>
      </c>
      <c r="I963" t="s">
        <v>3088</v>
      </c>
      <c r="N963" t="s">
        <v>4251</v>
      </c>
      <c r="O963" s="3">
        <v>36872</v>
      </c>
    </row>
    <row r="964" spans="1:15">
      <c r="A964" s="1">
        <f>T("1111121471")</f>
        <v>0</v>
      </c>
      <c r="B964" t="s">
        <v>833</v>
      </c>
      <c r="E964" t="s">
        <v>2249</v>
      </c>
      <c r="F964" t="s">
        <v>2270</v>
      </c>
      <c r="I964" t="s">
        <v>3089</v>
      </c>
      <c r="N964" t="s">
        <v>4222</v>
      </c>
      <c r="O964" s="3">
        <v>26299</v>
      </c>
    </row>
    <row r="965" spans="1:15">
      <c r="A965" s="1">
        <f>T("1111121472")</f>
        <v>0</v>
      </c>
      <c r="B965" t="s">
        <v>834</v>
      </c>
      <c r="E965" t="s">
        <v>2249</v>
      </c>
      <c r="F965" t="s">
        <v>2270</v>
      </c>
      <c r="I965" t="s">
        <v>3090</v>
      </c>
      <c r="N965" t="s">
        <v>4222</v>
      </c>
      <c r="O965" s="3">
        <v>26299</v>
      </c>
    </row>
    <row r="966" spans="1:15">
      <c r="A966" s="1">
        <f>T("1111121473")</f>
        <v>0</v>
      </c>
      <c r="B966" t="s">
        <v>835</v>
      </c>
      <c r="E966" t="s">
        <v>2249</v>
      </c>
      <c r="F966" t="s">
        <v>2270</v>
      </c>
      <c r="I966" t="s">
        <v>3091</v>
      </c>
      <c r="N966" t="s">
        <v>4222</v>
      </c>
      <c r="O966" s="3">
        <v>26299</v>
      </c>
    </row>
    <row r="967" spans="1:15">
      <c r="A967" s="1">
        <f>T("1111121474")</f>
        <v>0</v>
      </c>
      <c r="B967" t="s">
        <v>836</v>
      </c>
      <c r="E967" t="s">
        <v>2249</v>
      </c>
      <c r="F967" t="s">
        <v>2270</v>
      </c>
      <c r="I967" t="s">
        <v>3092</v>
      </c>
      <c r="N967" t="s">
        <v>4222</v>
      </c>
      <c r="O967" s="3">
        <v>26299</v>
      </c>
    </row>
    <row r="968" spans="1:15">
      <c r="A968" s="1">
        <f>T("1111121476")</f>
        <v>0</v>
      </c>
      <c r="B968" t="s">
        <v>837</v>
      </c>
      <c r="E968" t="s">
        <v>2249</v>
      </c>
      <c r="F968" t="s">
        <v>2270</v>
      </c>
      <c r="I968" t="s">
        <v>3093</v>
      </c>
      <c r="N968" t="s">
        <v>4222</v>
      </c>
      <c r="O968" s="3">
        <v>26299</v>
      </c>
    </row>
    <row r="969" spans="1:15">
      <c r="A969" s="1">
        <f>T("1111121477")</f>
        <v>0</v>
      </c>
      <c r="B969" t="s">
        <v>838</v>
      </c>
      <c r="E969" t="s">
        <v>2249</v>
      </c>
      <c r="F969" t="s">
        <v>2270</v>
      </c>
      <c r="I969" t="s">
        <v>3094</v>
      </c>
      <c r="N969" t="s">
        <v>4222</v>
      </c>
      <c r="O969" s="3">
        <v>26299</v>
      </c>
    </row>
    <row r="970" spans="1:15">
      <c r="A970" s="1">
        <f>T("1111121478")</f>
        <v>0</v>
      </c>
      <c r="B970" t="s">
        <v>839</v>
      </c>
      <c r="E970" t="s">
        <v>2249</v>
      </c>
      <c r="F970" t="s">
        <v>2270</v>
      </c>
      <c r="I970" t="s">
        <v>3095</v>
      </c>
      <c r="N970" t="s">
        <v>4222</v>
      </c>
      <c r="O970" s="3">
        <v>26299</v>
      </c>
    </row>
    <row r="971" spans="1:15">
      <c r="A971" s="1">
        <f>T("1111121479")</f>
        <v>0</v>
      </c>
      <c r="B971" t="s">
        <v>840</v>
      </c>
      <c r="E971" t="s">
        <v>2249</v>
      </c>
      <c r="F971" t="s">
        <v>2270</v>
      </c>
      <c r="I971" t="s">
        <v>3096</v>
      </c>
      <c r="N971" t="s">
        <v>4222</v>
      </c>
      <c r="O971" s="3">
        <v>26299</v>
      </c>
    </row>
    <row r="972" spans="1:15">
      <c r="A972" s="1">
        <f>T("1111121480")</f>
        <v>0</v>
      </c>
      <c r="B972" t="s">
        <v>841</v>
      </c>
      <c r="E972" t="s">
        <v>2249</v>
      </c>
      <c r="F972" t="s">
        <v>2270</v>
      </c>
      <c r="I972" t="s">
        <v>3097</v>
      </c>
      <c r="N972" t="s">
        <v>4222</v>
      </c>
      <c r="O972" s="3">
        <v>26299</v>
      </c>
    </row>
    <row r="973" spans="1:15">
      <c r="A973" s="1">
        <f>T("1111121481")</f>
        <v>0</v>
      </c>
      <c r="B973" t="s">
        <v>833</v>
      </c>
      <c r="E973" t="s">
        <v>2249</v>
      </c>
      <c r="F973" t="s">
        <v>2270</v>
      </c>
      <c r="I973" t="s">
        <v>3098</v>
      </c>
      <c r="N973" t="s">
        <v>4227</v>
      </c>
      <c r="O973" s="3">
        <v>26299</v>
      </c>
    </row>
    <row r="974" spans="1:15">
      <c r="A974" s="1">
        <f>T("1111121482")</f>
        <v>0</v>
      </c>
      <c r="B974" t="s">
        <v>836</v>
      </c>
      <c r="E974" t="s">
        <v>2249</v>
      </c>
      <c r="F974" t="s">
        <v>2270</v>
      </c>
      <c r="I974" t="s">
        <v>3099</v>
      </c>
      <c r="N974" t="s">
        <v>4227</v>
      </c>
      <c r="O974" s="3">
        <v>26299</v>
      </c>
    </row>
    <row r="975" spans="1:15">
      <c r="A975" s="1">
        <f>T("1111121484")</f>
        <v>0</v>
      </c>
      <c r="B975" t="s">
        <v>837</v>
      </c>
      <c r="E975" t="s">
        <v>2249</v>
      </c>
      <c r="F975" t="s">
        <v>2270</v>
      </c>
      <c r="I975" t="s">
        <v>3100</v>
      </c>
      <c r="N975" t="s">
        <v>4227</v>
      </c>
      <c r="O975" s="3">
        <v>26299</v>
      </c>
    </row>
    <row r="976" spans="1:15">
      <c r="A976" s="1">
        <f>T("1111121485")</f>
        <v>0</v>
      </c>
      <c r="B976" t="s">
        <v>838</v>
      </c>
      <c r="E976" t="s">
        <v>2249</v>
      </c>
      <c r="F976" t="s">
        <v>2270</v>
      </c>
      <c r="I976" t="s">
        <v>3101</v>
      </c>
      <c r="N976" t="s">
        <v>4227</v>
      </c>
      <c r="O976" s="3">
        <v>26299</v>
      </c>
    </row>
    <row r="977" spans="1:15">
      <c r="A977" s="1">
        <f>T("1111121486")</f>
        <v>0</v>
      </c>
      <c r="B977" t="s">
        <v>842</v>
      </c>
      <c r="E977" t="s">
        <v>2249</v>
      </c>
      <c r="F977" t="s">
        <v>2270</v>
      </c>
      <c r="I977" t="s">
        <v>3102</v>
      </c>
      <c r="N977" t="s">
        <v>4227</v>
      </c>
      <c r="O977" s="3">
        <v>26299</v>
      </c>
    </row>
    <row r="978" spans="1:15">
      <c r="A978" s="1">
        <f>T("1111121487")</f>
        <v>0</v>
      </c>
      <c r="B978" t="s">
        <v>843</v>
      </c>
      <c r="E978" t="s">
        <v>2249</v>
      </c>
      <c r="F978" t="s">
        <v>2270</v>
      </c>
      <c r="I978" t="s">
        <v>3103</v>
      </c>
      <c r="N978" t="s">
        <v>4227</v>
      </c>
      <c r="O978" s="3">
        <v>26299</v>
      </c>
    </row>
    <row r="979" spans="1:15">
      <c r="A979" s="1">
        <f>T("1111121488")</f>
        <v>0</v>
      </c>
      <c r="B979" t="s">
        <v>844</v>
      </c>
      <c r="E979" t="s">
        <v>2249</v>
      </c>
      <c r="F979" t="s">
        <v>2270</v>
      </c>
      <c r="I979" t="s">
        <v>3104</v>
      </c>
      <c r="N979" t="s">
        <v>4227</v>
      </c>
      <c r="O979" s="3">
        <v>26299</v>
      </c>
    </row>
    <row r="980" spans="1:15">
      <c r="A980" s="1">
        <f>T("1111121489")</f>
        <v>0</v>
      </c>
      <c r="B980" t="s">
        <v>833</v>
      </c>
      <c r="E980" t="s">
        <v>2249</v>
      </c>
      <c r="F980" t="s">
        <v>2270</v>
      </c>
      <c r="I980" t="s">
        <v>3105</v>
      </c>
      <c r="N980" t="s">
        <v>4235</v>
      </c>
      <c r="O980" s="3">
        <v>26299</v>
      </c>
    </row>
    <row r="981" spans="1:15">
      <c r="A981" s="1">
        <f>T("1111121490")</f>
        <v>0</v>
      </c>
      <c r="B981" t="s">
        <v>836</v>
      </c>
      <c r="E981" t="s">
        <v>2249</v>
      </c>
      <c r="F981" t="s">
        <v>2270</v>
      </c>
      <c r="I981" t="s">
        <v>3106</v>
      </c>
      <c r="N981" t="s">
        <v>4235</v>
      </c>
      <c r="O981" s="3">
        <v>26299</v>
      </c>
    </row>
    <row r="982" spans="1:15">
      <c r="A982" s="1">
        <f>T("1111121492")</f>
        <v>0</v>
      </c>
      <c r="B982" t="s">
        <v>837</v>
      </c>
      <c r="E982" t="s">
        <v>2249</v>
      </c>
      <c r="F982" t="s">
        <v>2270</v>
      </c>
      <c r="I982" t="s">
        <v>3107</v>
      </c>
      <c r="N982" t="s">
        <v>4235</v>
      </c>
      <c r="O982" s="3">
        <v>26299</v>
      </c>
    </row>
    <row r="983" spans="1:15">
      <c r="A983" s="1">
        <f>T("1111121493")</f>
        <v>0</v>
      </c>
      <c r="B983" t="s">
        <v>838</v>
      </c>
      <c r="E983" t="s">
        <v>2249</v>
      </c>
      <c r="F983" t="s">
        <v>2270</v>
      </c>
      <c r="I983" t="s">
        <v>3108</v>
      </c>
      <c r="N983" t="s">
        <v>4235</v>
      </c>
      <c r="O983" s="3">
        <v>26299</v>
      </c>
    </row>
    <row r="984" spans="1:15">
      <c r="A984" s="1">
        <f>T("1111121495")</f>
        <v>0</v>
      </c>
      <c r="B984" t="s">
        <v>845</v>
      </c>
      <c r="E984" t="s">
        <v>2249</v>
      </c>
      <c r="F984" t="s">
        <v>2270</v>
      </c>
      <c r="I984" t="s">
        <v>3109</v>
      </c>
      <c r="N984" t="s">
        <v>4235</v>
      </c>
      <c r="O984" s="3">
        <v>26299</v>
      </c>
    </row>
    <row r="985" spans="1:15">
      <c r="A985" s="1">
        <f>T("1111121496")</f>
        <v>0</v>
      </c>
      <c r="B985" t="s">
        <v>846</v>
      </c>
      <c r="E985" t="s">
        <v>2249</v>
      </c>
      <c r="F985" t="s">
        <v>2270</v>
      </c>
      <c r="I985" t="s">
        <v>3110</v>
      </c>
      <c r="N985" t="s">
        <v>4234</v>
      </c>
      <c r="O985" s="3">
        <v>26299</v>
      </c>
    </row>
    <row r="986" spans="1:15">
      <c r="A986" s="1">
        <f>T("1111121497")</f>
        <v>0</v>
      </c>
      <c r="B986" t="s">
        <v>836</v>
      </c>
      <c r="E986" t="s">
        <v>2249</v>
      </c>
      <c r="F986" t="s">
        <v>2270</v>
      </c>
      <c r="I986" t="s">
        <v>3111</v>
      </c>
      <c r="N986" t="s">
        <v>4234</v>
      </c>
      <c r="O986" s="3">
        <v>26299</v>
      </c>
    </row>
    <row r="987" spans="1:15">
      <c r="A987" s="1">
        <f>T("1111121499")</f>
        <v>0</v>
      </c>
      <c r="B987" t="s">
        <v>837</v>
      </c>
      <c r="E987" t="s">
        <v>2249</v>
      </c>
      <c r="F987" t="s">
        <v>2270</v>
      </c>
      <c r="I987" t="s">
        <v>3112</v>
      </c>
      <c r="N987" t="s">
        <v>4234</v>
      </c>
      <c r="O987" s="3">
        <v>26299</v>
      </c>
    </row>
    <row r="988" spans="1:15">
      <c r="A988" s="1">
        <f>T("1111121500")</f>
        <v>0</v>
      </c>
      <c r="B988" t="s">
        <v>838</v>
      </c>
      <c r="E988" t="s">
        <v>2249</v>
      </c>
      <c r="F988" t="s">
        <v>2270</v>
      </c>
      <c r="I988" t="s">
        <v>3113</v>
      </c>
      <c r="N988" t="s">
        <v>4234</v>
      </c>
      <c r="O988" s="3">
        <v>26299</v>
      </c>
    </row>
    <row r="989" spans="1:15">
      <c r="A989" s="1">
        <f>T("1111121502")</f>
        <v>0</v>
      </c>
      <c r="B989" t="s">
        <v>847</v>
      </c>
      <c r="E989" t="s">
        <v>2249</v>
      </c>
      <c r="F989" t="s">
        <v>2270</v>
      </c>
      <c r="I989" t="s">
        <v>3114</v>
      </c>
      <c r="N989" t="s">
        <v>4430</v>
      </c>
      <c r="O989" s="3">
        <v>26299</v>
      </c>
    </row>
    <row r="990" spans="1:15">
      <c r="A990" s="1">
        <f>T("1111121503")</f>
        <v>0</v>
      </c>
      <c r="B990" t="s">
        <v>848</v>
      </c>
      <c r="E990" t="s">
        <v>2249</v>
      </c>
      <c r="F990" t="s">
        <v>2270</v>
      </c>
      <c r="I990" t="s">
        <v>3115</v>
      </c>
      <c r="N990" t="s">
        <v>4431</v>
      </c>
      <c r="O990" s="3">
        <v>26299</v>
      </c>
    </row>
    <row r="991" spans="1:15">
      <c r="A991" s="1">
        <f>T("1111121504")</f>
        <v>0</v>
      </c>
      <c r="B991" t="s">
        <v>849</v>
      </c>
      <c r="E991" t="s">
        <v>2249</v>
      </c>
      <c r="F991" t="s">
        <v>2270</v>
      </c>
      <c r="I991" t="s">
        <v>3116</v>
      </c>
      <c r="N991" t="s">
        <v>4432</v>
      </c>
      <c r="O991" s="3">
        <v>26299</v>
      </c>
    </row>
    <row r="992" spans="1:15">
      <c r="A992" s="1">
        <f>T("1111121505")</f>
        <v>0</v>
      </c>
      <c r="B992" t="s">
        <v>836</v>
      </c>
      <c r="E992" t="s">
        <v>2249</v>
      </c>
      <c r="F992" t="s">
        <v>2270</v>
      </c>
      <c r="I992" t="s">
        <v>3117</v>
      </c>
      <c r="N992" t="s">
        <v>4432</v>
      </c>
      <c r="O992" s="3">
        <v>26299</v>
      </c>
    </row>
    <row r="993" spans="1:15">
      <c r="A993" s="1">
        <f>T("1111121507")</f>
        <v>0</v>
      </c>
      <c r="B993" t="s">
        <v>837</v>
      </c>
      <c r="E993" t="s">
        <v>2249</v>
      </c>
      <c r="F993" t="s">
        <v>2270</v>
      </c>
      <c r="I993" t="s">
        <v>3118</v>
      </c>
      <c r="N993" t="s">
        <v>4432</v>
      </c>
      <c r="O993" s="3">
        <v>26299</v>
      </c>
    </row>
    <row r="994" spans="1:15">
      <c r="A994" s="1">
        <f>T("1111121508")</f>
        <v>0</v>
      </c>
      <c r="B994" t="s">
        <v>838</v>
      </c>
      <c r="E994" t="s">
        <v>2249</v>
      </c>
      <c r="F994" t="s">
        <v>2270</v>
      </c>
      <c r="I994" t="s">
        <v>3119</v>
      </c>
      <c r="N994" t="s">
        <v>4432</v>
      </c>
      <c r="O994" s="3">
        <v>26299</v>
      </c>
    </row>
    <row r="995" spans="1:15">
      <c r="A995" s="1">
        <f>T("1111121509")</f>
        <v>0</v>
      </c>
      <c r="B995" t="s">
        <v>850</v>
      </c>
      <c r="E995" t="s">
        <v>2249</v>
      </c>
      <c r="F995" t="s">
        <v>2270</v>
      </c>
      <c r="I995" t="s">
        <v>3120</v>
      </c>
      <c r="N995" t="s">
        <v>4432</v>
      </c>
      <c r="O995" s="3">
        <v>26299</v>
      </c>
    </row>
    <row r="996" spans="1:15">
      <c r="A996" s="1">
        <f>T("1111121510")</f>
        <v>0</v>
      </c>
      <c r="B996" t="s">
        <v>851</v>
      </c>
      <c r="E996" t="s">
        <v>2249</v>
      </c>
      <c r="F996" t="s">
        <v>2270</v>
      </c>
      <c r="I996" t="s">
        <v>3121</v>
      </c>
      <c r="N996" t="s">
        <v>4433</v>
      </c>
      <c r="O996" s="3">
        <v>26299</v>
      </c>
    </row>
    <row r="997" spans="1:15">
      <c r="A997" s="1">
        <f>T("1111121511")</f>
        <v>0</v>
      </c>
      <c r="B997" t="s">
        <v>852</v>
      </c>
      <c r="E997" t="s">
        <v>2249</v>
      </c>
      <c r="F997" t="s">
        <v>2270</v>
      </c>
      <c r="I997" t="s">
        <v>3122</v>
      </c>
      <c r="N997" t="s">
        <v>4434</v>
      </c>
      <c r="O997" s="3">
        <v>26299</v>
      </c>
    </row>
    <row r="998" spans="1:15">
      <c r="A998" s="1">
        <f>T("1111121512")</f>
        <v>0</v>
      </c>
      <c r="B998" t="s">
        <v>853</v>
      </c>
      <c r="E998" t="s">
        <v>2249</v>
      </c>
      <c r="F998" t="s">
        <v>2270</v>
      </c>
      <c r="I998" t="s">
        <v>3123</v>
      </c>
      <c r="N998" t="s">
        <v>4435</v>
      </c>
      <c r="O998" s="3">
        <v>26299</v>
      </c>
    </row>
    <row r="999" spans="1:15">
      <c r="A999" s="1">
        <f>T("1111121514")</f>
        <v>0</v>
      </c>
      <c r="B999" t="s">
        <v>854</v>
      </c>
      <c r="E999" t="s">
        <v>2249</v>
      </c>
      <c r="F999" t="s">
        <v>2270</v>
      </c>
      <c r="I999" t="s">
        <v>3124</v>
      </c>
      <c r="N999" t="s">
        <v>4280</v>
      </c>
      <c r="O999" s="3">
        <v>26299</v>
      </c>
    </row>
    <row r="1000" spans="1:15">
      <c r="A1000" s="1">
        <f>T("1111121515")</f>
        <v>0</v>
      </c>
      <c r="B1000" t="s">
        <v>836</v>
      </c>
      <c r="E1000" t="s">
        <v>2249</v>
      </c>
      <c r="F1000" t="s">
        <v>2270</v>
      </c>
      <c r="I1000" t="s">
        <v>3125</v>
      </c>
      <c r="N1000" t="s">
        <v>4280</v>
      </c>
      <c r="O1000" s="3">
        <v>26299</v>
      </c>
    </row>
    <row r="1001" spans="1:15">
      <c r="A1001" s="1">
        <f>T("1111121517")</f>
        <v>0</v>
      </c>
      <c r="B1001" t="s">
        <v>837</v>
      </c>
      <c r="E1001" t="s">
        <v>2249</v>
      </c>
      <c r="F1001" t="s">
        <v>2270</v>
      </c>
      <c r="I1001" t="s">
        <v>3126</v>
      </c>
      <c r="N1001" t="s">
        <v>4280</v>
      </c>
      <c r="O1001" s="3">
        <v>26299</v>
      </c>
    </row>
    <row r="1002" spans="1:15">
      <c r="A1002" s="1">
        <f>T("1111121518")</f>
        <v>0</v>
      </c>
      <c r="B1002" t="s">
        <v>838</v>
      </c>
      <c r="E1002" t="s">
        <v>2249</v>
      </c>
      <c r="F1002" t="s">
        <v>2270</v>
      </c>
      <c r="I1002" t="s">
        <v>3127</v>
      </c>
      <c r="N1002" t="s">
        <v>4280</v>
      </c>
      <c r="O1002" s="3">
        <v>26299</v>
      </c>
    </row>
    <row r="1003" spans="1:15">
      <c r="A1003" s="1">
        <f>T("1111121519")</f>
        <v>0</v>
      </c>
      <c r="B1003" t="s">
        <v>855</v>
      </c>
      <c r="E1003" t="s">
        <v>2249</v>
      </c>
      <c r="F1003" t="s">
        <v>2270</v>
      </c>
      <c r="I1003" t="s">
        <v>3128</v>
      </c>
      <c r="N1003" t="s">
        <v>4280</v>
      </c>
      <c r="O1003" s="3">
        <v>26299</v>
      </c>
    </row>
    <row r="1004" spans="1:15">
      <c r="A1004" s="1">
        <f>T("1111121523")</f>
        <v>0</v>
      </c>
      <c r="B1004" t="s">
        <v>856</v>
      </c>
      <c r="E1004" t="s">
        <v>2240</v>
      </c>
      <c r="F1004" t="s">
        <v>2270</v>
      </c>
      <c r="I1004" t="s">
        <v>3129</v>
      </c>
      <c r="N1004" t="s">
        <v>4203</v>
      </c>
      <c r="O1004" s="3">
        <v>26299</v>
      </c>
    </row>
    <row r="1005" spans="1:15">
      <c r="A1005" s="1">
        <f>T("1111121524")</f>
        <v>0</v>
      </c>
      <c r="B1005" t="s">
        <v>857</v>
      </c>
      <c r="E1005" t="s">
        <v>2240</v>
      </c>
      <c r="F1005" t="s">
        <v>2270</v>
      </c>
      <c r="I1005" t="s">
        <v>3130</v>
      </c>
      <c r="N1005" t="s">
        <v>4203</v>
      </c>
      <c r="O1005" s="3">
        <v>26299</v>
      </c>
    </row>
    <row r="1006" spans="1:15">
      <c r="A1006" s="1">
        <f>T("1111121525")</f>
        <v>0</v>
      </c>
      <c r="B1006" t="s">
        <v>858</v>
      </c>
      <c r="E1006" t="s">
        <v>2240</v>
      </c>
      <c r="F1006" t="s">
        <v>2270</v>
      </c>
      <c r="I1006" t="s">
        <v>3131</v>
      </c>
      <c r="N1006" t="s">
        <v>4203</v>
      </c>
      <c r="O1006" s="3">
        <v>26299</v>
      </c>
    </row>
    <row r="1007" spans="1:15">
      <c r="A1007" s="1">
        <f>T("1111121526")</f>
        <v>0</v>
      </c>
      <c r="B1007" t="s">
        <v>859</v>
      </c>
      <c r="E1007" t="s">
        <v>2240</v>
      </c>
      <c r="F1007" t="s">
        <v>2270</v>
      </c>
      <c r="I1007" t="s">
        <v>3132</v>
      </c>
      <c r="N1007" t="s">
        <v>4203</v>
      </c>
      <c r="O1007" s="3">
        <v>26299</v>
      </c>
    </row>
    <row r="1008" spans="1:15">
      <c r="A1008" s="1">
        <f>T("1111121527")</f>
        <v>0</v>
      </c>
      <c r="B1008" t="s">
        <v>856</v>
      </c>
      <c r="E1008" t="s">
        <v>2240</v>
      </c>
      <c r="F1008" t="s">
        <v>2270</v>
      </c>
      <c r="I1008" t="s">
        <v>3133</v>
      </c>
      <c r="N1008" t="s">
        <v>4259</v>
      </c>
      <c r="O1008" s="3">
        <v>26299</v>
      </c>
    </row>
    <row r="1009" spans="1:15">
      <c r="A1009" s="1">
        <f>T("1111121528")</f>
        <v>0</v>
      </c>
      <c r="B1009" t="s">
        <v>857</v>
      </c>
      <c r="E1009" t="s">
        <v>2240</v>
      </c>
      <c r="F1009" t="s">
        <v>2270</v>
      </c>
      <c r="I1009" t="s">
        <v>3134</v>
      </c>
      <c r="N1009" t="s">
        <v>4259</v>
      </c>
      <c r="O1009" s="3">
        <v>26299</v>
      </c>
    </row>
    <row r="1010" spans="1:15">
      <c r="A1010" s="1">
        <f>T("1111121529")</f>
        <v>0</v>
      </c>
      <c r="B1010" t="s">
        <v>858</v>
      </c>
      <c r="E1010" t="s">
        <v>2240</v>
      </c>
      <c r="F1010" t="s">
        <v>2270</v>
      </c>
      <c r="I1010" t="s">
        <v>3135</v>
      </c>
      <c r="N1010" t="s">
        <v>4259</v>
      </c>
      <c r="O1010" s="3">
        <v>26299</v>
      </c>
    </row>
    <row r="1011" spans="1:15">
      <c r="A1011" s="1">
        <f>T("1111121530")</f>
        <v>0</v>
      </c>
      <c r="B1011" t="s">
        <v>860</v>
      </c>
      <c r="E1011" t="s">
        <v>2240</v>
      </c>
      <c r="F1011" t="s">
        <v>2270</v>
      </c>
      <c r="I1011" t="s">
        <v>3136</v>
      </c>
      <c r="N1011" t="s">
        <v>4259</v>
      </c>
      <c r="O1011" s="3">
        <v>26299</v>
      </c>
    </row>
    <row r="1012" spans="1:15">
      <c r="A1012" s="1">
        <f>T("1111121531")</f>
        <v>0</v>
      </c>
      <c r="B1012" t="s">
        <v>861</v>
      </c>
      <c r="E1012" t="s">
        <v>2240</v>
      </c>
      <c r="F1012" t="s">
        <v>2270</v>
      </c>
      <c r="I1012" t="s">
        <v>3137</v>
      </c>
      <c r="N1012" t="s">
        <v>4259</v>
      </c>
      <c r="O1012" s="3">
        <v>26299</v>
      </c>
    </row>
    <row r="1013" spans="1:15">
      <c r="A1013" s="1">
        <f>T("1111121532")</f>
        <v>0</v>
      </c>
      <c r="B1013" t="s">
        <v>862</v>
      </c>
      <c r="E1013" t="s">
        <v>2240</v>
      </c>
      <c r="F1013" t="s">
        <v>2270</v>
      </c>
      <c r="I1013" t="s">
        <v>3138</v>
      </c>
      <c r="N1013" t="s">
        <v>4259</v>
      </c>
      <c r="O1013" s="3">
        <v>26299</v>
      </c>
    </row>
    <row r="1014" spans="1:15">
      <c r="A1014" s="1">
        <f>T("1111121533")</f>
        <v>0</v>
      </c>
      <c r="B1014" t="s">
        <v>863</v>
      </c>
      <c r="E1014" t="s">
        <v>2240</v>
      </c>
      <c r="F1014" t="s">
        <v>2270</v>
      </c>
      <c r="I1014" t="s">
        <v>3139</v>
      </c>
      <c r="N1014" t="s">
        <v>4259</v>
      </c>
      <c r="O1014" s="3">
        <v>26299</v>
      </c>
    </row>
    <row r="1015" spans="1:15">
      <c r="A1015" s="1">
        <f>T("1111121534")</f>
        <v>0</v>
      </c>
      <c r="B1015" t="s">
        <v>864</v>
      </c>
      <c r="E1015" t="s">
        <v>2240</v>
      </c>
      <c r="F1015" t="s">
        <v>2270</v>
      </c>
      <c r="I1015" t="s">
        <v>3140</v>
      </c>
      <c r="N1015" t="s">
        <v>4259</v>
      </c>
      <c r="O1015" s="3">
        <v>26299</v>
      </c>
    </row>
    <row r="1016" spans="1:15">
      <c r="A1016" s="1">
        <f>T("1111121535")</f>
        <v>0</v>
      </c>
      <c r="B1016" t="s">
        <v>865</v>
      </c>
      <c r="E1016" t="s">
        <v>2240</v>
      </c>
      <c r="F1016" t="s">
        <v>2270</v>
      </c>
      <c r="I1016" t="s">
        <v>3141</v>
      </c>
      <c r="N1016" t="s">
        <v>4259</v>
      </c>
      <c r="O1016" s="3">
        <v>26299</v>
      </c>
    </row>
    <row r="1017" spans="1:15">
      <c r="A1017" s="1">
        <f>T("1111121536")</f>
        <v>0</v>
      </c>
      <c r="B1017" t="s">
        <v>866</v>
      </c>
      <c r="E1017" t="s">
        <v>2240</v>
      </c>
      <c r="F1017" t="s">
        <v>2270</v>
      </c>
      <c r="I1017" t="s">
        <v>3142</v>
      </c>
      <c r="N1017" t="s">
        <v>4259</v>
      </c>
      <c r="O1017" s="3">
        <v>26299</v>
      </c>
    </row>
    <row r="1018" spans="1:15">
      <c r="A1018" s="1">
        <f>T("1111121537")</f>
        <v>0</v>
      </c>
      <c r="B1018" t="s">
        <v>867</v>
      </c>
      <c r="E1018" t="s">
        <v>2240</v>
      </c>
      <c r="F1018" t="s">
        <v>2270</v>
      </c>
      <c r="I1018" t="s">
        <v>3143</v>
      </c>
      <c r="N1018" t="s">
        <v>4259</v>
      </c>
      <c r="O1018" s="3">
        <v>26299</v>
      </c>
    </row>
    <row r="1019" spans="1:15">
      <c r="A1019" s="1">
        <f>T("1111121538")</f>
        <v>0</v>
      </c>
      <c r="B1019" t="s">
        <v>856</v>
      </c>
      <c r="E1019" t="s">
        <v>2240</v>
      </c>
      <c r="F1019" t="s">
        <v>2270</v>
      </c>
      <c r="I1019" t="s">
        <v>3144</v>
      </c>
      <c r="N1019" t="s">
        <v>4256</v>
      </c>
      <c r="O1019" s="3">
        <v>26299</v>
      </c>
    </row>
    <row r="1020" spans="1:15">
      <c r="A1020" s="1">
        <f>T("1111121539")</f>
        <v>0</v>
      </c>
      <c r="B1020" t="s">
        <v>857</v>
      </c>
      <c r="E1020" t="s">
        <v>2240</v>
      </c>
      <c r="F1020" t="s">
        <v>2270</v>
      </c>
      <c r="I1020" t="s">
        <v>3145</v>
      </c>
      <c r="N1020" t="s">
        <v>4256</v>
      </c>
      <c r="O1020" s="3">
        <v>26299</v>
      </c>
    </row>
    <row r="1021" spans="1:15">
      <c r="A1021" s="1">
        <f>T("1111121540")</f>
        <v>0</v>
      </c>
      <c r="B1021" t="s">
        <v>868</v>
      </c>
      <c r="E1021" t="s">
        <v>2240</v>
      </c>
      <c r="F1021" t="s">
        <v>2270</v>
      </c>
      <c r="I1021" t="s">
        <v>3146</v>
      </c>
      <c r="N1021" t="s">
        <v>4256</v>
      </c>
      <c r="O1021" s="3">
        <v>26299</v>
      </c>
    </row>
    <row r="1022" spans="1:15">
      <c r="A1022" s="1">
        <f>T("1111121542")</f>
        <v>0</v>
      </c>
      <c r="B1022" t="s">
        <v>867</v>
      </c>
      <c r="E1022" t="s">
        <v>2240</v>
      </c>
      <c r="F1022" t="s">
        <v>2270</v>
      </c>
      <c r="I1022" t="s">
        <v>3147</v>
      </c>
      <c r="N1022" t="s">
        <v>4256</v>
      </c>
      <c r="O1022" s="3">
        <v>26299</v>
      </c>
    </row>
    <row r="1023" spans="1:15">
      <c r="A1023" s="1">
        <f>T("1111121543")</f>
        <v>0</v>
      </c>
      <c r="B1023" t="s">
        <v>869</v>
      </c>
      <c r="E1023" t="s">
        <v>2240</v>
      </c>
      <c r="F1023" t="s">
        <v>2270</v>
      </c>
      <c r="I1023" t="s">
        <v>3148</v>
      </c>
      <c r="N1023" t="s">
        <v>4256</v>
      </c>
      <c r="O1023" s="3">
        <v>26299</v>
      </c>
    </row>
    <row r="1024" spans="1:15">
      <c r="A1024" s="1">
        <f>T("1111121544")</f>
        <v>0</v>
      </c>
      <c r="B1024" t="s">
        <v>869</v>
      </c>
      <c r="E1024" t="s">
        <v>2240</v>
      </c>
      <c r="F1024" t="s">
        <v>2270</v>
      </c>
      <c r="I1024" t="s">
        <v>3149</v>
      </c>
      <c r="N1024" t="s">
        <v>4206</v>
      </c>
      <c r="O1024" s="3">
        <v>26299</v>
      </c>
    </row>
    <row r="1025" spans="1:15">
      <c r="A1025" s="1">
        <f>T("1111121545")</f>
        <v>0</v>
      </c>
      <c r="B1025" t="s">
        <v>856</v>
      </c>
      <c r="E1025" t="s">
        <v>2240</v>
      </c>
      <c r="F1025" t="s">
        <v>2270</v>
      </c>
      <c r="I1025" t="s">
        <v>3150</v>
      </c>
      <c r="N1025" t="s">
        <v>4206</v>
      </c>
      <c r="O1025" s="3">
        <v>26299</v>
      </c>
    </row>
    <row r="1026" spans="1:15">
      <c r="A1026" s="1">
        <f>T("1111121546")</f>
        <v>0</v>
      </c>
      <c r="B1026" t="s">
        <v>857</v>
      </c>
      <c r="E1026" t="s">
        <v>2240</v>
      </c>
      <c r="F1026" t="s">
        <v>2270</v>
      </c>
      <c r="I1026" t="s">
        <v>3151</v>
      </c>
      <c r="N1026" t="s">
        <v>4206</v>
      </c>
      <c r="O1026" s="3">
        <v>26299</v>
      </c>
    </row>
    <row r="1027" spans="1:15">
      <c r="A1027" s="1">
        <f>T("1111121547")</f>
        <v>0</v>
      </c>
      <c r="B1027" t="s">
        <v>868</v>
      </c>
      <c r="E1027" t="s">
        <v>2240</v>
      </c>
      <c r="F1027" t="s">
        <v>2270</v>
      </c>
      <c r="I1027" t="s">
        <v>3152</v>
      </c>
      <c r="N1027" t="s">
        <v>4206</v>
      </c>
      <c r="O1027" s="3">
        <v>26299</v>
      </c>
    </row>
    <row r="1028" spans="1:15">
      <c r="A1028" s="1">
        <f>T("1111121548")</f>
        <v>0</v>
      </c>
      <c r="B1028" t="s">
        <v>870</v>
      </c>
      <c r="E1028" t="s">
        <v>2240</v>
      </c>
      <c r="F1028" t="s">
        <v>2270</v>
      </c>
      <c r="I1028" t="s">
        <v>3153</v>
      </c>
      <c r="N1028" t="s">
        <v>4206</v>
      </c>
      <c r="O1028" s="3">
        <v>26299</v>
      </c>
    </row>
    <row r="1029" spans="1:15">
      <c r="A1029" s="1">
        <f>T("1111121549")</f>
        <v>0</v>
      </c>
      <c r="B1029" t="s">
        <v>871</v>
      </c>
      <c r="E1029" t="s">
        <v>2240</v>
      </c>
      <c r="F1029" t="s">
        <v>2270</v>
      </c>
      <c r="I1029" t="s">
        <v>3154</v>
      </c>
      <c r="N1029" t="s">
        <v>4206</v>
      </c>
      <c r="O1029" s="3">
        <v>26299</v>
      </c>
    </row>
    <row r="1030" spans="1:15">
      <c r="A1030" s="1">
        <f>T("1111121550")</f>
        <v>0</v>
      </c>
      <c r="B1030" t="s">
        <v>872</v>
      </c>
      <c r="E1030" t="s">
        <v>2240</v>
      </c>
      <c r="F1030" t="s">
        <v>2270</v>
      </c>
      <c r="I1030" t="s">
        <v>3155</v>
      </c>
      <c r="N1030" t="s">
        <v>4206</v>
      </c>
      <c r="O1030" s="3">
        <v>26299</v>
      </c>
    </row>
    <row r="1031" spans="1:15">
      <c r="A1031" s="1">
        <f>T("1111121551")</f>
        <v>0</v>
      </c>
      <c r="B1031" t="s">
        <v>856</v>
      </c>
      <c r="E1031" t="s">
        <v>2240</v>
      </c>
      <c r="F1031" t="s">
        <v>2270</v>
      </c>
      <c r="I1031" t="s">
        <v>3156</v>
      </c>
      <c r="N1031" t="s">
        <v>4205</v>
      </c>
      <c r="O1031" s="3">
        <v>26299</v>
      </c>
    </row>
    <row r="1032" spans="1:15">
      <c r="A1032" s="1">
        <f>T("1111121552")</f>
        <v>0</v>
      </c>
      <c r="B1032" t="s">
        <v>857</v>
      </c>
      <c r="E1032" t="s">
        <v>2240</v>
      </c>
      <c r="F1032" t="s">
        <v>2270</v>
      </c>
      <c r="I1032" t="s">
        <v>3157</v>
      </c>
      <c r="N1032" t="s">
        <v>4205</v>
      </c>
      <c r="O1032" s="3">
        <v>26299</v>
      </c>
    </row>
    <row r="1033" spans="1:15">
      <c r="A1033" s="1">
        <f>T("1111121553")</f>
        <v>0</v>
      </c>
      <c r="B1033" t="s">
        <v>858</v>
      </c>
      <c r="E1033" t="s">
        <v>2240</v>
      </c>
      <c r="F1033" t="s">
        <v>2270</v>
      </c>
      <c r="I1033" t="s">
        <v>3158</v>
      </c>
      <c r="N1033" t="s">
        <v>4205</v>
      </c>
      <c r="O1033" s="3">
        <v>26299</v>
      </c>
    </row>
    <row r="1034" spans="1:15">
      <c r="A1034" s="1">
        <f>T("1111121554")</f>
        <v>0</v>
      </c>
      <c r="B1034" t="s">
        <v>873</v>
      </c>
      <c r="E1034" t="s">
        <v>2240</v>
      </c>
      <c r="F1034" t="s">
        <v>2270</v>
      </c>
      <c r="I1034" t="s">
        <v>3159</v>
      </c>
      <c r="N1034" t="s">
        <v>4205</v>
      </c>
      <c r="O1034" s="3">
        <v>26299</v>
      </c>
    </row>
    <row r="1035" spans="1:15">
      <c r="A1035" s="1">
        <f>T("1111121555")</f>
        <v>0</v>
      </c>
      <c r="B1035" t="s">
        <v>874</v>
      </c>
      <c r="E1035" t="s">
        <v>2240</v>
      </c>
      <c r="F1035" t="s">
        <v>2270</v>
      </c>
      <c r="I1035" t="s">
        <v>3160</v>
      </c>
      <c r="N1035" t="s">
        <v>4205</v>
      </c>
      <c r="O1035" s="3">
        <v>26299</v>
      </c>
    </row>
    <row r="1036" spans="1:15">
      <c r="A1036" s="1">
        <f>T("1111121556")</f>
        <v>0</v>
      </c>
      <c r="B1036" t="s">
        <v>875</v>
      </c>
      <c r="E1036" t="s">
        <v>2240</v>
      </c>
      <c r="F1036" t="s">
        <v>2270</v>
      </c>
      <c r="I1036" t="s">
        <v>3161</v>
      </c>
      <c r="N1036" t="s">
        <v>4205</v>
      </c>
      <c r="O1036" s="3">
        <v>26299</v>
      </c>
    </row>
    <row r="1037" spans="1:15">
      <c r="A1037" s="1">
        <f>T("1111121557")</f>
        <v>0</v>
      </c>
      <c r="B1037" t="s">
        <v>871</v>
      </c>
      <c r="E1037" t="s">
        <v>2240</v>
      </c>
      <c r="F1037" t="s">
        <v>2270</v>
      </c>
      <c r="I1037" t="s">
        <v>3162</v>
      </c>
      <c r="N1037" t="s">
        <v>4205</v>
      </c>
      <c r="O1037" s="3">
        <v>26299</v>
      </c>
    </row>
    <row r="1038" spans="1:15">
      <c r="A1038" s="1">
        <f>T("1111121558")</f>
        <v>0</v>
      </c>
      <c r="B1038" t="s">
        <v>861</v>
      </c>
      <c r="E1038" t="s">
        <v>2240</v>
      </c>
      <c r="F1038" t="s">
        <v>2270</v>
      </c>
      <c r="I1038" t="s">
        <v>3163</v>
      </c>
      <c r="N1038" t="s">
        <v>4205</v>
      </c>
      <c r="O1038" s="3">
        <v>26299</v>
      </c>
    </row>
    <row r="1039" spans="1:15">
      <c r="A1039" s="1">
        <f>T("1111121559")</f>
        <v>0</v>
      </c>
      <c r="B1039" t="s">
        <v>862</v>
      </c>
      <c r="E1039" t="s">
        <v>2240</v>
      </c>
      <c r="F1039" t="s">
        <v>2270</v>
      </c>
      <c r="I1039" t="s">
        <v>3164</v>
      </c>
      <c r="N1039" t="s">
        <v>4205</v>
      </c>
      <c r="O1039" s="3">
        <v>26299</v>
      </c>
    </row>
    <row r="1040" spans="1:15">
      <c r="A1040" s="1">
        <f>T("1111121560")</f>
        <v>0</v>
      </c>
      <c r="B1040" t="s">
        <v>856</v>
      </c>
      <c r="E1040" t="s">
        <v>2240</v>
      </c>
      <c r="F1040" t="s">
        <v>2270</v>
      </c>
      <c r="I1040" t="s">
        <v>3165</v>
      </c>
      <c r="N1040" t="s">
        <v>4204</v>
      </c>
      <c r="O1040" s="3">
        <v>26299</v>
      </c>
    </row>
    <row r="1041" spans="1:15">
      <c r="A1041" s="1">
        <f>T("1111121561")</f>
        <v>0</v>
      </c>
      <c r="B1041" t="s">
        <v>857</v>
      </c>
      <c r="E1041" t="s">
        <v>2240</v>
      </c>
      <c r="F1041" t="s">
        <v>2270</v>
      </c>
      <c r="I1041" t="s">
        <v>3166</v>
      </c>
      <c r="N1041" t="s">
        <v>4204</v>
      </c>
      <c r="O1041" s="3">
        <v>26299</v>
      </c>
    </row>
    <row r="1042" spans="1:15">
      <c r="A1042" s="1">
        <f>T("1111121562")</f>
        <v>0</v>
      </c>
      <c r="B1042" t="s">
        <v>858</v>
      </c>
      <c r="E1042" t="s">
        <v>2240</v>
      </c>
      <c r="F1042" t="s">
        <v>2270</v>
      </c>
      <c r="I1042" t="s">
        <v>3167</v>
      </c>
      <c r="N1042" t="s">
        <v>4204</v>
      </c>
      <c r="O1042" s="3">
        <v>26299</v>
      </c>
    </row>
    <row r="1043" spans="1:15">
      <c r="A1043" s="1">
        <f>T("1111121564")</f>
        <v>0</v>
      </c>
      <c r="B1043" t="s">
        <v>876</v>
      </c>
      <c r="E1043" t="s">
        <v>2240</v>
      </c>
      <c r="F1043" t="s">
        <v>2270</v>
      </c>
      <c r="I1043" t="s">
        <v>3168</v>
      </c>
      <c r="N1043" t="s">
        <v>4204</v>
      </c>
      <c r="O1043" s="3">
        <v>26299</v>
      </c>
    </row>
    <row r="1044" spans="1:15">
      <c r="A1044" s="1">
        <f>T("1111121565")</f>
        <v>0</v>
      </c>
      <c r="B1044" t="s">
        <v>877</v>
      </c>
      <c r="E1044" t="s">
        <v>2240</v>
      </c>
      <c r="F1044" t="s">
        <v>2270</v>
      </c>
      <c r="I1044" t="s">
        <v>3169</v>
      </c>
      <c r="N1044" t="s">
        <v>4281</v>
      </c>
      <c r="O1044" s="3">
        <v>26299</v>
      </c>
    </row>
    <row r="1045" spans="1:15">
      <c r="A1045" s="1">
        <f>T("1111121566")</f>
        <v>0</v>
      </c>
      <c r="B1045" t="s">
        <v>857</v>
      </c>
      <c r="E1045" t="s">
        <v>2240</v>
      </c>
      <c r="F1045" t="s">
        <v>2270</v>
      </c>
      <c r="I1045" t="s">
        <v>3170</v>
      </c>
      <c r="N1045" t="s">
        <v>4281</v>
      </c>
      <c r="O1045" s="3">
        <v>26299</v>
      </c>
    </row>
    <row r="1046" spans="1:15">
      <c r="A1046" s="1">
        <f>T("1111121567")</f>
        <v>0</v>
      </c>
      <c r="B1046" t="s">
        <v>868</v>
      </c>
      <c r="E1046" t="s">
        <v>2240</v>
      </c>
      <c r="F1046" t="s">
        <v>2270</v>
      </c>
      <c r="I1046" t="s">
        <v>3171</v>
      </c>
      <c r="N1046" t="s">
        <v>4281</v>
      </c>
      <c r="O1046" s="3">
        <v>26299</v>
      </c>
    </row>
    <row r="1047" spans="1:15">
      <c r="A1047" s="1">
        <f>T("1111121569")</f>
        <v>0</v>
      </c>
      <c r="B1047" t="s">
        <v>877</v>
      </c>
      <c r="E1047" t="s">
        <v>2240</v>
      </c>
      <c r="F1047" t="s">
        <v>2270</v>
      </c>
      <c r="I1047" t="s">
        <v>3172</v>
      </c>
      <c r="N1047" t="s">
        <v>4436</v>
      </c>
      <c r="O1047" s="3">
        <v>26299</v>
      </c>
    </row>
    <row r="1048" spans="1:15">
      <c r="A1048" s="1">
        <f>T("1111121570")</f>
        <v>0</v>
      </c>
      <c r="B1048" t="s">
        <v>857</v>
      </c>
      <c r="E1048" t="s">
        <v>2240</v>
      </c>
      <c r="F1048" t="s">
        <v>2270</v>
      </c>
      <c r="I1048" t="s">
        <v>3173</v>
      </c>
      <c r="N1048" t="s">
        <v>4436</v>
      </c>
      <c r="O1048" s="3">
        <v>26299</v>
      </c>
    </row>
    <row r="1049" spans="1:15">
      <c r="A1049" s="1">
        <f>T("1111121571")</f>
        <v>0</v>
      </c>
      <c r="B1049" t="s">
        <v>878</v>
      </c>
      <c r="E1049" t="s">
        <v>2240</v>
      </c>
      <c r="F1049" t="s">
        <v>2270</v>
      </c>
      <c r="I1049" t="s">
        <v>3174</v>
      </c>
      <c r="N1049" t="s">
        <v>4436</v>
      </c>
      <c r="O1049" s="3">
        <v>26299</v>
      </c>
    </row>
    <row r="1050" spans="1:15">
      <c r="A1050" s="1">
        <f>T("1111121572")</f>
        <v>0</v>
      </c>
      <c r="B1050" t="s">
        <v>879</v>
      </c>
      <c r="E1050" t="s">
        <v>2240</v>
      </c>
      <c r="F1050" t="s">
        <v>2270</v>
      </c>
      <c r="I1050" t="s">
        <v>3175</v>
      </c>
      <c r="N1050" t="s">
        <v>4436</v>
      </c>
      <c r="O1050" s="3">
        <v>26299</v>
      </c>
    </row>
    <row r="1051" spans="1:15">
      <c r="A1051" s="1">
        <f>T("1111121573")</f>
        <v>0</v>
      </c>
      <c r="B1051" t="s">
        <v>880</v>
      </c>
      <c r="E1051" t="s">
        <v>2240</v>
      </c>
      <c r="F1051" t="s">
        <v>2270</v>
      </c>
      <c r="I1051" t="s">
        <v>3176</v>
      </c>
      <c r="N1051" t="s">
        <v>4436</v>
      </c>
      <c r="O1051" s="3">
        <v>26299</v>
      </c>
    </row>
    <row r="1052" spans="1:15">
      <c r="A1052" s="1">
        <f>T("1111121574")</f>
        <v>0</v>
      </c>
      <c r="B1052" t="s">
        <v>869</v>
      </c>
      <c r="E1052" t="s">
        <v>2240</v>
      </c>
      <c r="F1052" t="s">
        <v>2270</v>
      </c>
      <c r="I1052" t="s">
        <v>3177</v>
      </c>
      <c r="N1052" t="s">
        <v>4436</v>
      </c>
      <c r="O1052" s="3">
        <v>26299</v>
      </c>
    </row>
    <row r="1053" spans="1:15">
      <c r="A1053" s="1">
        <f>T("1111121611")</f>
        <v>0</v>
      </c>
      <c r="B1053" t="s">
        <v>881</v>
      </c>
      <c r="E1053" t="s">
        <v>2250</v>
      </c>
      <c r="F1053" t="s">
        <v>2270</v>
      </c>
      <c r="I1053" t="s">
        <v>3178</v>
      </c>
      <c r="N1053" t="s">
        <v>4437</v>
      </c>
      <c r="O1053" s="3">
        <v>26299</v>
      </c>
    </row>
    <row r="1054" spans="1:15">
      <c r="A1054" s="1">
        <f>T("1111121612")</f>
        <v>0</v>
      </c>
      <c r="B1054" t="s">
        <v>882</v>
      </c>
      <c r="E1054" t="s">
        <v>2251</v>
      </c>
      <c r="F1054" t="s">
        <v>2270</v>
      </c>
      <c r="I1054" t="s">
        <v>3179</v>
      </c>
      <c r="N1054" t="s">
        <v>4438</v>
      </c>
      <c r="O1054" s="3">
        <v>26299</v>
      </c>
    </row>
    <row r="1055" spans="1:15">
      <c r="A1055" s="1">
        <f>T("1111121613")</f>
        <v>0</v>
      </c>
      <c r="B1055" t="s">
        <v>883</v>
      </c>
      <c r="E1055" t="s">
        <v>2241</v>
      </c>
      <c r="F1055" t="s">
        <v>2270</v>
      </c>
      <c r="I1055" t="s">
        <v>3180</v>
      </c>
      <c r="N1055" t="s">
        <v>4439</v>
      </c>
      <c r="O1055" s="3">
        <v>26299</v>
      </c>
    </row>
    <row r="1056" spans="1:15">
      <c r="A1056" s="1">
        <f>T("1111121614")</f>
        <v>0</v>
      </c>
      <c r="B1056" t="s">
        <v>884</v>
      </c>
      <c r="E1056" t="s">
        <v>2242</v>
      </c>
      <c r="F1056" t="s">
        <v>2270</v>
      </c>
      <c r="I1056" t="s">
        <v>3181</v>
      </c>
      <c r="N1056" t="s">
        <v>4440</v>
      </c>
      <c r="O1056" s="3">
        <v>26299</v>
      </c>
    </row>
    <row r="1057" spans="1:15">
      <c r="A1057" s="1">
        <f>T("1111121615")</f>
        <v>0</v>
      </c>
      <c r="B1057" t="s">
        <v>885</v>
      </c>
      <c r="E1057" t="s">
        <v>2240</v>
      </c>
      <c r="F1057" t="s">
        <v>2270</v>
      </c>
      <c r="I1057" t="s">
        <v>3182</v>
      </c>
      <c r="N1057" t="s">
        <v>4441</v>
      </c>
      <c r="O1057" s="3">
        <v>26299</v>
      </c>
    </row>
    <row r="1058" spans="1:15">
      <c r="A1058" s="1">
        <f>T("1111121616")</f>
        <v>0</v>
      </c>
      <c r="B1058" t="s">
        <v>886</v>
      </c>
      <c r="E1058" t="s">
        <v>2240</v>
      </c>
      <c r="F1058" t="s">
        <v>2270</v>
      </c>
      <c r="I1058" t="s">
        <v>3183</v>
      </c>
      <c r="N1058" t="s">
        <v>4442</v>
      </c>
      <c r="O1058" s="3">
        <v>26299</v>
      </c>
    </row>
    <row r="1059" spans="1:15">
      <c r="A1059" s="1">
        <f>T("1111121617")</f>
        <v>0</v>
      </c>
      <c r="B1059" t="s">
        <v>887</v>
      </c>
      <c r="E1059" t="s">
        <v>2243</v>
      </c>
      <c r="F1059" t="s">
        <v>2270</v>
      </c>
      <c r="I1059" t="s">
        <v>3184</v>
      </c>
      <c r="N1059" t="s">
        <v>2243</v>
      </c>
      <c r="O1059" s="3">
        <v>36161</v>
      </c>
    </row>
    <row r="1060" spans="1:15">
      <c r="A1060" s="1">
        <f>T("1111121618")</f>
        <v>0</v>
      </c>
      <c r="B1060" t="s">
        <v>888</v>
      </c>
      <c r="E1060" t="s">
        <v>2261</v>
      </c>
      <c r="F1060" t="s">
        <v>2270</v>
      </c>
      <c r="I1060" t="s">
        <v>3185</v>
      </c>
      <c r="N1060" t="s">
        <v>4443</v>
      </c>
      <c r="O1060" s="3">
        <v>26299</v>
      </c>
    </row>
    <row r="1061" spans="1:15">
      <c r="A1061" s="1">
        <f>T("1111121619")</f>
        <v>0</v>
      </c>
      <c r="B1061" t="s">
        <v>889</v>
      </c>
      <c r="E1061" t="s">
        <v>2261</v>
      </c>
      <c r="F1061" t="s">
        <v>2270</v>
      </c>
      <c r="I1061" t="s">
        <v>3186</v>
      </c>
      <c r="N1061" t="s">
        <v>4444</v>
      </c>
      <c r="O1061" s="3">
        <v>26299</v>
      </c>
    </row>
    <row r="1062" spans="1:15">
      <c r="A1062" s="1">
        <f>T("1111121620")</f>
        <v>0</v>
      </c>
      <c r="B1062" t="s">
        <v>890</v>
      </c>
      <c r="E1062" t="s">
        <v>2266</v>
      </c>
      <c r="F1062" t="s">
        <v>2270</v>
      </c>
      <c r="I1062" t="s">
        <v>3187</v>
      </c>
      <c r="N1062" t="s">
        <v>2266</v>
      </c>
      <c r="O1062" s="3">
        <v>26299</v>
      </c>
    </row>
    <row r="1063" spans="1:15">
      <c r="A1063" s="1">
        <f>T("1111121621")</f>
        <v>0</v>
      </c>
      <c r="B1063" t="s">
        <v>891</v>
      </c>
      <c r="E1063" t="s">
        <v>2265</v>
      </c>
      <c r="F1063" t="s">
        <v>2270</v>
      </c>
      <c r="I1063" t="s">
        <v>3188</v>
      </c>
      <c r="N1063" t="s">
        <v>2265</v>
      </c>
      <c r="O1063" s="3">
        <v>26299</v>
      </c>
    </row>
    <row r="1064" spans="1:15">
      <c r="A1064" s="1" t="s">
        <v>47</v>
      </c>
      <c r="B1064" t="s">
        <v>892</v>
      </c>
      <c r="C1064" s="2" t="s">
        <v>1567</v>
      </c>
      <c r="E1064" t="s">
        <v>2260</v>
      </c>
      <c r="G1064" t="s">
        <v>2273</v>
      </c>
      <c r="H1064" s="3">
        <v>44498.56951388889</v>
      </c>
      <c r="L1064" t="s">
        <v>3663</v>
      </c>
      <c r="N1064" t="s">
        <v>4445</v>
      </c>
    </row>
    <row r="1065" spans="1:15">
      <c r="A1065" s="1" t="s">
        <v>48</v>
      </c>
      <c r="B1065" t="s">
        <v>893</v>
      </c>
      <c r="C1065" s="2" t="s">
        <v>1568</v>
      </c>
      <c r="D1065" s="2" t="s">
        <v>2230</v>
      </c>
      <c r="E1065" t="s">
        <v>2260</v>
      </c>
      <c r="G1065" t="s">
        <v>2272</v>
      </c>
      <c r="H1065" s="3">
        <v>44498.57237268519</v>
      </c>
      <c r="K1065" t="s">
        <v>3254</v>
      </c>
      <c r="L1065" t="s">
        <v>3664</v>
      </c>
      <c r="M1065" s="2" t="s">
        <v>4171</v>
      </c>
      <c r="N1065" t="s">
        <v>4446</v>
      </c>
    </row>
    <row r="1066" spans="1:15">
      <c r="A1066" s="1" t="s">
        <v>49</v>
      </c>
      <c r="B1066" t="s">
        <v>894</v>
      </c>
      <c r="C1066" s="2" t="s">
        <v>1569</v>
      </c>
      <c r="E1066" t="s">
        <v>2260</v>
      </c>
      <c r="G1066" t="s">
        <v>2273</v>
      </c>
      <c r="H1066" s="3">
        <v>44498.57604166667</v>
      </c>
      <c r="L1066" t="s">
        <v>3665</v>
      </c>
      <c r="N1066" t="s">
        <v>2260</v>
      </c>
    </row>
    <row r="1067" spans="1:15">
      <c r="A1067" s="1" t="s">
        <v>50</v>
      </c>
      <c r="B1067" t="s">
        <v>895</v>
      </c>
      <c r="C1067" s="2" t="s">
        <v>1570</v>
      </c>
      <c r="E1067" t="s">
        <v>2260</v>
      </c>
      <c r="G1067" t="s">
        <v>2271</v>
      </c>
      <c r="H1067" s="3">
        <v>44498.57774305555</v>
      </c>
      <c r="K1067" t="s">
        <v>3255</v>
      </c>
      <c r="L1067" t="s">
        <v>3666</v>
      </c>
      <c r="M1067" s="2" t="s">
        <v>4172</v>
      </c>
      <c r="N1067" t="s">
        <v>4447</v>
      </c>
    </row>
    <row r="1068" spans="1:15">
      <c r="A1068" s="1" t="s">
        <v>51</v>
      </c>
      <c r="B1068" t="s">
        <v>896</v>
      </c>
      <c r="C1068" s="2" t="s">
        <v>1571</v>
      </c>
      <c r="E1068" t="s">
        <v>2260</v>
      </c>
      <c r="G1068" t="s">
        <v>2271</v>
      </c>
      <c r="H1068" s="3">
        <v>44498.58037037037</v>
      </c>
      <c r="K1068" t="s">
        <v>3256</v>
      </c>
      <c r="L1068" t="s">
        <v>3667</v>
      </c>
      <c r="M1068" s="2" t="s">
        <v>4173</v>
      </c>
      <c r="N1068" t="s">
        <v>4448</v>
      </c>
    </row>
    <row r="1069" spans="1:15">
      <c r="A1069" s="1" t="s">
        <v>52</v>
      </c>
      <c r="B1069" t="s">
        <v>897</v>
      </c>
      <c r="C1069" s="2" t="s">
        <v>1572</v>
      </c>
      <c r="E1069" t="s">
        <v>2260</v>
      </c>
      <c r="G1069" t="s">
        <v>2272</v>
      </c>
      <c r="H1069" s="3">
        <v>44498.58202546297</v>
      </c>
      <c r="K1069" t="s">
        <v>3257</v>
      </c>
      <c r="L1069" t="s">
        <v>3668</v>
      </c>
      <c r="M1069" s="2" t="s">
        <v>4174</v>
      </c>
      <c r="N1069" t="s">
        <v>4448</v>
      </c>
    </row>
    <row r="1070" spans="1:15">
      <c r="A1070" s="1" t="s">
        <v>53</v>
      </c>
      <c r="B1070" t="s">
        <v>898</v>
      </c>
      <c r="C1070" s="2" t="s">
        <v>1573</v>
      </c>
      <c r="E1070" t="s">
        <v>2260</v>
      </c>
      <c r="G1070" t="s">
        <v>2273</v>
      </c>
      <c r="H1070" s="3">
        <v>44498.58806712963</v>
      </c>
      <c r="K1070" t="s">
        <v>3258</v>
      </c>
      <c r="L1070" t="s">
        <v>3669</v>
      </c>
      <c r="N1070" t="s">
        <v>4449</v>
      </c>
    </row>
    <row r="1071" spans="1:15">
      <c r="A1071" s="1" t="s">
        <v>54</v>
      </c>
      <c r="B1071" t="s">
        <v>899</v>
      </c>
      <c r="C1071" s="2" t="s">
        <v>1574</v>
      </c>
      <c r="E1071" t="s">
        <v>2260</v>
      </c>
      <c r="G1071" t="s">
        <v>2272</v>
      </c>
      <c r="H1071" s="3">
        <v>44498.59097222222</v>
      </c>
      <c r="L1071" t="s">
        <v>3670</v>
      </c>
      <c r="N1071" t="s">
        <v>4448</v>
      </c>
    </row>
    <row r="1072" spans="1:15">
      <c r="A1072" s="1" t="s">
        <v>55</v>
      </c>
      <c r="B1072" t="s">
        <v>900</v>
      </c>
      <c r="C1072" s="2" t="s">
        <v>1575</v>
      </c>
      <c r="E1072" t="s">
        <v>2260</v>
      </c>
      <c r="G1072" t="s">
        <v>2273</v>
      </c>
      <c r="H1072" s="3">
        <v>44498.59243055555</v>
      </c>
      <c r="L1072" t="s">
        <v>3671</v>
      </c>
      <c r="N1072" t="s">
        <v>4448</v>
      </c>
    </row>
    <row r="1073" spans="1:14">
      <c r="A1073" s="1" t="s">
        <v>56</v>
      </c>
      <c r="B1073" t="s">
        <v>901</v>
      </c>
      <c r="C1073" s="2" t="s">
        <v>1576</v>
      </c>
      <c r="D1073" s="2" t="s">
        <v>2231</v>
      </c>
      <c r="E1073" t="s">
        <v>2242</v>
      </c>
      <c r="G1073" t="s">
        <v>2272</v>
      </c>
      <c r="H1073" s="3">
        <v>44498.59952546296</v>
      </c>
      <c r="K1073" t="s">
        <v>3259</v>
      </c>
      <c r="L1073" t="s">
        <v>3672</v>
      </c>
      <c r="M1073" s="2" t="s">
        <v>4175</v>
      </c>
    </row>
    <row r="1074" spans="1:14">
      <c r="A1074" s="1" t="s">
        <v>57</v>
      </c>
      <c r="B1074" t="s">
        <v>902</v>
      </c>
      <c r="C1074" s="2" t="s">
        <v>1577</v>
      </c>
      <c r="D1074" s="2" t="s">
        <v>2232</v>
      </c>
      <c r="E1074" t="s">
        <v>2242</v>
      </c>
      <c r="G1074" t="s">
        <v>2272</v>
      </c>
      <c r="H1074" s="3">
        <v>44498.6040625</v>
      </c>
      <c r="K1074" t="s">
        <v>3260</v>
      </c>
      <c r="L1074" t="s">
        <v>3673</v>
      </c>
      <c r="M1074" s="2" t="s">
        <v>4176</v>
      </c>
    </row>
    <row r="1075" spans="1:14">
      <c r="A1075" s="1" t="s">
        <v>58</v>
      </c>
      <c r="B1075" t="s">
        <v>903</v>
      </c>
      <c r="C1075" s="2" t="s">
        <v>1578</v>
      </c>
      <c r="D1075" s="2" t="s">
        <v>2233</v>
      </c>
      <c r="E1075" t="s">
        <v>2242</v>
      </c>
      <c r="G1075" t="s">
        <v>2272</v>
      </c>
      <c r="H1075" s="3">
        <v>44498.60907407408</v>
      </c>
      <c r="K1075" t="s">
        <v>3261</v>
      </c>
      <c r="L1075" t="s">
        <v>3674</v>
      </c>
      <c r="M1075" s="2" t="s">
        <v>4177</v>
      </c>
    </row>
    <row r="1076" spans="1:14">
      <c r="A1076" s="1" t="s">
        <v>59</v>
      </c>
      <c r="B1076" t="s">
        <v>904</v>
      </c>
      <c r="C1076" s="2" t="s">
        <v>1579</v>
      </c>
      <c r="E1076" t="s">
        <v>2242</v>
      </c>
      <c r="G1076" t="s">
        <v>2274</v>
      </c>
      <c r="H1076" s="3">
        <v>44498.61185185185</v>
      </c>
      <c r="K1076" t="s">
        <v>3262</v>
      </c>
      <c r="L1076" t="s">
        <v>3675</v>
      </c>
      <c r="M1076" s="2" t="s">
        <v>4178</v>
      </c>
    </row>
    <row r="1077" spans="1:14">
      <c r="A1077" s="1" t="s">
        <v>60</v>
      </c>
      <c r="B1077" t="s">
        <v>905</v>
      </c>
      <c r="C1077" s="2" t="s">
        <v>1580</v>
      </c>
      <c r="E1077" t="s">
        <v>2242</v>
      </c>
      <c r="G1077" t="s">
        <v>2274</v>
      </c>
      <c r="H1077" s="3">
        <v>44498.62002314815</v>
      </c>
      <c r="K1077" t="s">
        <v>3263</v>
      </c>
      <c r="L1077" t="s">
        <v>3676</v>
      </c>
      <c r="M1077" s="2" t="s">
        <v>4179</v>
      </c>
    </row>
    <row r="1078" spans="1:14">
      <c r="A1078" s="1" t="s">
        <v>61</v>
      </c>
      <c r="B1078" t="s">
        <v>906</v>
      </c>
      <c r="C1078" s="2" t="s">
        <v>1581</v>
      </c>
      <c r="E1078" t="s">
        <v>2242</v>
      </c>
      <c r="G1078" t="s">
        <v>2271</v>
      </c>
      <c r="H1078" s="3">
        <v>44498.62547453704</v>
      </c>
      <c r="K1078" t="s">
        <v>3264</v>
      </c>
      <c r="L1078" t="s">
        <v>3677</v>
      </c>
    </row>
    <row r="1079" spans="1:14">
      <c r="A1079" s="1" t="s">
        <v>62</v>
      </c>
      <c r="B1079" t="s">
        <v>907</v>
      </c>
      <c r="C1079" s="2" t="s">
        <v>1582</v>
      </c>
      <c r="E1079" t="s">
        <v>2242</v>
      </c>
      <c r="G1079" t="s">
        <v>2273</v>
      </c>
      <c r="H1079" s="3">
        <v>44498.63256944445</v>
      </c>
      <c r="L1079" t="s">
        <v>3678</v>
      </c>
    </row>
    <row r="1080" spans="1:14">
      <c r="A1080" s="1" t="s">
        <v>63</v>
      </c>
      <c r="B1080" t="s">
        <v>908</v>
      </c>
      <c r="C1080" s="2" t="s">
        <v>1583</v>
      </c>
      <c r="E1080" t="s">
        <v>2242</v>
      </c>
      <c r="G1080" t="s">
        <v>2271</v>
      </c>
      <c r="H1080" s="3">
        <v>44498.63488425926</v>
      </c>
      <c r="K1080" t="s">
        <v>3265</v>
      </c>
      <c r="L1080" t="s">
        <v>3679</v>
      </c>
    </row>
    <row r="1081" spans="1:14">
      <c r="A1081" s="1" t="s">
        <v>64</v>
      </c>
      <c r="B1081" t="s">
        <v>909</v>
      </c>
      <c r="C1081" s="2" t="s">
        <v>1584</v>
      </c>
      <c r="E1081" t="s">
        <v>2242</v>
      </c>
      <c r="G1081" t="s">
        <v>2273</v>
      </c>
      <c r="H1081" s="3">
        <v>44498.63815972222</v>
      </c>
      <c r="K1081" t="s">
        <v>3266</v>
      </c>
      <c r="L1081" t="s">
        <v>3680</v>
      </c>
    </row>
    <row r="1082" spans="1:14">
      <c r="A1082" s="1" t="s">
        <v>65</v>
      </c>
      <c r="B1082" t="s">
        <v>910</v>
      </c>
      <c r="C1082" s="2" t="s">
        <v>1585</v>
      </c>
      <c r="E1082" t="s">
        <v>2242</v>
      </c>
      <c r="G1082" t="s">
        <v>2272</v>
      </c>
      <c r="H1082" s="3">
        <v>44498.64160879629</v>
      </c>
      <c r="K1082" t="s">
        <v>3267</v>
      </c>
      <c r="L1082" t="s">
        <v>3681</v>
      </c>
    </row>
    <row r="1083" spans="1:14">
      <c r="A1083" s="1" t="s">
        <v>66</v>
      </c>
      <c r="B1083" t="s">
        <v>911</v>
      </c>
      <c r="C1083" s="2" t="s">
        <v>1586</v>
      </c>
      <c r="E1083" t="s">
        <v>2254</v>
      </c>
      <c r="G1083" t="s">
        <v>2273</v>
      </c>
      <c r="H1083" s="3">
        <v>44498.64799768518</v>
      </c>
      <c r="L1083" t="s">
        <v>3682</v>
      </c>
    </row>
    <row r="1084" spans="1:14">
      <c r="A1084" s="1" t="s">
        <v>67</v>
      </c>
      <c r="B1084" t="s">
        <v>912</v>
      </c>
      <c r="C1084" s="2" t="s">
        <v>1587</v>
      </c>
      <c r="E1084" t="s">
        <v>2245</v>
      </c>
      <c r="H1084" s="3">
        <v>44498.6608912037</v>
      </c>
      <c r="K1084" t="s">
        <v>3268</v>
      </c>
      <c r="L1084" t="s">
        <v>3683</v>
      </c>
      <c r="N1084" t="s">
        <v>4450</v>
      </c>
    </row>
    <row r="1085" spans="1:14">
      <c r="A1085" s="1" t="s">
        <v>68</v>
      </c>
      <c r="B1085" t="s">
        <v>913</v>
      </c>
      <c r="C1085" s="2" t="s">
        <v>1588</v>
      </c>
      <c r="E1085" t="s">
        <v>2245</v>
      </c>
      <c r="H1085" s="3">
        <v>44498.66633101852</v>
      </c>
      <c r="K1085" t="s">
        <v>3269</v>
      </c>
      <c r="L1085" t="s">
        <v>3684</v>
      </c>
      <c r="M1085" s="2" t="s">
        <v>4180</v>
      </c>
      <c r="N1085" t="s">
        <v>4450</v>
      </c>
    </row>
    <row r="1086" spans="1:14">
      <c r="A1086" s="1" t="s">
        <v>69</v>
      </c>
      <c r="B1086" t="s">
        <v>914</v>
      </c>
      <c r="C1086" s="2" t="s">
        <v>1589</v>
      </c>
      <c r="E1086" t="s">
        <v>2245</v>
      </c>
      <c r="G1086" t="s">
        <v>2274</v>
      </c>
      <c r="H1086" s="3">
        <v>44498.68311342593</v>
      </c>
      <c r="K1086" t="s">
        <v>3270</v>
      </c>
      <c r="L1086" t="s">
        <v>3685</v>
      </c>
      <c r="M1086" s="2" t="s">
        <v>4181</v>
      </c>
      <c r="N1086" t="s">
        <v>4451</v>
      </c>
    </row>
    <row r="1087" spans="1:14">
      <c r="A1087" s="1" t="s">
        <v>70</v>
      </c>
      <c r="B1087" t="s">
        <v>915</v>
      </c>
      <c r="C1087" s="2" t="s">
        <v>1590</v>
      </c>
      <c r="E1087" t="s">
        <v>2245</v>
      </c>
      <c r="G1087" t="s">
        <v>2275</v>
      </c>
      <c r="H1087" s="3">
        <v>44498.6853125</v>
      </c>
      <c r="K1087" t="s">
        <v>3271</v>
      </c>
      <c r="L1087" t="s">
        <v>3686</v>
      </c>
      <c r="N1087" t="s">
        <v>4451</v>
      </c>
    </row>
    <row r="1088" spans="1:14">
      <c r="A1088" s="1" t="s">
        <v>71</v>
      </c>
      <c r="B1088" t="s">
        <v>916</v>
      </c>
      <c r="C1088" s="2" t="s">
        <v>1591</v>
      </c>
      <c r="E1088" t="s">
        <v>2245</v>
      </c>
      <c r="G1088" t="s">
        <v>2272</v>
      </c>
      <c r="H1088" s="3">
        <v>44498.68674768518</v>
      </c>
      <c r="K1088" t="s">
        <v>3272</v>
      </c>
      <c r="L1088" t="s">
        <v>3687</v>
      </c>
      <c r="N1088" t="s">
        <v>4452</v>
      </c>
    </row>
    <row r="1089" spans="1:14">
      <c r="A1089" s="1" t="s">
        <v>72</v>
      </c>
      <c r="B1089" t="s">
        <v>917</v>
      </c>
      <c r="C1089" s="2" t="s">
        <v>1592</v>
      </c>
      <c r="E1089" t="s">
        <v>2245</v>
      </c>
      <c r="G1089" t="s">
        <v>2274</v>
      </c>
      <c r="H1089" s="3">
        <v>44498.68790509259</v>
      </c>
      <c r="K1089" t="s">
        <v>3273</v>
      </c>
      <c r="L1089" t="s">
        <v>3688</v>
      </c>
      <c r="M1089" s="2" t="s">
        <v>4182</v>
      </c>
      <c r="N1089" t="s">
        <v>4453</v>
      </c>
    </row>
    <row r="1090" spans="1:14">
      <c r="A1090" s="1" t="s">
        <v>73</v>
      </c>
      <c r="B1090" t="s">
        <v>918</v>
      </c>
      <c r="C1090" s="2" t="s">
        <v>1593</v>
      </c>
      <c r="E1090" t="s">
        <v>2245</v>
      </c>
      <c r="G1090" t="s">
        <v>2273</v>
      </c>
      <c r="H1090" s="3">
        <v>44498.69045138889</v>
      </c>
      <c r="K1090" t="s">
        <v>3274</v>
      </c>
      <c r="L1090" t="s">
        <v>3689</v>
      </c>
      <c r="N1090" t="s">
        <v>4451</v>
      </c>
    </row>
    <row r="1091" spans="1:14">
      <c r="A1091" s="1" t="s">
        <v>74</v>
      </c>
      <c r="B1091" t="s">
        <v>919</v>
      </c>
      <c r="C1091" s="2" t="s">
        <v>1594</v>
      </c>
      <c r="E1091" t="s">
        <v>2245</v>
      </c>
      <c r="G1091" t="s">
        <v>2272</v>
      </c>
      <c r="H1091" s="3">
        <v>44498.69423611111</v>
      </c>
      <c r="K1091" t="s">
        <v>3275</v>
      </c>
      <c r="L1091" t="s">
        <v>3690</v>
      </c>
      <c r="M1091" s="2" t="s">
        <v>4183</v>
      </c>
      <c r="N1091" t="s">
        <v>4451</v>
      </c>
    </row>
    <row r="1092" spans="1:14">
      <c r="A1092" s="1" t="s">
        <v>75</v>
      </c>
      <c r="B1092" t="s">
        <v>920</v>
      </c>
      <c r="C1092" s="2" t="s">
        <v>1595</v>
      </c>
      <c r="D1092" s="2" t="s">
        <v>2234</v>
      </c>
      <c r="E1092" t="s">
        <v>2245</v>
      </c>
      <c r="G1092" t="s">
        <v>2274</v>
      </c>
      <c r="H1092" s="3">
        <v>44498.69601851852</v>
      </c>
      <c r="K1092" t="s">
        <v>3276</v>
      </c>
      <c r="L1092" t="s">
        <v>3691</v>
      </c>
      <c r="M1092" s="2" t="s">
        <v>4184</v>
      </c>
      <c r="N1092" t="s">
        <v>4451</v>
      </c>
    </row>
    <row r="1093" spans="1:14">
      <c r="A1093" s="1" t="s">
        <v>76</v>
      </c>
      <c r="B1093" t="s">
        <v>921</v>
      </c>
      <c r="C1093" s="2" t="s">
        <v>1596</v>
      </c>
      <c r="E1093" t="s">
        <v>2255</v>
      </c>
      <c r="G1093" t="s">
        <v>2272</v>
      </c>
      <c r="H1093" s="3">
        <v>44498.70024305556</v>
      </c>
      <c r="K1093" t="s">
        <v>3277</v>
      </c>
      <c r="L1093" t="s">
        <v>3692</v>
      </c>
      <c r="M1093" s="2" t="s">
        <v>4185</v>
      </c>
      <c r="N1093" t="s">
        <v>4454</v>
      </c>
    </row>
    <row r="1094" spans="1:14">
      <c r="A1094" s="1" t="s">
        <v>77</v>
      </c>
      <c r="B1094" t="s">
        <v>922</v>
      </c>
      <c r="C1094" s="2" t="s">
        <v>1597</v>
      </c>
      <c r="E1094" t="s">
        <v>2255</v>
      </c>
      <c r="G1094" t="s">
        <v>2272</v>
      </c>
      <c r="H1094" s="3">
        <v>44498.70236111111</v>
      </c>
      <c r="L1094" t="s">
        <v>3693</v>
      </c>
      <c r="M1094" s="2" t="s">
        <v>4186</v>
      </c>
      <c r="N1094" t="s">
        <v>4455</v>
      </c>
    </row>
    <row r="1095" spans="1:14">
      <c r="A1095" s="1" t="s">
        <v>78</v>
      </c>
      <c r="B1095" t="s">
        <v>923</v>
      </c>
      <c r="C1095" s="2" t="s">
        <v>1598</v>
      </c>
      <c r="E1095" t="s">
        <v>2255</v>
      </c>
      <c r="G1095" t="s">
        <v>2272</v>
      </c>
      <c r="H1095" s="3">
        <v>44498.70565972223</v>
      </c>
      <c r="K1095" t="s">
        <v>3278</v>
      </c>
      <c r="L1095" t="s">
        <v>3694</v>
      </c>
      <c r="N1095" t="s">
        <v>4455</v>
      </c>
    </row>
    <row r="1096" spans="1:14">
      <c r="A1096" s="1" t="s">
        <v>79</v>
      </c>
      <c r="B1096" t="s">
        <v>924</v>
      </c>
      <c r="C1096" s="2" t="s">
        <v>1599</v>
      </c>
      <c r="E1096" t="s">
        <v>2255</v>
      </c>
      <c r="G1096" t="s">
        <v>2272</v>
      </c>
      <c r="H1096" s="3">
        <v>44498.7069675926</v>
      </c>
      <c r="L1096" t="s">
        <v>3695</v>
      </c>
      <c r="N1096" t="s">
        <v>4455</v>
      </c>
    </row>
    <row r="1097" spans="1:14">
      <c r="A1097" s="1" t="s">
        <v>80</v>
      </c>
      <c r="B1097" t="s">
        <v>925</v>
      </c>
      <c r="C1097" s="2" t="s">
        <v>1600</v>
      </c>
      <c r="E1097" t="s">
        <v>2255</v>
      </c>
      <c r="G1097" t="s">
        <v>2273</v>
      </c>
      <c r="H1097" s="3">
        <v>44498.70899305555</v>
      </c>
      <c r="L1097" t="s">
        <v>3696</v>
      </c>
    </row>
    <row r="1098" spans="1:14">
      <c r="A1098" s="1" t="s">
        <v>81</v>
      </c>
      <c r="B1098" t="s">
        <v>926</v>
      </c>
      <c r="C1098" s="2" t="s">
        <v>1601</v>
      </c>
      <c r="E1098" t="s">
        <v>2255</v>
      </c>
      <c r="G1098" t="s">
        <v>2272</v>
      </c>
      <c r="H1098" s="3">
        <v>44498.71097222222</v>
      </c>
      <c r="K1098" t="s">
        <v>3279</v>
      </c>
      <c r="L1098" t="s">
        <v>3697</v>
      </c>
    </row>
    <row r="1099" spans="1:14">
      <c r="A1099" s="1" t="s">
        <v>82</v>
      </c>
      <c r="B1099" t="s">
        <v>927</v>
      </c>
      <c r="C1099" s="2" t="s">
        <v>1602</v>
      </c>
      <c r="D1099" s="2" t="s">
        <v>2235</v>
      </c>
      <c r="E1099" t="s">
        <v>2255</v>
      </c>
      <c r="G1099" t="s">
        <v>2274</v>
      </c>
      <c r="H1099" s="3">
        <v>44498.71296296296</v>
      </c>
      <c r="K1099" t="s">
        <v>3280</v>
      </c>
      <c r="L1099" t="s">
        <v>3698</v>
      </c>
      <c r="M1099" s="2" t="s">
        <v>4187</v>
      </c>
      <c r="N1099" t="s">
        <v>4456</v>
      </c>
    </row>
    <row r="1100" spans="1:14">
      <c r="A1100" s="1" t="s">
        <v>83</v>
      </c>
      <c r="B1100" t="s">
        <v>928</v>
      </c>
      <c r="C1100" s="2" t="s">
        <v>1603</v>
      </c>
      <c r="E1100" t="s">
        <v>2255</v>
      </c>
      <c r="G1100" t="s">
        <v>2273</v>
      </c>
      <c r="H1100" s="3">
        <v>44498.716875</v>
      </c>
      <c r="L1100" t="s">
        <v>3699</v>
      </c>
      <c r="N1100" t="s">
        <v>4455</v>
      </c>
    </row>
    <row r="1101" spans="1:14">
      <c r="A1101" s="1" t="s">
        <v>84</v>
      </c>
      <c r="B1101" t="s">
        <v>929</v>
      </c>
      <c r="C1101" s="2" t="s">
        <v>1604</v>
      </c>
      <c r="E1101" t="s">
        <v>2255</v>
      </c>
      <c r="G1101" t="s">
        <v>2272</v>
      </c>
      <c r="H1101" s="3">
        <v>44498.71884259259</v>
      </c>
      <c r="K1101" t="s">
        <v>3281</v>
      </c>
      <c r="L1101" t="s">
        <v>3700</v>
      </c>
      <c r="N1101" t="s">
        <v>4457</v>
      </c>
    </row>
    <row r="1102" spans="1:14">
      <c r="A1102" s="1" t="s">
        <v>85</v>
      </c>
      <c r="B1102" t="s">
        <v>930</v>
      </c>
      <c r="C1102" s="2" t="s">
        <v>1605</v>
      </c>
      <c r="E1102" t="s">
        <v>2255</v>
      </c>
      <c r="G1102" t="s">
        <v>2274</v>
      </c>
      <c r="H1102" s="3">
        <v>44498.72333333334</v>
      </c>
      <c r="K1102" t="s">
        <v>3282</v>
      </c>
      <c r="L1102" t="s">
        <v>3701</v>
      </c>
    </row>
    <row r="1103" spans="1:14">
      <c r="A1103" s="1" t="s">
        <v>86</v>
      </c>
      <c r="B1103" t="s">
        <v>931</v>
      </c>
      <c r="C1103" s="2" t="s">
        <v>1606</v>
      </c>
      <c r="E1103" t="s">
        <v>2255</v>
      </c>
      <c r="G1103" t="s">
        <v>2273</v>
      </c>
      <c r="H1103" s="3">
        <v>44498.73103009259</v>
      </c>
      <c r="L1103" t="s">
        <v>3702</v>
      </c>
    </row>
    <row r="1104" spans="1:14">
      <c r="A1104" s="1" t="s">
        <v>87</v>
      </c>
      <c r="B1104" t="s">
        <v>932</v>
      </c>
      <c r="C1104" s="2" t="s">
        <v>1607</v>
      </c>
      <c r="D1104" s="2" t="s">
        <v>2236</v>
      </c>
      <c r="E1104" t="s">
        <v>2256</v>
      </c>
      <c r="G1104" t="s">
        <v>2271</v>
      </c>
      <c r="H1104" s="3">
        <v>44498.7341087963</v>
      </c>
      <c r="K1104" t="s">
        <v>3283</v>
      </c>
      <c r="L1104" t="s">
        <v>3703</v>
      </c>
      <c r="M1104" s="2" t="s">
        <v>4188</v>
      </c>
    </row>
    <row r="1105" spans="1:13">
      <c r="A1105" s="1" t="s">
        <v>88</v>
      </c>
      <c r="B1105" t="s">
        <v>933</v>
      </c>
      <c r="C1105" s="2" t="s">
        <v>1608</v>
      </c>
      <c r="E1105" t="s">
        <v>2256</v>
      </c>
      <c r="G1105" t="s">
        <v>2272</v>
      </c>
      <c r="H1105" s="3">
        <v>44498.73643518519</v>
      </c>
      <c r="K1105" t="s">
        <v>3284</v>
      </c>
      <c r="L1105" t="s">
        <v>3704</v>
      </c>
      <c r="M1105" s="2" t="s">
        <v>4189</v>
      </c>
    </row>
    <row r="1106" spans="1:13">
      <c r="A1106" s="1" t="s">
        <v>89</v>
      </c>
      <c r="B1106" t="s">
        <v>934</v>
      </c>
      <c r="C1106" s="2" t="s">
        <v>1609</v>
      </c>
      <c r="E1106" t="s">
        <v>2256</v>
      </c>
      <c r="G1106" t="s">
        <v>2272</v>
      </c>
      <c r="H1106" s="3">
        <v>44498.73934027777</v>
      </c>
      <c r="K1106" t="s">
        <v>3285</v>
      </c>
      <c r="L1106" t="s">
        <v>3705</v>
      </c>
      <c r="M1106" s="2" t="s">
        <v>4190</v>
      </c>
    </row>
    <row r="1107" spans="1:13">
      <c r="A1107" s="1" t="s">
        <v>90</v>
      </c>
      <c r="B1107" t="s">
        <v>935</v>
      </c>
      <c r="C1107" s="2" t="s">
        <v>1610</v>
      </c>
      <c r="E1107" t="s">
        <v>2256</v>
      </c>
      <c r="G1107" t="s">
        <v>2273</v>
      </c>
      <c r="H1107" s="3">
        <v>44498.74123842592</v>
      </c>
      <c r="L1107" t="s">
        <v>3706</v>
      </c>
    </row>
    <row r="1108" spans="1:13">
      <c r="A1108" s="1" t="s">
        <v>91</v>
      </c>
      <c r="B1108" t="s">
        <v>936</v>
      </c>
      <c r="C1108" s="2" t="s">
        <v>1611</v>
      </c>
      <c r="E1108" t="s">
        <v>2256</v>
      </c>
      <c r="G1108" t="s">
        <v>2272</v>
      </c>
      <c r="H1108" s="3">
        <v>44498.74244212963</v>
      </c>
      <c r="K1108" t="s">
        <v>3286</v>
      </c>
      <c r="L1108" t="s">
        <v>3707</v>
      </c>
    </row>
    <row r="1109" spans="1:13">
      <c r="A1109" s="1" t="s">
        <v>92</v>
      </c>
      <c r="B1109" t="s">
        <v>937</v>
      </c>
      <c r="C1109" s="2" t="s">
        <v>1612</v>
      </c>
      <c r="E1109" t="s">
        <v>2256</v>
      </c>
      <c r="G1109" t="s">
        <v>2271</v>
      </c>
      <c r="H1109" s="3">
        <v>44498.74446759259</v>
      </c>
      <c r="K1109" t="s">
        <v>3287</v>
      </c>
      <c r="L1109" t="s">
        <v>3708</v>
      </c>
      <c r="M1109" s="2" t="s">
        <v>4191</v>
      </c>
    </row>
    <row r="1110" spans="1:13">
      <c r="A1110" s="1" t="s">
        <v>93</v>
      </c>
      <c r="B1110" t="s">
        <v>938</v>
      </c>
      <c r="C1110" s="2" t="s">
        <v>1613</v>
      </c>
      <c r="E1110" t="s">
        <v>2255</v>
      </c>
      <c r="G1110" t="s">
        <v>2273</v>
      </c>
      <c r="H1110" s="3">
        <v>44498.74684027778</v>
      </c>
      <c r="L1110" t="s">
        <v>3709</v>
      </c>
      <c r="M1110" s="2" t="s">
        <v>4192</v>
      </c>
    </row>
    <row r="1111" spans="1:13">
      <c r="A1111" s="1" t="s">
        <v>94</v>
      </c>
      <c r="B1111" t="s">
        <v>939</v>
      </c>
      <c r="C1111" s="2" t="s">
        <v>1614</v>
      </c>
      <c r="E1111" t="s">
        <v>2256</v>
      </c>
      <c r="G1111" t="s">
        <v>2271</v>
      </c>
      <c r="H1111" s="3">
        <v>44498.74917824074</v>
      </c>
      <c r="K1111" t="s">
        <v>3288</v>
      </c>
      <c r="L1111" t="s">
        <v>3710</v>
      </c>
      <c r="M1111" s="2" t="s">
        <v>4193</v>
      </c>
    </row>
    <row r="1112" spans="1:13">
      <c r="A1112" s="1" t="s">
        <v>95</v>
      </c>
      <c r="B1112" t="s">
        <v>940</v>
      </c>
      <c r="C1112" s="2" t="s">
        <v>1615</v>
      </c>
      <c r="E1112" t="s">
        <v>2255</v>
      </c>
      <c r="G1112" t="s">
        <v>2274</v>
      </c>
      <c r="H1112" s="3">
        <v>44498.75349537037</v>
      </c>
      <c r="K1112" t="s">
        <v>3289</v>
      </c>
      <c r="L1112" t="s">
        <v>3711</v>
      </c>
    </row>
    <row r="1113" spans="1:13">
      <c r="A1113" s="1" t="s">
        <v>96</v>
      </c>
      <c r="B1113" t="s">
        <v>941</v>
      </c>
      <c r="C1113" s="2" t="s">
        <v>1616</v>
      </c>
      <c r="E1113" t="s">
        <v>2251</v>
      </c>
      <c r="G1113" t="s">
        <v>2271</v>
      </c>
      <c r="H1113" s="3">
        <v>44498.78010416667</v>
      </c>
      <c r="K1113" t="s">
        <v>3290</v>
      </c>
      <c r="L1113" t="s">
        <v>3712</v>
      </c>
      <c r="M1113" s="2" t="s">
        <v>4194</v>
      </c>
    </row>
    <row r="1114" spans="1:13">
      <c r="A1114" s="1" t="s">
        <v>97</v>
      </c>
      <c r="B1114" t="s">
        <v>942</v>
      </c>
      <c r="C1114" s="2" t="s">
        <v>1617</v>
      </c>
      <c r="E1114" t="s">
        <v>2251</v>
      </c>
      <c r="G1114" t="s">
        <v>2271</v>
      </c>
      <c r="H1114" s="3">
        <v>44498.78346064815</v>
      </c>
      <c r="K1114" t="s">
        <v>3291</v>
      </c>
      <c r="L1114" t="s">
        <v>3713</v>
      </c>
    </row>
    <row r="1115" spans="1:13">
      <c r="A1115" s="1" t="s">
        <v>98</v>
      </c>
      <c r="B1115" t="s">
        <v>943</v>
      </c>
      <c r="C1115" s="2" t="s">
        <v>1618</v>
      </c>
      <c r="E1115" t="s">
        <v>2251</v>
      </c>
      <c r="G1115" t="s">
        <v>2272</v>
      </c>
      <c r="H1115" s="3">
        <v>44498.78518518519</v>
      </c>
      <c r="K1115" t="s">
        <v>3292</v>
      </c>
      <c r="L1115" t="s">
        <v>3714</v>
      </c>
    </row>
    <row r="1116" spans="1:13">
      <c r="A1116" s="1" t="s">
        <v>99</v>
      </c>
      <c r="B1116" t="s">
        <v>944</v>
      </c>
      <c r="C1116" s="2" t="s">
        <v>1619</v>
      </c>
      <c r="E1116" t="s">
        <v>2251</v>
      </c>
      <c r="G1116" t="s">
        <v>2273</v>
      </c>
      <c r="H1116" s="3">
        <v>44498.78711805555</v>
      </c>
      <c r="L1116" t="s">
        <v>3715</v>
      </c>
    </row>
    <row r="1117" spans="1:13">
      <c r="A1117" s="1" t="s">
        <v>100</v>
      </c>
      <c r="B1117" t="s">
        <v>945</v>
      </c>
      <c r="C1117" s="2" t="s">
        <v>1620</v>
      </c>
      <c r="E1117" t="s">
        <v>2251</v>
      </c>
      <c r="G1117" t="s">
        <v>2272</v>
      </c>
      <c r="H1117" s="3">
        <v>44498.78861111111</v>
      </c>
      <c r="K1117" t="s">
        <v>3293</v>
      </c>
      <c r="L1117" t="s">
        <v>3716</v>
      </c>
    </row>
    <row r="1118" spans="1:13">
      <c r="A1118" s="1" t="s">
        <v>101</v>
      </c>
      <c r="B1118" t="s">
        <v>946</v>
      </c>
      <c r="C1118" s="2" t="s">
        <v>1621</v>
      </c>
      <c r="E1118" t="s">
        <v>2251</v>
      </c>
      <c r="G1118" t="s">
        <v>2271</v>
      </c>
      <c r="H1118" s="3">
        <v>44498.79109953704</v>
      </c>
      <c r="K1118" t="s">
        <v>3294</v>
      </c>
      <c r="L1118" t="s">
        <v>3717</v>
      </c>
      <c r="M1118" s="2" t="s">
        <v>4195</v>
      </c>
    </row>
    <row r="1119" spans="1:13">
      <c r="A1119" s="1" t="s">
        <v>102</v>
      </c>
      <c r="B1119" t="s">
        <v>947</v>
      </c>
      <c r="C1119" s="2" t="s">
        <v>1622</v>
      </c>
      <c r="E1119" t="s">
        <v>2256</v>
      </c>
      <c r="G1119" t="s">
        <v>2272</v>
      </c>
      <c r="H1119" s="3">
        <v>44498.79484953704</v>
      </c>
      <c r="K1119" t="s">
        <v>3295</v>
      </c>
      <c r="L1119" t="s">
        <v>3718</v>
      </c>
    </row>
    <row r="1120" spans="1:13">
      <c r="A1120" s="1" t="s">
        <v>103</v>
      </c>
      <c r="B1120" t="s">
        <v>948</v>
      </c>
      <c r="C1120" s="2" t="s">
        <v>1623</v>
      </c>
      <c r="E1120" t="s">
        <v>2256</v>
      </c>
      <c r="G1120" t="s">
        <v>2272</v>
      </c>
      <c r="H1120" s="3">
        <v>44498.79733796296</v>
      </c>
      <c r="L1120" t="s">
        <v>3719</v>
      </c>
    </row>
    <row r="1121" spans="1:14">
      <c r="A1121" s="1" t="s">
        <v>104</v>
      </c>
      <c r="B1121" t="s">
        <v>949</v>
      </c>
      <c r="C1121" s="2" t="s">
        <v>1624</v>
      </c>
      <c r="E1121" t="s">
        <v>2254</v>
      </c>
      <c r="G1121" t="s">
        <v>2272</v>
      </c>
      <c r="H1121" s="3">
        <v>44498.56990740741</v>
      </c>
      <c r="K1121" t="s">
        <v>3296</v>
      </c>
      <c r="L1121" t="s">
        <v>3720</v>
      </c>
    </row>
    <row r="1122" spans="1:14">
      <c r="A1122" s="1" t="s">
        <v>105</v>
      </c>
      <c r="B1122" t="s">
        <v>950</v>
      </c>
      <c r="C1122" s="2" t="s">
        <v>1625</v>
      </c>
      <c r="E1122" t="s">
        <v>2254</v>
      </c>
      <c r="G1122" t="s">
        <v>2272</v>
      </c>
      <c r="H1122" s="3">
        <v>44498.64978009259</v>
      </c>
      <c r="K1122" t="s">
        <v>3297</v>
      </c>
      <c r="L1122" t="s">
        <v>3721</v>
      </c>
      <c r="M1122" s="2" t="s">
        <v>4196</v>
      </c>
    </row>
    <row r="1123" spans="1:14">
      <c r="A1123" s="1" t="s">
        <v>106</v>
      </c>
      <c r="B1123" t="s">
        <v>951</v>
      </c>
      <c r="C1123" s="2" t="s">
        <v>1626</v>
      </c>
      <c r="E1123" t="s">
        <v>2254</v>
      </c>
      <c r="G1123" t="s">
        <v>2272</v>
      </c>
      <c r="H1123" s="3">
        <v>44498.65216435185</v>
      </c>
      <c r="K1123" t="s">
        <v>3298</v>
      </c>
      <c r="L1123" t="s">
        <v>3722</v>
      </c>
      <c r="M1123" s="2" t="s">
        <v>4197</v>
      </c>
    </row>
    <row r="1124" spans="1:14">
      <c r="A1124" s="1" t="s">
        <v>107</v>
      </c>
      <c r="B1124" t="s">
        <v>952</v>
      </c>
      <c r="C1124" s="2" t="s">
        <v>1627</v>
      </c>
      <c r="E1124" t="s">
        <v>2254</v>
      </c>
      <c r="G1124" t="s">
        <v>2273</v>
      </c>
      <c r="H1124" s="3">
        <v>44498.65399305556</v>
      </c>
      <c r="L1124" t="s">
        <v>3723</v>
      </c>
    </row>
    <row r="1125" spans="1:14">
      <c r="A1125" s="1" t="s">
        <v>108</v>
      </c>
      <c r="B1125" t="s">
        <v>953</v>
      </c>
      <c r="C1125" s="2" t="s">
        <v>1628</v>
      </c>
      <c r="E1125" t="s">
        <v>2254</v>
      </c>
      <c r="G1125" t="s">
        <v>2273</v>
      </c>
      <c r="H1125" s="3">
        <v>44498.65534722222</v>
      </c>
      <c r="L1125" t="s">
        <v>3724</v>
      </c>
    </row>
    <row r="1126" spans="1:14">
      <c r="A1126" s="1" t="s">
        <v>109</v>
      </c>
      <c r="B1126" t="s">
        <v>954</v>
      </c>
      <c r="C1126" s="2" t="s">
        <v>1629</v>
      </c>
      <c r="E1126" t="s">
        <v>2254</v>
      </c>
      <c r="G1126" t="s">
        <v>2273</v>
      </c>
      <c r="H1126" s="3">
        <v>44498.65793981482</v>
      </c>
      <c r="L1126" t="s">
        <v>3725</v>
      </c>
    </row>
    <row r="1127" spans="1:14">
      <c r="A1127" s="1" t="s">
        <v>110</v>
      </c>
      <c r="B1127" t="s">
        <v>955</v>
      </c>
      <c r="C1127" s="2" t="s">
        <v>1630</v>
      </c>
      <c r="E1127" t="s">
        <v>2245</v>
      </c>
      <c r="H1127" s="3">
        <v>44498.66226851852</v>
      </c>
      <c r="L1127" t="s">
        <v>3726</v>
      </c>
      <c r="N1127" t="s">
        <v>4450</v>
      </c>
    </row>
    <row r="1128" spans="1:14">
      <c r="A1128" s="1" t="s">
        <v>111</v>
      </c>
      <c r="B1128" t="s">
        <v>956</v>
      </c>
      <c r="C1128" s="2" t="s">
        <v>1631</v>
      </c>
      <c r="E1128" t="s">
        <v>2245</v>
      </c>
      <c r="H1128" s="3">
        <v>44498.66320601852</v>
      </c>
      <c r="K1128" t="s">
        <v>3299</v>
      </c>
      <c r="L1128" t="s">
        <v>3727</v>
      </c>
      <c r="M1128" s="2" t="s">
        <v>4198</v>
      </c>
      <c r="N1128" t="s">
        <v>4450</v>
      </c>
    </row>
    <row r="1129" spans="1:14">
      <c r="A1129" s="1" t="s">
        <v>112</v>
      </c>
      <c r="B1129" t="s">
        <v>957</v>
      </c>
      <c r="C1129" s="2" t="s">
        <v>1632</v>
      </c>
      <c r="E1129" t="s">
        <v>2245</v>
      </c>
      <c r="H1129" s="3">
        <v>44498.67096064815</v>
      </c>
      <c r="L1129" t="s">
        <v>3728</v>
      </c>
      <c r="N1129" t="s">
        <v>4450</v>
      </c>
    </row>
    <row r="1130" spans="1:14">
      <c r="A1130" s="1" t="s">
        <v>113</v>
      </c>
      <c r="B1130" t="s">
        <v>958</v>
      </c>
      <c r="C1130" s="2" t="s">
        <v>1633</v>
      </c>
      <c r="H1130" s="3">
        <v>44498.67901620371</v>
      </c>
      <c r="K1130" t="s">
        <v>3270</v>
      </c>
      <c r="L1130" t="s">
        <v>3729</v>
      </c>
      <c r="N1130" t="s">
        <v>4458</v>
      </c>
    </row>
  </sheetData>
  <hyperlinks>
    <hyperlink ref="C2" r:id="rId1"/>
    <hyperlink ref="D2" r:id="rId2"/>
    <hyperlink ref="M2" r:id="rId3"/>
    <hyperlink ref="C3" r:id="rId4"/>
    <hyperlink ref="D3" r:id="rId5"/>
    <hyperlink ref="M3" r:id="rId6"/>
    <hyperlink ref="C6" r:id="rId7"/>
    <hyperlink ref="D6" r:id="rId8"/>
    <hyperlink ref="M6" r:id="rId9"/>
    <hyperlink ref="C7" r:id="rId10"/>
    <hyperlink ref="D7" r:id="rId11"/>
    <hyperlink ref="M7" r:id="rId12"/>
    <hyperlink ref="C8" r:id="rId13"/>
    <hyperlink ref="D8" r:id="rId14"/>
    <hyperlink ref="M8" r:id="rId15"/>
    <hyperlink ref="C9" r:id="rId16"/>
    <hyperlink ref="D9" r:id="rId17"/>
    <hyperlink ref="M9" r:id="rId18"/>
    <hyperlink ref="C11" r:id="rId19"/>
    <hyperlink ref="D11" r:id="rId20"/>
    <hyperlink ref="M11" r:id="rId21"/>
    <hyperlink ref="C12" r:id="rId22"/>
    <hyperlink ref="D12" r:id="rId23"/>
    <hyperlink ref="M12" r:id="rId24"/>
    <hyperlink ref="C13" r:id="rId25"/>
    <hyperlink ref="D13" r:id="rId26"/>
    <hyperlink ref="M13" r:id="rId27"/>
    <hyperlink ref="C14" r:id="rId28"/>
    <hyperlink ref="D14" r:id="rId29"/>
    <hyperlink ref="M14" r:id="rId30"/>
    <hyperlink ref="C18" r:id="rId31"/>
    <hyperlink ref="D18" r:id="rId32"/>
    <hyperlink ref="M18" r:id="rId33"/>
    <hyperlink ref="C19" r:id="rId34"/>
    <hyperlink ref="D19" r:id="rId35"/>
    <hyperlink ref="M19" r:id="rId36"/>
    <hyperlink ref="C20" r:id="rId37"/>
    <hyperlink ref="D20" r:id="rId38"/>
    <hyperlink ref="M20" r:id="rId39"/>
    <hyperlink ref="C22" r:id="rId40"/>
    <hyperlink ref="D22" r:id="rId41"/>
    <hyperlink ref="M22" r:id="rId42"/>
    <hyperlink ref="C23" r:id="rId43"/>
    <hyperlink ref="D23" r:id="rId44"/>
    <hyperlink ref="M23" r:id="rId45"/>
    <hyperlink ref="C24" r:id="rId46"/>
    <hyperlink ref="M24" r:id="rId47"/>
    <hyperlink ref="C25" r:id="rId48"/>
    <hyperlink ref="D25" r:id="rId49"/>
    <hyperlink ref="M25" r:id="rId50"/>
    <hyperlink ref="C26" r:id="rId51"/>
    <hyperlink ref="D26" r:id="rId52"/>
    <hyperlink ref="M26" r:id="rId53"/>
    <hyperlink ref="C27" r:id="rId54"/>
    <hyperlink ref="D27" r:id="rId55"/>
    <hyperlink ref="M27" r:id="rId56"/>
    <hyperlink ref="C28" r:id="rId57"/>
    <hyperlink ref="D28" r:id="rId58"/>
    <hyperlink ref="M28" r:id="rId59"/>
    <hyperlink ref="C29" r:id="rId60"/>
    <hyperlink ref="D29" r:id="rId61"/>
    <hyperlink ref="M29" r:id="rId62"/>
    <hyperlink ref="C30" r:id="rId63"/>
    <hyperlink ref="D30" r:id="rId64"/>
    <hyperlink ref="M30" r:id="rId65"/>
    <hyperlink ref="C31" r:id="rId66"/>
    <hyperlink ref="D31" r:id="rId67"/>
    <hyperlink ref="M31" r:id="rId68"/>
    <hyperlink ref="C34" r:id="rId69"/>
    <hyperlink ref="D34" r:id="rId70"/>
    <hyperlink ref="M34" r:id="rId71"/>
    <hyperlink ref="C35" r:id="rId72"/>
    <hyperlink ref="D35" r:id="rId73"/>
    <hyperlink ref="M35" r:id="rId74"/>
    <hyperlink ref="C36" r:id="rId75"/>
    <hyperlink ref="D36" r:id="rId76"/>
    <hyperlink ref="M36" r:id="rId77"/>
    <hyperlink ref="C37" r:id="rId78"/>
    <hyperlink ref="D37" r:id="rId79"/>
    <hyperlink ref="M37" r:id="rId80"/>
    <hyperlink ref="C44" r:id="rId81"/>
    <hyperlink ref="D44" r:id="rId82"/>
    <hyperlink ref="M44" r:id="rId83"/>
    <hyperlink ref="C45" r:id="rId84"/>
    <hyperlink ref="D45" r:id="rId85"/>
    <hyperlink ref="M45" r:id="rId86"/>
    <hyperlink ref="C46" r:id="rId87"/>
    <hyperlink ref="D46" r:id="rId88"/>
    <hyperlink ref="M46" r:id="rId89"/>
    <hyperlink ref="C47" r:id="rId90"/>
    <hyperlink ref="D47" r:id="rId91"/>
    <hyperlink ref="M47" r:id="rId92"/>
    <hyperlink ref="C48" r:id="rId93"/>
    <hyperlink ref="D48" r:id="rId94"/>
    <hyperlink ref="M48" r:id="rId95"/>
    <hyperlink ref="C50" r:id="rId96"/>
    <hyperlink ref="D50" r:id="rId97"/>
    <hyperlink ref="M50" r:id="rId98"/>
    <hyperlink ref="C51" r:id="rId99"/>
    <hyperlink ref="D51" r:id="rId100"/>
    <hyperlink ref="M51" r:id="rId101"/>
    <hyperlink ref="C52" r:id="rId102"/>
    <hyperlink ref="D52" r:id="rId103"/>
    <hyperlink ref="M52" r:id="rId104"/>
    <hyperlink ref="C53" r:id="rId105"/>
    <hyperlink ref="D53" r:id="rId106"/>
    <hyperlink ref="M53" r:id="rId107"/>
    <hyperlink ref="C54" r:id="rId108"/>
    <hyperlink ref="D54" r:id="rId109"/>
    <hyperlink ref="M54" r:id="rId110"/>
    <hyperlink ref="C55" r:id="rId111"/>
    <hyperlink ref="D55" r:id="rId112"/>
    <hyperlink ref="M55" r:id="rId113"/>
    <hyperlink ref="C56" r:id="rId114"/>
    <hyperlink ref="D56" r:id="rId115"/>
    <hyperlink ref="M56" r:id="rId116"/>
    <hyperlink ref="C57" r:id="rId117"/>
    <hyperlink ref="D57" r:id="rId118"/>
    <hyperlink ref="M57" r:id="rId119"/>
    <hyperlink ref="C58" r:id="rId120"/>
    <hyperlink ref="D58" r:id="rId121"/>
    <hyperlink ref="M58" r:id="rId122"/>
    <hyperlink ref="C59" r:id="rId123"/>
    <hyperlink ref="D59" r:id="rId124"/>
    <hyperlink ref="M59" r:id="rId125"/>
    <hyperlink ref="C60" r:id="rId126"/>
    <hyperlink ref="D60" r:id="rId127"/>
    <hyperlink ref="M60" r:id="rId128"/>
    <hyperlink ref="C61" r:id="rId129"/>
    <hyperlink ref="D61" r:id="rId130"/>
    <hyperlink ref="M61" r:id="rId131"/>
    <hyperlink ref="C62" r:id="rId132"/>
    <hyperlink ref="D62" r:id="rId133"/>
    <hyperlink ref="M62" r:id="rId134"/>
    <hyperlink ref="C63" r:id="rId135"/>
    <hyperlink ref="D63" r:id="rId136"/>
    <hyperlink ref="M63" r:id="rId137"/>
    <hyperlink ref="C64" r:id="rId138"/>
    <hyperlink ref="D64" r:id="rId139"/>
    <hyperlink ref="M64" r:id="rId140"/>
    <hyperlink ref="C71" r:id="rId141"/>
    <hyperlink ref="D71" r:id="rId142"/>
    <hyperlink ref="M71" r:id="rId143"/>
    <hyperlink ref="C72" r:id="rId144"/>
    <hyperlink ref="D72" r:id="rId145"/>
    <hyperlink ref="M72" r:id="rId146"/>
    <hyperlink ref="C73" r:id="rId147"/>
    <hyperlink ref="D73" r:id="rId148"/>
    <hyperlink ref="M73" r:id="rId149"/>
    <hyperlink ref="C75" r:id="rId150"/>
    <hyperlink ref="D75" r:id="rId151"/>
    <hyperlink ref="M75" r:id="rId152"/>
    <hyperlink ref="C76" r:id="rId153"/>
    <hyperlink ref="D76" r:id="rId154"/>
    <hyperlink ref="M76" r:id="rId155"/>
    <hyperlink ref="C77" r:id="rId156"/>
    <hyperlink ref="D77" r:id="rId157"/>
    <hyperlink ref="M77" r:id="rId158"/>
    <hyperlink ref="C78" r:id="rId159"/>
    <hyperlink ref="D78" r:id="rId160"/>
    <hyperlink ref="M78" r:id="rId161"/>
    <hyperlink ref="C79" r:id="rId162"/>
    <hyperlink ref="D79" r:id="rId163"/>
    <hyperlink ref="M79" r:id="rId164"/>
    <hyperlink ref="C80" r:id="rId165"/>
    <hyperlink ref="D80" r:id="rId166"/>
    <hyperlink ref="M80" r:id="rId167"/>
    <hyperlink ref="C81" r:id="rId168"/>
    <hyperlink ref="D81" r:id="rId169"/>
    <hyperlink ref="M81" r:id="rId170"/>
    <hyperlink ref="C82" r:id="rId171"/>
    <hyperlink ref="D82" r:id="rId172"/>
    <hyperlink ref="M82" r:id="rId173"/>
    <hyperlink ref="C84" r:id="rId174"/>
    <hyperlink ref="D84" r:id="rId175"/>
    <hyperlink ref="M84" r:id="rId176"/>
    <hyperlink ref="C85" r:id="rId177"/>
    <hyperlink ref="D85" r:id="rId178"/>
    <hyperlink ref="M85" r:id="rId179"/>
    <hyperlink ref="C86" r:id="rId180"/>
    <hyperlink ref="D86" r:id="rId181"/>
    <hyperlink ref="M86" r:id="rId182"/>
    <hyperlink ref="C89" r:id="rId183"/>
    <hyperlink ref="D89" r:id="rId184"/>
    <hyperlink ref="M89" r:id="rId185"/>
    <hyperlink ref="C90" r:id="rId186"/>
    <hyperlink ref="D90" r:id="rId187"/>
    <hyperlink ref="M90" r:id="rId188"/>
    <hyperlink ref="C91" r:id="rId189"/>
    <hyperlink ref="D91" r:id="rId190"/>
    <hyperlink ref="M91" r:id="rId191"/>
    <hyperlink ref="C92" r:id="rId192"/>
    <hyperlink ref="D92" r:id="rId193"/>
    <hyperlink ref="M92" r:id="rId194"/>
    <hyperlink ref="C93" r:id="rId195"/>
    <hyperlink ref="D93" r:id="rId196"/>
    <hyperlink ref="M93" r:id="rId197"/>
    <hyperlink ref="C94" r:id="rId198"/>
    <hyperlink ref="D94" r:id="rId199"/>
    <hyperlink ref="M94" r:id="rId200"/>
    <hyperlink ref="C96" r:id="rId201"/>
    <hyperlink ref="D96" r:id="rId202"/>
    <hyperlink ref="M96" r:id="rId203"/>
    <hyperlink ref="C97" r:id="rId204"/>
    <hyperlink ref="D97" r:id="rId205"/>
    <hyperlink ref="M97" r:id="rId206"/>
    <hyperlink ref="C98" r:id="rId207"/>
    <hyperlink ref="D98" r:id="rId208"/>
    <hyperlink ref="M98" r:id="rId209"/>
    <hyperlink ref="C99" r:id="rId210"/>
    <hyperlink ref="D99" r:id="rId211"/>
    <hyperlink ref="M99" r:id="rId212"/>
    <hyperlink ref="C100" r:id="rId213"/>
    <hyperlink ref="D100" r:id="rId214"/>
    <hyperlink ref="M100" r:id="rId215"/>
    <hyperlink ref="C101" r:id="rId216"/>
    <hyperlink ref="D101" r:id="rId217"/>
    <hyperlink ref="M101" r:id="rId218"/>
    <hyperlink ref="C102" r:id="rId219"/>
    <hyperlink ref="D102" r:id="rId220"/>
    <hyperlink ref="M102" r:id="rId221"/>
    <hyperlink ref="C104" r:id="rId222"/>
    <hyperlink ref="D104" r:id="rId223"/>
    <hyperlink ref="M104" r:id="rId224"/>
    <hyperlink ref="C105" r:id="rId225"/>
    <hyperlink ref="D105" r:id="rId226"/>
    <hyperlink ref="M105" r:id="rId227"/>
    <hyperlink ref="C106" r:id="rId228"/>
    <hyperlink ref="D106" r:id="rId229"/>
    <hyperlink ref="M106" r:id="rId230"/>
    <hyperlink ref="C107" r:id="rId231"/>
    <hyperlink ref="D107" r:id="rId232"/>
    <hyperlink ref="M107" r:id="rId233"/>
    <hyperlink ref="C108" r:id="rId234"/>
    <hyperlink ref="D108" r:id="rId235"/>
    <hyperlink ref="M108" r:id="rId236"/>
    <hyperlink ref="C109" r:id="rId237"/>
    <hyperlink ref="D109" r:id="rId238"/>
    <hyperlink ref="M109" r:id="rId239"/>
    <hyperlink ref="C111" r:id="rId240"/>
    <hyperlink ref="D111" r:id="rId241"/>
    <hyperlink ref="M111" r:id="rId242"/>
    <hyperlink ref="C112" r:id="rId243"/>
    <hyperlink ref="D112" r:id="rId244"/>
    <hyperlink ref="M112" r:id="rId245"/>
    <hyperlink ref="C113" r:id="rId246"/>
    <hyperlink ref="D113" r:id="rId247"/>
    <hyperlink ref="M113" r:id="rId248"/>
    <hyperlink ref="C114" r:id="rId249"/>
    <hyperlink ref="D114" r:id="rId250"/>
    <hyperlink ref="M114" r:id="rId251"/>
    <hyperlink ref="C115" r:id="rId252"/>
    <hyperlink ref="D115" r:id="rId253"/>
    <hyperlink ref="M115" r:id="rId254"/>
    <hyperlink ref="C116" r:id="rId255"/>
    <hyperlink ref="D116" r:id="rId256"/>
    <hyperlink ref="M116" r:id="rId257"/>
    <hyperlink ref="C117" r:id="rId258"/>
    <hyperlink ref="D117" r:id="rId259"/>
    <hyperlink ref="M117" r:id="rId260"/>
    <hyperlink ref="C119" r:id="rId261"/>
    <hyperlink ref="D119" r:id="rId262"/>
    <hyperlink ref="M119" r:id="rId263"/>
    <hyperlink ref="C120" r:id="rId264"/>
    <hyperlink ref="D120" r:id="rId265"/>
    <hyperlink ref="M120" r:id="rId266"/>
    <hyperlink ref="C121" r:id="rId267"/>
    <hyperlink ref="D121" r:id="rId268"/>
    <hyperlink ref="M121" r:id="rId269"/>
    <hyperlink ref="C122" r:id="rId270"/>
    <hyperlink ref="D122" r:id="rId271"/>
    <hyperlink ref="M122" r:id="rId272"/>
    <hyperlink ref="C124" r:id="rId273"/>
    <hyperlink ref="D124" r:id="rId274"/>
    <hyperlink ref="M124" r:id="rId275"/>
    <hyperlink ref="C125" r:id="rId276"/>
    <hyperlink ref="D125" r:id="rId277"/>
    <hyperlink ref="M125" r:id="rId278"/>
    <hyperlink ref="C126" r:id="rId279"/>
    <hyperlink ref="D126" r:id="rId280"/>
    <hyperlink ref="M126" r:id="rId281"/>
    <hyperlink ref="C128" r:id="rId282"/>
    <hyperlink ref="D128" r:id="rId283"/>
    <hyperlink ref="M128" r:id="rId284"/>
    <hyperlink ref="C129" r:id="rId285"/>
    <hyperlink ref="D129" r:id="rId286"/>
    <hyperlink ref="M129" r:id="rId287"/>
    <hyperlink ref="C130" r:id="rId288"/>
    <hyperlink ref="D130" r:id="rId289"/>
    <hyperlink ref="M130" r:id="rId290"/>
    <hyperlink ref="C131" r:id="rId291"/>
    <hyperlink ref="D131" r:id="rId292"/>
    <hyperlink ref="M131" r:id="rId293"/>
    <hyperlink ref="C133" r:id="rId294"/>
    <hyperlink ref="D133" r:id="rId295"/>
    <hyperlink ref="M133" r:id="rId296"/>
    <hyperlink ref="C134" r:id="rId297"/>
    <hyperlink ref="D134" r:id="rId298"/>
    <hyperlink ref="M134" r:id="rId299"/>
    <hyperlink ref="C140" r:id="rId300"/>
    <hyperlink ref="D140" r:id="rId301"/>
    <hyperlink ref="M140" r:id="rId302"/>
    <hyperlink ref="C141" r:id="rId303"/>
    <hyperlink ref="D141" r:id="rId304"/>
    <hyperlink ref="M141" r:id="rId305"/>
    <hyperlink ref="C142" r:id="rId306"/>
    <hyperlink ref="D142" r:id="rId307"/>
    <hyperlink ref="M142" r:id="rId308"/>
    <hyperlink ref="C143" r:id="rId309"/>
    <hyperlink ref="D143" r:id="rId310"/>
    <hyperlink ref="M143" r:id="rId311"/>
    <hyperlink ref="C144" r:id="rId312"/>
    <hyperlink ref="D144" r:id="rId313"/>
    <hyperlink ref="M144" r:id="rId314"/>
    <hyperlink ref="C145" r:id="rId315"/>
    <hyperlink ref="D145" r:id="rId316"/>
    <hyperlink ref="M145" r:id="rId317"/>
    <hyperlink ref="C146" r:id="rId318"/>
    <hyperlink ref="D146" r:id="rId319"/>
    <hyperlink ref="M146" r:id="rId320"/>
    <hyperlink ref="C147" r:id="rId321"/>
    <hyperlink ref="D147" r:id="rId322"/>
    <hyperlink ref="M147" r:id="rId323"/>
    <hyperlink ref="C148" r:id="rId324"/>
    <hyperlink ref="D148" r:id="rId325"/>
    <hyperlink ref="M148" r:id="rId326"/>
    <hyperlink ref="C149" r:id="rId327"/>
    <hyperlink ref="D149" r:id="rId328"/>
    <hyperlink ref="M149" r:id="rId329"/>
    <hyperlink ref="C150" r:id="rId330"/>
    <hyperlink ref="D150" r:id="rId331"/>
    <hyperlink ref="M150" r:id="rId332"/>
    <hyperlink ref="C152" r:id="rId333"/>
    <hyperlink ref="D152" r:id="rId334"/>
    <hyperlink ref="M152" r:id="rId335"/>
    <hyperlink ref="C153" r:id="rId336"/>
    <hyperlink ref="D153" r:id="rId337"/>
    <hyperlink ref="M153" r:id="rId338"/>
    <hyperlink ref="C154" r:id="rId339"/>
    <hyperlink ref="D154" r:id="rId340"/>
    <hyperlink ref="M154" r:id="rId341"/>
    <hyperlink ref="C155" r:id="rId342"/>
    <hyperlink ref="D155" r:id="rId343"/>
    <hyperlink ref="M155" r:id="rId344"/>
    <hyperlink ref="C156" r:id="rId345"/>
    <hyperlink ref="D156" r:id="rId346"/>
    <hyperlink ref="M156" r:id="rId347"/>
    <hyperlink ref="C157" r:id="rId348"/>
    <hyperlink ref="D157" r:id="rId349"/>
    <hyperlink ref="M157" r:id="rId350"/>
    <hyperlink ref="C158" r:id="rId351"/>
    <hyperlink ref="D158" r:id="rId352"/>
    <hyperlink ref="M158" r:id="rId353"/>
    <hyperlink ref="C159" r:id="rId354"/>
    <hyperlink ref="D159" r:id="rId355"/>
    <hyperlink ref="M159" r:id="rId356"/>
    <hyperlink ref="C160" r:id="rId357"/>
    <hyperlink ref="D160" r:id="rId358"/>
    <hyperlink ref="M160" r:id="rId359"/>
    <hyperlink ref="C161" r:id="rId360"/>
    <hyperlink ref="D161" r:id="rId361"/>
    <hyperlink ref="M161" r:id="rId362"/>
    <hyperlink ref="C162" r:id="rId363"/>
    <hyperlink ref="D162" r:id="rId364"/>
    <hyperlink ref="M162" r:id="rId365"/>
    <hyperlink ref="C163" r:id="rId366"/>
    <hyperlink ref="D163" r:id="rId367"/>
    <hyperlink ref="M163" r:id="rId368"/>
    <hyperlink ref="C164" r:id="rId369"/>
    <hyperlink ref="D164" r:id="rId370"/>
    <hyperlink ref="M164" r:id="rId371"/>
    <hyperlink ref="C165" r:id="rId372"/>
    <hyperlink ref="D165" r:id="rId373"/>
    <hyperlink ref="M165" r:id="rId374"/>
    <hyperlink ref="C166" r:id="rId375"/>
    <hyperlink ref="D166" r:id="rId376"/>
    <hyperlink ref="M166" r:id="rId377"/>
    <hyperlink ref="C168" r:id="rId378"/>
    <hyperlink ref="D168" r:id="rId379"/>
    <hyperlink ref="M168" r:id="rId380"/>
    <hyperlink ref="C172" r:id="rId381"/>
    <hyperlink ref="D172" r:id="rId382"/>
    <hyperlink ref="M172" r:id="rId383"/>
    <hyperlink ref="C173" r:id="rId384"/>
    <hyperlink ref="D173" r:id="rId385"/>
    <hyperlink ref="M173" r:id="rId386"/>
    <hyperlink ref="C174" r:id="rId387"/>
    <hyperlink ref="D174" r:id="rId388"/>
    <hyperlink ref="M174" r:id="rId389"/>
    <hyperlink ref="C175" r:id="rId390"/>
    <hyperlink ref="D175" r:id="rId391"/>
    <hyperlink ref="M175" r:id="rId392"/>
    <hyperlink ref="C200" r:id="rId393"/>
    <hyperlink ref="D200" r:id="rId394"/>
    <hyperlink ref="M200" r:id="rId395"/>
    <hyperlink ref="C201" r:id="rId396"/>
    <hyperlink ref="D201" r:id="rId397"/>
    <hyperlink ref="M201" r:id="rId398"/>
    <hyperlink ref="C202" r:id="rId399"/>
    <hyperlink ref="D202" r:id="rId400"/>
    <hyperlink ref="M202" r:id="rId401"/>
    <hyperlink ref="C203" r:id="rId402"/>
    <hyperlink ref="D203" r:id="rId403"/>
    <hyperlink ref="M203" r:id="rId404"/>
    <hyperlink ref="C205" r:id="rId405"/>
    <hyperlink ref="D205" r:id="rId406"/>
    <hyperlink ref="M205" r:id="rId407"/>
    <hyperlink ref="C206" r:id="rId408"/>
    <hyperlink ref="D206" r:id="rId409"/>
    <hyperlink ref="M206" r:id="rId410"/>
    <hyperlink ref="C207" r:id="rId411"/>
    <hyperlink ref="D207" r:id="rId412"/>
    <hyperlink ref="M207" r:id="rId413"/>
    <hyperlink ref="C208" r:id="rId414"/>
    <hyperlink ref="D208" r:id="rId415"/>
    <hyperlink ref="M208" r:id="rId416"/>
    <hyperlink ref="C209" r:id="rId417"/>
    <hyperlink ref="D209" r:id="rId418"/>
    <hyperlink ref="M209" r:id="rId419"/>
    <hyperlink ref="C210" r:id="rId420"/>
    <hyperlink ref="D210" r:id="rId421"/>
    <hyperlink ref="M210" r:id="rId422"/>
    <hyperlink ref="C211" r:id="rId423"/>
    <hyperlink ref="D211" r:id="rId424"/>
    <hyperlink ref="M211" r:id="rId425"/>
    <hyperlink ref="C212" r:id="rId426"/>
    <hyperlink ref="D212" r:id="rId427"/>
    <hyperlink ref="M212" r:id="rId428"/>
    <hyperlink ref="C213" r:id="rId429"/>
    <hyperlink ref="D213" r:id="rId430"/>
    <hyperlink ref="M213" r:id="rId431"/>
    <hyperlink ref="C214" r:id="rId432"/>
    <hyperlink ref="D214" r:id="rId433"/>
    <hyperlink ref="M214" r:id="rId434"/>
    <hyperlink ref="C215" r:id="rId435"/>
    <hyperlink ref="M215" r:id="rId436"/>
    <hyperlink ref="C221" r:id="rId437"/>
    <hyperlink ref="D221" r:id="rId438"/>
    <hyperlink ref="M221" r:id="rId439"/>
    <hyperlink ref="C223" r:id="rId440"/>
    <hyperlink ref="D223" r:id="rId441"/>
    <hyperlink ref="M223" r:id="rId442"/>
    <hyperlink ref="C224" r:id="rId443"/>
    <hyperlink ref="D224" r:id="rId444"/>
    <hyperlink ref="C227" r:id="rId445"/>
    <hyperlink ref="D227" r:id="rId446"/>
    <hyperlink ref="C234" r:id="rId447"/>
    <hyperlink ref="D234" r:id="rId448"/>
    <hyperlink ref="M234" r:id="rId449"/>
    <hyperlink ref="C240" r:id="rId450"/>
    <hyperlink ref="D240" r:id="rId451"/>
    <hyperlink ref="M240" r:id="rId452"/>
    <hyperlink ref="C241" r:id="rId453"/>
    <hyperlink ref="D241" r:id="rId454"/>
    <hyperlink ref="M241" r:id="rId455"/>
    <hyperlink ref="C242" r:id="rId456"/>
    <hyperlink ref="D242" r:id="rId457"/>
    <hyperlink ref="M242" r:id="rId458"/>
    <hyperlink ref="C243" r:id="rId459"/>
    <hyperlink ref="D243" r:id="rId460"/>
    <hyperlink ref="C245" r:id="rId461"/>
    <hyperlink ref="D245" r:id="rId462"/>
    <hyperlink ref="M245" r:id="rId463"/>
    <hyperlink ref="C246" r:id="rId464"/>
    <hyperlink ref="D246" r:id="rId465"/>
    <hyperlink ref="M246" r:id="rId466"/>
    <hyperlink ref="C247" r:id="rId467"/>
    <hyperlink ref="D247" r:id="rId468"/>
    <hyperlink ref="M247" r:id="rId469"/>
    <hyperlink ref="C249" r:id="rId470"/>
    <hyperlink ref="D249" r:id="rId471"/>
    <hyperlink ref="M249" r:id="rId472"/>
    <hyperlink ref="C250" r:id="rId473"/>
    <hyperlink ref="D250" r:id="rId474"/>
    <hyperlink ref="M250" r:id="rId475"/>
    <hyperlink ref="C251" r:id="rId476"/>
    <hyperlink ref="D251" r:id="rId477"/>
    <hyperlink ref="M251" r:id="rId478"/>
    <hyperlink ref="C258" r:id="rId479"/>
    <hyperlink ref="D258" r:id="rId480"/>
    <hyperlink ref="M258" r:id="rId481"/>
    <hyperlink ref="C261" r:id="rId482"/>
    <hyperlink ref="D261" r:id="rId483"/>
    <hyperlink ref="M261" r:id="rId484"/>
    <hyperlink ref="C262" r:id="rId485"/>
    <hyperlink ref="D262" r:id="rId486"/>
    <hyperlink ref="M262" r:id="rId487"/>
    <hyperlink ref="C263" r:id="rId488"/>
    <hyperlink ref="D263" r:id="rId489"/>
    <hyperlink ref="M263" r:id="rId490"/>
    <hyperlink ref="C264" r:id="rId491"/>
    <hyperlink ref="D264" r:id="rId492"/>
    <hyperlink ref="M264" r:id="rId493"/>
    <hyperlink ref="C265" r:id="rId494"/>
    <hyperlink ref="D265" r:id="rId495"/>
    <hyperlink ref="M265" r:id="rId496"/>
    <hyperlink ref="C271" r:id="rId497"/>
    <hyperlink ref="D271" r:id="rId498"/>
    <hyperlink ref="M271" r:id="rId499"/>
    <hyperlink ref="C273" r:id="rId500"/>
    <hyperlink ref="D273" r:id="rId501"/>
    <hyperlink ref="M273" r:id="rId502"/>
    <hyperlink ref="C279" r:id="rId503"/>
    <hyperlink ref="D279" r:id="rId504"/>
    <hyperlink ref="C280" r:id="rId505"/>
    <hyperlink ref="D280" r:id="rId506"/>
    <hyperlink ref="M280" r:id="rId507"/>
    <hyperlink ref="C281" r:id="rId508"/>
    <hyperlink ref="D281" r:id="rId509"/>
    <hyperlink ref="M281" r:id="rId510"/>
    <hyperlink ref="C282" r:id="rId511"/>
    <hyperlink ref="D282" r:id="rId512"/>
    <hyperlink ref="M282" r:id="rId513"/>
    <hyperlink ref="C283" r:id="rId514"/>
    <hyperlink ref="M283" r:id="rId515"/>
    <hyperlink ref="C284" r:id="rId516"/>
    <hyperlink ref="D284" r:id="rId517"/>
    <hyperlink ref="M284" r:id="rId518"/>
    <hyperlink ref="C285" r:id="rId519"/>
    <hyperlink ref="D285" r:id="rId520"/>
    <hyperlink ref="M285" r:id="rId521"/>
    <hyperlink ref="C286" r:id="rId522"/>
    <hyperlink ref="D286" r:id="rId523"/>
    <hyperlink ref="M286" r:id="rId524"/>
    <hyperlink ref="C287" r:id="rId525"/>
    <hyperlink ref="D287" r:id="rId526"/>
    <hyperlink ref="M287" r:id="rId527"/>
    <hyperlink ref="C288" r:id="rId528"/>
    <hyperlink ref="D288" r:id="rId529"/>
    <hyperlink ref="M288" r:id="rId530"/>
    <hyperlink ref="C291" r:id="rId531"/>
    <hyperlink ref="D291" r:id="rId532"/>
    <hyperlink ref="M291" r:id="rId533"/>
    <hyperlink ref="C292" r:id="rId534"/>
    <hyperlink ref="D292" r:id="rId535"/>
    <hyperlink ref="M292" r:id="rId536"/>
    <hyperlink ref="C293" r:id="rId537"/>
    <hyperlink ref="D293" r:id="rId538"/>
    <hyperlink ref="M293" r:id="rId539"/>
    <hyperlink ref="C294" r:id="rId540"/>
    <hyperlink ref="D294" r:id="rId541"/>
    <hyperlink ref="M294" r:id="rId542"/>
    <hyperlink ref="C295" r:id="rId543"/>
    <hyperlink ref="D295" r:id="rId544"/>
    <hyperlink ref="M295" r:id="rId545"/>
    <hyperlink ref="C297" r:id="rId546"/>
    <hyperlink ref="D297" r:id="rId547"/>
    <hyperlink ref="M297" r:id="rId548"/>
    <hyperlink ref="C298" r:id="rId549"/>
    <hyperlink ref="D298" r:id="rId550"/>
    <hyperlink ref="M298" r:id="rId551"/>
    <hyperlink ref="C311" r:id="rId552"/>
    <hyperlink ref="D311" r:id="rId553"/>
    <hyperlink ref="C312" r:id="rId554"/>
    <hyperlink ref="D312" r:id="rId555"/>
    <hyperlink ref="M312" r:id="rId556"/>
    <hyperlink ref="C313" r:id="rId557"/>
    <hyperlink ref="D313" r:id="rId558"/>
    <hyperlink ref="M313" r:id="rId559"/>
    <hyperlink ref="C314" r:id="rId560"/>
    <hyperlink ref="D314" r:id="rId561"/>
    <hyperlink ref="M314" r:id="rId562"/>
    <hyperlink ref="C315" r:id="rId563"/>
    <hyperlink ref="C316" r:id="rId564"/>
    <hyperlink ref="D316" r:id="rId565"/>
    <hyperlink ref="M316" r:id="rId566"/>
    <hyperlink ref="C317" r:id="rId567"/>
    <hyperlink ref="D317" r:id="rId568"/>
    <hyperlink ref="M317" r:id="rId569"/>
    <hyperlink ref="C318" r:id="rId570"/>
    <hyperlink ref="D318" r:id="rId571"/>
    <hyperlink ref="M318" r:id="rId572"/>
    <hyperlink ref="C319" r:id="rId573"/>
    <hyperlink ref="D319" r:id="rId574"/>
    <hyperlink ref="M319" r:id="rId575"/>
    <hyperlink ref="C320" r:id="rId576"/>
    <hyperlink ref="D320" r:id="rId577"/>
    <hyperlink ref="M320" r:id="rId578"/>
    <hyperlink ref="C321" r:id="rId579"/>
    <hyperlink ref="D321" r:id="rId580"/>
    <hyperlink ref="M321" r:id="rId581"/>
    <hyperlink ref="C322" r:id="rId582"/>
    <hyperlink ref="D322" r:id="rId583"/>
    <hyperlink ref="M322" r:id="rId584"/>
    <hyperlink ref="C323" r:id="rId585"/>
    <hyperlink ref="D323" r:id="rId586"/>
    <hyperlink ref="M323" r:id="rId587"/>
    <hyperlink ref="C324" r:id="rId588"/>
    <hyperlink ref="D324" r:id="rId589"/>
    <hyperlink ref="M324" r:id="rId590"/>
    <hyperlink ref="C325" r:id="rId591"/>
    <hyperlink ref="D325" r:id="rId592"/>
    <hyperlink ref="M325" r:id="rId593"/>
    <hyperlink ref="C326" r:id="rId594"/>
    <hyperlink ref="D326" r:id="rId595"/>
    <hyperlink ref="M326" r:id="rId596"/>
    <hyperlink ref="C327" r:id="rId597"/>
    <hyperlink ref="D327" r:id="rId598"/>
    <hyperlink ref="M327" r:id="rId599"/>
    <hyperlink ref="C328" r:id="rId600"/>
    <hyperlink ref="D328" r:id="rId601"/>
    <hyperlink ref="M328" r:id="rId602"/>
    <hyperlink ref="C329" r:id="rId603"/>
    <hyperlink ref="D329" r:id="rId604"/>
    <hyperlink ref="M329" r:id="rId605"/>
    <hyperlink ref="C330" r:id="rId606"/>
    <hyperlink ref="D330" r:id="rId607"/>
    <hyperlink ref="M330" r:id="rId608"/>
    <hyperlink ref="C331" r:id="rId609"/>
    <hyperlink ref="D331" r:id="rId610"/>
    <hyperlink ref="C332" r:id="rId611"/>
    <hyperlink ref="D332" r:id="rId612"/>
    <hyperlink ref="M332" r:id="rId613"/>
    <hyperlink ref="C333" r:id="rId614"/>
    <hyperlink ref="D333" r:id="rId615"/>
    <hyperlink ref="C334" r:id="rId616"/>
    <hyperlink ref="D334" r:id="rId617"/>
    <hyperlink ref="M334" r:id="rId618"/>
    <hyperlink ref="C335" r:id="rId619"/>
    <hyperlink ref="D335" r:id="rId620"/>
    <hyperlink ref="M335" r:id="rId621"/>
    <hyperlink ref="C336" r:id="rId622"/>
    <hyperlink ref="D336" r:id="rId623"/>
    <hyperlink ref="M336" r:id="rId624"/>
    <hyperlink ref="C337" r:id="rId625"/>
    <hyperlink ref="D337" r:id="rId626"/>
    <hyperlink ref="C338" r:id="rId627"/>
    <hyperlink ref="M338" r:id="rId628"/>
    <hyperlink ref="C339" r:id="rId629"/>
    <hyperlink ref="D339" r:id="rId630"/>
    <hyperlink ref="C340" r:id="rId631"/>
    <hyperlink ref="D340" r:id="rId632"/>
    <hyperlink ref="M340" r:id="rId633"/>
    <hyperlink ref="C341" r:id="rId634"/>
    <hyperlink ref="D341" r:id="rId635"/>
    <hyperlink ref="M341" r:id="rId636"/>
    <hyperlink ref="C342" r:id="rId637"/>
    <hyperlink ref="D342" r:id="rId638"/>
    <hyperlink ref="M342" r:id="rId639"/>
    <hyperlink ref="C343" r:id="rId640"/>
    <hyperlink ref="D343" r:id="rId641"/>
    <hyperlink ref="M343" r:id="rId642"/>
    <hyperlink ref="C344" r:id="rId643"/>
    <hyperlink ref="D344" r:id="rId644"/>
    <hyperlink ref="M344" r:id="rId645"/>
    <hyperlink ref="C345" r:id="rId646"/>
    <hyperlink ref="D345" r:id="rId647"/>
    <hyperlink ref="M345" r:id="rId648"/>
    <hyperlink ref="C346" r:id="rId649"/>
    <hyperlink ref="M346" r:id="rId650"/>
    <hyperlink ref="C347" r:id="rId651"/>
    <hyperlink ref="M347" r:id="rId652"/>
    <hyperlink ref="C348" r:id="rId653"/>
    <hyperlink ref="M348" r:id="rId654"/>
    <hyperlink ref="C349" r:id="rId655"/>
    <hyperlink ref="M349" r:id="rId656"/>
    <hyperlink ref="C350" r:id="rId657"/>
    <hyperlink ref="D350" r:id="rId658"/>
    <hyperlink ref="M350" r:id="rId659"/>
    <hyperlink ref="C351" r:id="rId660"/>
    <hyperlink ref="D351" r:id="rId661"/>
    <hyperlink ref="M351" r:id="rId662"/>
    <hyperlink ref="C352" r:id="rId663"/>
    <hyperlink ref="D352" r:id="rId664"/>
    <hyperlink ref="M352" r:id="rId665"/>
    <hyperlink ref="C353" r:id="rId666"/>
    <hyperlink ref="D353" r:id="rId667"/>
    <hyperlink ref="C354" r:id="rId668"/>
    <hyperlink ref="D354" r:id="rId669"/>
    <hyperlink ref="M354" r:id="rId670"/>
    <hyperlink ref="C355" r:id="rId671"/>
    <hyperlink ref="D355" r:id="rId672"/>
    <hyperlink ref="C356" r:id="rId673"/>
    <hyperlink ref="D356" r:id="rId674"/>
    <hyperlink ref="C357" r:id="rId675"/>
    <hyperlink ref="D357" r:id="rId676"/>
    <hyperlink ref="C358" r:id="rId677"/>
    <hyperlink ref="D358" r:id="rId678"/>
    <hyperlink ref="C359" r:id="rId679"/>
    <hyperlink ref="D359" r:id="rId680"/>
    <hyperlink ref="M359" r:id="rId681"/>
    <hyperlink ref="C360" r:id="rId682"/>
    <hyperlink ref="D360" r:id="rId683"/>
    <hyperlink ref="M360" r:id="rId684"/>
    <hyperlink ref="C361" r:id="rId685"/>
    <hyperlink ref="D361" r:id="rId686"/>
    <hyperlink ref="M361" r:id="rId687"/>
    <hyperlink ref="C362" r:id="rId688"/>
    <hyperlink ref="D362" r:id="rId689"/>
    <hyperlink ref="M362" r:id="rId690"/>
    <hyperlink ref="C363" r:id="rId691"/>
    <hyperlink ref="D363" r:id="rId692"/>
    <hyperlink ref="M363" r:id="rId693"/>
    <hyperlink ref="C364" r:id="rId694"/>
    <hyperlink ref="D364" r:id="rId695"/>
    <hyperlink ref="M364" r:id="rId696"/>
    <hyperlink ref="C365" r:id="rId697"/>
    <hyperlink ref="D365" r:id="rId698"/>
    <hyperlink ref="C366" r:id="rId699"/>
    <hyperlink ref="D366" r:id="rId700"/>
    <hyperlink ref="C367" r:id="rId701"/>
    <hyperlink ref="D367" r:id="rId702"/>
    <hyperlink ref="C368" r:id="rId703"/>
    <hyperlink ref="D368" r:id="rId704"/>
    <hyperlink ref="C369" r:id="rId705"/>
    <hyperlink ref="D369" r:id="rId706"/>
    <hyperlink ref="C370" r:id="rId707"/>
    <hyperlink ref="D370" r:id="rId708"/>
    <hyperlink ref="C371" r:id="rId709"/>
    <hyperlink ref="D371" r:id="rId710"/>
    <hyperlink ref="M371" r:id="rId711"/>
    <hyperlink ref="C372" r:id="rId712"/>
    <hyperlink ref="D372" r:id="rId713"/>
    <hyperlink ref="C373" r:id="rId714"/>
    <hyperlink ref="D373" r:id="rId715"/>
    <hyperlink ref="C374" r:id="rId716"/>
    <hyperlink ref="D374" r:id="rId717"/>
    <hyperlink ref="C375" r:id="rId718"/>
    <hyperlink ref="D375" r:id="rId719"/>
    <hyperlink ref="C376" r:id="rId720"/>
    <hyperlink ref="D376" r:id="rId721"/>
    <hyperlink ref="C377" r:id="rId722"/>
    <hyperlink ref="D377" r:id="rId723"/>
    <hyperlink ref="M377" r:id="rId724"/>
    <hyperlink ref="C378" r:id="rId725"/>
    <hyperlink ref="D378" r:id="rId726"/>
    <hyperlink ref="M378" r:id="rId727"/>
    <hyperlink ref="C379" r:id="rId728"/>
    <hyperlink ref="D379" r:id="rId729"/>
    <hyperlink ref="M379" r:id="rId730"/>
    <hyperlink ref="C380" r:id="rId731"/>
    <hyperlink ref="D380" r:id="rId732"/>
    <hyperlink ref="M380" r:id="rId733"/>
    <hyperlink ref="C381" r:id="rId734"/>
    <hyperlink ref="D381" r:id="rId735"/>
    <hyperlink ref="M381" r:id="rId736"/>
    <hyperlink ref="C382" r:id="rId737"/>
    <hyperlink ref="D382" r:id="rId738"/>
    <hyperlink ref="M382" r:id="rId739"/>
    <hyperlink ref="C383" r:id="rId740"/>
    <hyperlink ref="D383" r:id="rId741"/>
    <hyperlink ref="M383" r:id="rId742"/>
    <hyperlink ref="C384" r:id="rId743"/>
    <hyperlink ref="D384" r:id="rId744"/>
    <hyperlink ref="M384" r:id="rId745"/>
    <hyperlink ref="C385" r:id="rId746"/>
    <hyperlink ref="D385" r:id="rId747"/>
    <hyperlink ref="C386" r:id="rId748"/>
    <hyperlink ref="D386" r:id="rId749"/>
    <hyperlink ref="M386" r:id="rId750"/>
    <hyperlink ref="C387" r:id="rId751"/>
    <hyperlink ref="D387" r:id="rId752"/>
    <hyperlink ref="M387" r:id="rId753"/>
    <hyperlink ref="C388" r:id="rId754"/>
    <hyperlink ref="D388" r:id="rId755"/>
    <hyperlink ref="M388" r:id="rId756"/>
    <hyperlink ref="C389" r:id="rId757"/>
    <hyperlink ref="D389" r:id="rId758"/>
    <hyperlink ref="M389" r:id="rId759"/>
    <hyperlink ref="C390" r:id="rId760"/>
    <hyperlink ref="D390" r:id="rId761"/>
    <hyperlink ref="M390" r:id="rId762"/>
    <hyperlink ref="C391" r:id="rId763"/>
    <hyperlink ref="D391" r:id="rId764"/>
    <hyperlink ref="M391" r:id="rId765"/>
    <hyperlink ref="C392" r:id="rId766"/>
    <hyperlink ref="D392" r:id="rId767"/>
    <hyperlink ref="M392" r:id="rId768"/>
    <hyperlink ref="C393" r:id="rId769"/>
    <hyperlink ref="D393" r:id="rId770"/>
    <hyperlink ref="M393" r:id="rId771"/>
    <hyperlink ref="C394" r:id="rId772"/>
    <hyperlink ref="D394" r:id="rId773"/>
    <hyperlink ref="M394" r:id="rId774"/>
    <hyperlink ref="C395" r:id="rId775"/>
    <hyperlink ref="D395" r:id="rId776"/>
    <hyperlink ref="M395" r:id="rId777"/>
    <hyperlink ref="C396" r:id="rId778"/>
    <hyperlink ref="D396" r:id="rId779"/>
    <hyperlink ref="M396" r:id="rId780"/>
    <hyperlink ref="C397" r:id="rId781"/>
    <hyperlink ref="D397" r:id="rId782"/>
    <hyperlink ref="M397" r:id="rId783"/>
    <hyperlink ref="C398" r:id="rId784"/>
    <hyperlink ref="D398" r:id="rId785"/>
    <hyperlink ref="M398" r:id="rId786"/>
    <hyperlink ref="C399" r:id="rId787"/>
    <hyperlink ref="D399" r:id="rId788"/>
    <hyperlink ref="M399" r:id="rId789"/>
    <hyperlink ref="C400" r:id="rId790"/>
    <hyperlink ref="D400" r:id="rId791"/>
    <hyperlink ref="M400" r:id="rId792"/>
    <hyperlink ref="C401" r:id="rId793"/>
    <hyperlink ref="D401" r:id="rId794"/>
    <hyperlink ref="C402" r:id="rId795"/>
    <hyperlink ref="D402" r:id="rId796"/>
    <hyperlink ref="C403" r:id="rId797"/>
    <hyperlink ref="D403" r:id="rId798"/>
    <hyperlink ref="C404" r:id="rId799"/>
    <hyperlink ref="D404" r:id="rId800"/>
    <hyperlink ref="C405" r:id="rId801"/>
    <hyperlink ref="D405" r:id="rId802"/>
    <hyperlink ref="C406" r:id="rId803"/>
    <hyperlink ref="D406" r:id="rId804"/>
    <hyperlink ref="C407" r:id="rId805"/>
    <hyperlink ref="D407" r:id="rId806"/>
    <hyperlink ref="C408" r:id="rId807"/>
    <hyperlink ref="D408" r:id="rId808"/>
    <hyperlink ref="M408" r:id="rId809"/>
    <hyperlink ref="C409" r:id="rId810"/>
    <hyperlink ref="D409" r:id="rId811"/>
    <hyperlink ref="M409" r:id="rId812"/>
    <hyperlink ref="C410" r:id="rId813"/>
    <hyperlink ref="D410" r:id="rId814"/>
    <hyperlink ref="M410" r:id="rId815"/>
    <hyperlink ref="C411" r:id="rId816"/>
    <hyperlink ref="D411" r:id="rId817"/>
    <hyperlink ref="M411" r:id="rId818"/>
    <hyperlink ref="C412" r:id="rId819"/>
    <hyperlink ref="D412" r:id="rId820"/>
    <hyperlink ref="M412" r:id="rId821"/>
    <hyperlink ref="C413" r:id="rId822"/>
    <hyperlink ref="D413" r:id="rId823"/>
    <hyperlink ref="M413" r:id="rId824"/>
    <hyperlink ref="C414" r:id="rId825"/>
    <hyperlink ref="D414" r:id="rId826"/>
    <hyperlink ref="M414" r:id="rId827"/>
    <hyperlink ref="C415" r:id="rId828"/>
    <hyperlink ref="D415" r:id="rId829"/>
    <hyperlink ref="M415" r:id="rId830"/>
    <hyperlink ref="C416" r:id="rId831"/>
    <hyperlink ref="D416" r:id="rId832"/>
    <hyperlink ref="M416" r:id="rId833"/>
    <hyperlink ref="C417" r:id="rId834"/>
    <hyperlink ref="D417" r:id="rId835"/>
    <hyperlink ref="M417" r:id="rId836"/>
    <hyperlink ref="C418" r:id="rId837"/>
    <hyperlink ref="D418" r:id="rId838"/>
    <hyperlink ref="M418" r:id="rId839"/>
    <hyperlink ref="C419" r:id="rId840"/>
    <hyperlink ref="D419" r:id="rId841"/>
    <hyperlink ref="M419" r:id="rId842"/>
    <hyperlink ref="C420" r:id="rId843"/>
    <hyperlink ref="D420" r:id="rId844"/>
    <hyperlink ref="M420" r:id="rId845"/>
    <hyperlink ref="C421" r:id="rId846"/>
    <hyperlink ref="D421" r:id="rId847"/>
    <hyperlink ref="M421" r:id="rId848"/>
    <hyperlink ref="C422" r:id="rId849"/>
    <hyperlink ref="D422" r:id="rId850"/>
    <hyperlink ref="M422" r:id="rId851"/>
    <hyperlink ref="C423" r:id="rId852"/>
    <hyperlink ref="D423" r:id="rId853"/>
    <hyperlink ref="M423" r:id="rId854"/>
    <hyperlink ref="C424" r:id="rId855"/>
    <hyperlink ref="D424" r:id="rId856"/>
    <hyperlink ref="M424" r:id="rId857"/>
    <hyperlink ref="C425" r:id="rId858"/>
    <hyperlink ref="D425" r:id="rId859"/>
    <hyperlink ref="M425" r:id="rId860"/>
    <hyperlink ref="C426" r:id="rId861"/>
    <hyperlink ref="D426" r:id="rId862"/>
    <hyperlink ref="C427" r:id="rId863"/>
    <hyperlink ref="D427" r:id="rId864"/>
    <hyperlink ref="C428" r:id="rId865"/>
    <hyperlink ref="D428" r:id="rId866"/>
    <hyperlink ref="C429" r:id="rId867"/>
    <hyperlink ref="D429" r:id="rId868"/>
    <hyperlink ref="C430" r:id="rId869"/>
    <hyperlink ref="D430" r:id="rId870"/>
    <hyperlink ref="M430" r:id="rId871"/>
    <hyperlink ref="C431" r:id="rId872"/>
    <hyperlink ref="D431" r:id="rId873"/>
    <hyperlink ref="M431" r:id="rId874"/>
    <hyperlink ref="C432" r:id="rId875"/>
    <hyperlink ref="D432" r:id="rId876"/>
    <hyperlink ref="C433" r:id="rId877"/>
    <hyperlink ref="D433" r:id="rId878"/>
    <hyperlink ref="M433" r:id="rId879"/>
    <hyperlink ref="C434" r:id="rId880"/>
    <hyperlink ref="D434" r:id="rId881"/>
    <hyperlink ref="M434" r:id="rId882"/>
    <hyperlink ref="C435" r:id="rId883"/>
    <hyperlink ref="D435" r:id="rId884"/>
    <hyperlink ref="M435" r:id="rId885"/>
    <hyperlink ref="C436" r:id="rId886"/>
    <hyperlink ref="D436" r:id="rId887"/>
    <hyperlink ref="M436" r:id="rId888"/>
    <hyperlink ref="C437" r:id="rId889"/>
    <hyperlink ref="D437" r:id="rId890"/>
    <hyperlink ref="M437" r:id="rId891"/>
    <hyperlink ref="C438" r:id="rId892"/>
    <hyperlink ref="D438" r:id="rId893"/>
    <hyperlink ref="M438" r:id="rId894"/>
    <hyperlink ref="C439" r:id="rId895"/>
    <hyperlink ref="D439" r:id="rId896"/>
    <hyperlink ref="C440" r:id="rId897"/>
    <hyperlink ref="D440" r:id="rId898"/>
    <hyperlink ref="M440" r:id="rId899"/>
    <hyperlink ref="C441" r:id="rId900"/>
    <hyperlink ref="D441" r:id="rId901"/>
    <hyperlink ref="M441" r:id="rId902"/>
    <hyperlink ref="C442" r:id="rId903"/>
    <hyperlink ref="D442" r:id="rId904"/>
    <hyperlink ref="M442" r:id="rId905"/>
    <hyperlink ref="C443" r:id="rId906"/>
    <hyperlink ref="D443" r:id="rId907"/>
    <hyperlink ref="M443" r:id="rId908"/>
    <hyperlink ref="C444" r:id="rId909"/>
    <hyperlink ref="D444" r:id="rId910"/>
    <hyperlink ref="M444" r:id="rId911"/>
    <hyperlink ref="C445" r:id="rId912"/>
    <hyperlink ref="D445" r:id="rId913"/>
    <hyperlink ref="M445" r:id="rId914"/>
    <hyperlink ref="C446" r:id="rId915"/>
    <hyperlink ref="D446" r:id="rId916"/>
    <hyperlink ref="M446" r:id="rId917"/>
    <hyperlink ref="C447" r:id="rId918"/>
    <hyperlink ref="D447" r:id="rId919"/>
    <hyperlink ref="M447" r:id="rId920"/>
    <hyperlink ref="C448" r:id="rId921"/>
    <hyperlink ref="D448" r:id="rId922"/>
    <hyperlink ref="M448" r:id="rId923"/>
    <hyperlink ref="C449" r:id="rId924"/>
    <hyperlink ref="D449" r:id="rId925"/>
    <hyperlink ref="M449" r:id="rId926"/>
    <hyperlink ref="C450" r:id="rId927"/>
    <hyperlink ref="D450" r:id="rId928"/>
    <hyperlink ref="M450" r:id="rId929"/>
    <hyperlink ref="C451" r:id="rId930"/>
    <hyperlink ref="D451" r:id="rId931"/>
    <hyperlink ref="C452" r:id="rId932"/>
    <hyperlink ref="D452" r:id="rId933"/>
    <hyperlink ref="C453" r:id="rId934"/>
    <hyperlink ref="D453" r:id="rId935"/>
    <hyperlink ref="M453" r:id="rId936"/>
    <hyperlink ref="C454" r:id="rId937"/>
    <hyperlink ref="D454" r:id="rId938"/>
    <hyperlink ref="M454" r:id="rId939"/>
    <hyperlink ref="C455" r:id="rId940"/>
    <hyperlink ref="D455" r:id="rId941"/>
    <hyperlink ref="M455" r:id="rId942"/>
    <hyperlink ref="C456" r:id="rId943"/>
    <hyperlink ref="D456" r:id="rId944"/>
    <hyperlink ref="C457" r:id="rId945"/>
    <hyperlink ref="D457" r:id="rId946"/>
    <hyperlink ref="C458" r:id="rId947"/>
    <hyperlink ref="D458" r:id="rId948"/>
    <hyperlink ref="C459" r:id="rId949"/>
    <hyperlink ref="D459" r:id="rId950"/>
    <hyperlink ref="C460" r:id="rId951"/>
    <hyperlink ref="D460" r:id="rId952"/>
    <hyperlink ref="M460" r:id="rId953"/>
    <hyperlink ref="C461" r:id="rId954"/>
    <hyperlink ref="D461" r:id="rId955"/>
    <hyperlink ref="C462" r:id="rId956"/>
    <hyperlink ref="D462" r:id="rId957"/>
    <hyperlink ref="C463" r:id="rId958"/>
    <hyperlink ref="D463" r:id="rId959"/>
    <hyperlink ref="C464" r:id="rId960"/>
    <hyperlink ref="D464" r:id="rId961"/>
    <hyperlink ref="C465" r:id="rId962"/>
    <hyperlink ref="D465" r:id="rId963"/>
    <hyperlink ref="C466" r:id="rId964"/>
    <hyperlink ref="D466" r:id="rId965"/>
    <hyperlink ref="C467" r:id="rId966"/>
    <hyperlink ref="D467" r:id="rId967"/>
    <hyperlink ref="C468" r:id="rId968"/>
    <hyperlink ref="D468" r:id="rId969"/>
    <hyperlink ref="M468" r:id="rId970"/>
    <hyperlink ref="C469" r:id="rId971"/>
    <hyperlink ref="D469" r:id="rId972"/>
    <hyperlink ref="C470" r:id="rId973"/>
    <hyperlink ref="D470" r:id="rId974"/>
    <hyperlink ref="C471" r:id="rId975"/>
    <hyperlink ref="D471" r:id="rId976"/>
    <hyperlink ref="C472" r:id="rId977"/>
    <hyperlink ref="D472" r:id="rId978"/>
    <hyperlink ref="M472" r:id="rId979"/>
    <hyperlink ref="C473" r:id="rId980"/>
    <hyperlink ref="D473" r:id="rId981"/>
    <hyperlink ref="C474" r:id="rId982"/>
    <hyperlink ref="D474" r:id="rId983"/>
    <hyperlink ref="C475" r:id="rId984"/>
    <hyperlink ref="D475" r:id="rId985"/>
    <hyperlink ref="C476" r:id="rId986"/>
    <hyperlink ref="D476" r:id="rId987"/>
    <hyperlink ref="C477" r:id="rId988"/>
    <hyperlink ref="D477" r:id="rId989"/>
    <hyperlink ref="C478" r:id="rId990"/>
    <hyperlink ref="D478" r:id="rId991"/>
    <hyperlink ref="C479" r:id="rId992"/>
    <hyperlink ref="D479" r:id="rId993"/>
    <hyperlink ref="C480" r:id="rId994"/>
    <hyperlink ref="D480" r:id="rId995"/>
    <hyperlink ref="C481" r:id="rId996"/>
    <hyperlink ref="D481" r:id="rId997"/>
    <hyperlink ref="C482" r:id="rId998"/>
    <hyperlink ref="D482" r:id="rId999"/>
    <hyperlink ref="C483" r:id="rId1000"/>
    <hyperlink ref="D483" r:id="rId1001"/>
    <hyperlink ref="C484" r:id="rId1002"/>
    <hyperlink ref="D484" r:id="rId1003"/>
    <hyperlink ref="C485" r:id="rId1004"/>
    <hyperlink ref="D485" r:id="rId1005"/>
    <hyperlink ref="C486" r:id="rId1006"/>
    <hyperlink ref="D486" r:id="rId1007"/>
    <hyperlink ref="C487" r:id="rId1008"/>
    <hyperlink ref="D487" r:id="rId1009"/>
    <hyperlink ref="C488" r:id="rId1010"/>
    <hyperlink ref="D488" r:id="rId1011"/>
    <hyperlink ref="C489" r:id="rId1012"/>
    <hyperlink ref="D489" r:id="rId1013"/>
    <hyperlink ref="C490" r:id="rId1014"/>
    <hyperlink ref="D490" r:id="rId1015"/>
    <hyperlink ref="C491" r:id="rId1016"/>
    <hyperlink ref="D491" r:id="rId1017"/>
    <hyperlink ref="C492" r:id="rId1018"/>
    <hyperlink ref="D492" r:id="rId1019"/>
    <hyperlink ref="C493" r:id="rId1020"/>
    <hyperlink ref="D493" r:id="rId1021"/>
    <hyperlink ref="M493" r:id="rId1022"/>
    <hyperlink ref="C494" r:id="rId1023"/>
    <hyperlink ref="D494" r:id="rId1024"/>
    <hyperlink ref="M494" r:id="rId1025"/>
    <hyperlink ref="C495" r:id="rId1026"/>
    <hyperlink ref="D495" r:id="rId1027"/>
    <hyperlink ref="C496" r:id="rId1028"/>
    <hyperlink ref="D496" r:id="rId1029"/>
    <hyperlink ref="M496" r:id="rId1030"/>
    <hyperlink ref="C497" r:id="rId1031"/>
    <hyperlink ref="D497" r:id="rId1032"/>
    <hyperlink ref="C498" r:id="rId1033"/>
    <hyperlink ref="D498" r:id="rId1034"/>
    <hyperlink ref="C499" r:id="rId1035"/>
    <hyperlink ref="D499" r:id="rId1036"/>
    <hyperlink ref="C500" r:id="rId1037"/>
    <hyperlink ref="D500" r:id="rId1038"/>
    <hyperlink ref="C501" r:id="rId1039"/>
    <hyperlink ref="D501" r:id="rId1040"/>
    <hyperlink ref="C502" r:id="rId1041"/>
    <hyperlink ref="D502" r:id="rId1042"/>
    <hyperlink ref="C503" r:id="rId1043"/>
    <hyperlink ref="D503" r:id="rId1044"/>
    <hyperlink ref="C504" r:id="rId1045"/>
    <hyperlink ref="D504" r:id="rId1046"/>
    <hyperlink ref="C505" r:id="rId1047"/>
    <hyperlink ref="D505" r:id="rId1048"/>
    <hyperlink ref="C506" r:id="rId1049"/>
    <hyperlink ref="D506" r:id="rId1050"/>
    <hyperlink ref="M506" r:id="rId1051"/>
    <hyperlink ref="C507" r:id="rId1052"/>
    <hyperlink ref="D507" r:id="rId1053"/>
    <hyperlink ref="C508" r:id="rId1054"/>
    <hyperlink ref="D508" r:id="rId1055"/>
    <hyperlink ref="C509" r:id="rId1056"/>
    <hyperlink ref="D509" r:id="rId1057"/>
    <hyperlink ref="C510" r:id="rId1058"/>
    <hyperlink ref="D510" r:id="rId1059"/>
    <hyperlink ref="M510" r:id="rId1060"/>
    <hyperlink ref="C511" r:id="rId1061"/>
    <hyperlink ref="D511" r:id="rId1062"/>
    <hyperlink ref="C512" r:id="rId1063"/>
    <hyperlink ref="D512" r:id="rId1064"/>
    <hyperlink ref="C513" r:id="rId1065"/>
    <hyperlink ref="D513" r:id="rId1066"/>
    <hyperlink ref="C514" r:id="rId1067"/>
    <hyperlink ref="D514" r:id="rId1068"/>
    <hyperlink ref="C515" r:id="rId1069"/>
    <hyperlink ref="D515" r:id="rId1070"/>
    <hyperlink ref="C516" r:id="rId1071"/>
    <hyperlink ref="D516" r:id="rId1072"/>
    <hyperlink ref="C517" r:id="rId1073"/>
    <hyperlink ref="D517" r:id="rId1074"/>
    <hyperlink ref="C518" r:id="rId1075"/>
    <hyperlink ref="D518" r:id="rId1076"/>
    <hyperlink ref="C519" r:id="rId1077"/>
    <hyperlink ref="D519" r:id="rId1078"/>
    <hyperlink ref="C520" r:id="rId1079"/>
    <hyperlink ref="D520" r:id="rId1080"/>
    <hyperlink ref="C521" r:id="rId1081"/>
    <hyperlink ref="D521" r:id="rId1082"/>
    <hyperlink ref="M521" r:id="rId1083"/>
    <hyperlink ref="C522" r:id="rId1084"/>
    <hyperlink ref="D522" r:id="rId1085"/>
    <hyperlink ref="C523" r:id="rId1086"/>
    <hyperlink ref="D523" r:id="rId1087"/>
    <hyperlink ref="M523" r:id="rId1088"/>
    <hyperlink ref="C524" r:id="rId1089"/>
    <hyperlink ref="D524" r:id="rId1090"/>
    <hyperlink ref="M524" r:id="rId1091"/>
    <hyperlink ref="C525" r:id="rId1092"/>
    <hyperlink ref="D525" r:id="rId1093"/>
    <hyperlink ref="M525" r:id="rId1094"/>
    <hyperlink ref="C526" r:id="rId1095"/>
    <hyperlink ref="D526" r:id="rId1096"/>
    <hyperlink ref="M526" r:id="rId1097"/>
    <hyperlink ref="C527" r:id="rId1098"/>
    <hyperlink ref="D527" r:id="rId1099"/>
    <hyperlink ref="M527" r:id="rId1100"/>
    <hyperlink ref="C528" r:id="rId1101"/>
    <hyperlink ref="D528" r:id="rId1102"/>
    <hyperlink ref="M528" r:id="rId1103"/>
    <hyperlink ref="C529" r:id="rId1104"/>
    <hyperlink ref="D529" r:id="rId1105"/>
    <hyperlink ref="M529" r:id="rId1106"/>
    <hyperlink ref="C530" r:id="rId1107"/>
    <hyperlink ref="D530" r:id="rId1108"/>
    <hyperlink ref="M530" r:id="rId1109"/>
    <hyperlink ref="C531" r:id="rId1110"/>
    <hyperlink ref="D531" r:id="rId1111"/>
    <hyperlink ref="C532" r:id="rId1112"/>
    <hyperlink ref="D532" r:id="rId1113"/>
    <hyperlink ref="C533" r:id="rId1114"/>
    <hyperlink ref="D533" r:id="rId1115"/>
    <hyperlink ref="C534" r:id="rId1116"/>
    <hyperlink ref="D534" r:id="rId1117"/>
    <hyperlink ref="C535" r:id="rId1118"/>
    <hyperlink ref="D535" r:id="rId1119"/>
    <hyperlink ref="C536" r:id="rId1120"/>
    <hyperlink ref="D536" r:id="rId1121"/>
    <hyperlink ref="C537" r:id="rId1122"/>
    <hyperlink ref="D537" r:id="rId1123"/>
    <hyperlink ref="C538" r:id="rId1124"/>
    <hyperlink ref="D538" r:id="rId1125"/>
    <hyperlink ref="C539" r:id="rId1126"/>
    <hyperlink ref="D539" r:id="rId1127"/>
    <hyperlink ref="M539" r:id="rId1128"/>
    <hyperlink ref="C540" r:id="rId1129"/>
    <hyperlink ref="D540" r:id="rId1130"/>
    <hyperlink ref="M540" r:id="rId1131"/>
    <hyperlink ref="C541" r:id="rId1132"/>
    <hyperlink ref="D541" r:id="rId1133"/>
    <hyperlink ref="M541" r:id="rId1134"/>
    <hyperlink ref="C542" r:id="rId1135"/>
    <hyperlink ref="D542" r:id="rId1136"/>
    <hyperlink ref="M542" r:id="rId1137"/>
    <hyperlink ref="C543" r:id="rId1138"/>
    <hyperlink ref="D543" r:id="rId1139"/>
    <hyperlink ref="M543" r:id="rId1140"/>
    <hyperlink ref="C544" r:id="rId1141"/>
    <hyperlink ref="D544" r:id="rId1142"/>
    <hyperlink ref="C545" r:id="rId1143"/>
    <hyperlink ref="D545" r:id="rId1144"/>
    <hyperlink ref="M545" r:id="rId1145"/>
    <hyperlink ref="C546" r:id="rId1146"/>
    <hyperlink ref="D546" r:id="rId1147"/>
    <hyperlink ref="M546" r:id="rId1148"/>
    <hyperlink ref="C547" r:id="rId1149"/>
    <hyperlink ref="D547" r:id="rId1150"/>
    <hyperlink ref="M547" r:id="rId1151"/>
    <hyperlink ref="C548" r:id="rId1152"/>
    <hyperlink ref="D548" r:id="rId1153"/>
    <hyperlink ref="M548" r:id="rId1154"/>
    <hyperlink ref="C549" r:id="rId1155"/>
    <hyperlink ref="D549" r:id="rId1156"/>
    <hyperlink ref="M549" r:id="rId1157"/>
    <hyperlink ref="C550" r:id="rId1158"/>
    <hyperlink ref="D550" r:id="rId1159"/>
    <hyperlink ref="M550" r:id="rId1160"/>
    <hyperlink ref="C551" r:id="rId1161"/>
    <hyperlink ref="D551" r:id="rId1162"/>
    <hyperlink ref="M551" r:id="rId1163"/>
    <hyperlink ref="C552" r:id="rId1164"/>
    <hyperlink ref="D552" r:id="rId1165"/>
    <hyperlink ref="M552" r:id="rId1166"/>
    <hyperlink ref="C553" r:id="rId1167"/>
    <hyperlink ref="D553" r:id="rId1168"/>
    <hyperlink ref="M553" r:id="rId1169"/>
    <hyperlink ref="C554" r:id="rId1170"/>
    <hyperlink ref="D554" r:id="rId1171"/>
    <hyperlink ref="M554" r:id="rId1172"/>
    <hyperlink ref="C555" r:id="rId1173"/>
    <hyperlink ref="D555" r:id="rId1174"/>
    <hyperlink ref="M555" r:id="rId1175"/>
    <hyperlink ref="C556" r:id="rId1176"/>
    <hyperlink ref="D556" r:id="rId1177"/>
    <hyperlink ref="M556" r:id="rId1178"/>
    <hyperlink ref="C557" r:id="rId1179"/>
    <hyperlink ref="D557" r:id="rId1180"/>
    <hyperlink ref="M557" r:id="rId1181"/>
    <hyperlink ref="C558" r:id="rId1182"/>
    <hyperlink ref="D558" r:id="rId1183"/>
    <hyperlink ref="M558" r:id="rId1184"/>
    <hyperlink ref="C559" r:id="rId1185"/>
    <hyperlink ref="D559" r:id="rId1186"/>
    <hyperlink ref="M559" r:id="rId1187"/>
    <hyperlink ref="C560" r:id="rId1188"/>
    <hyperlink ref="D560" r:id="rId1189"/>
    <hyperlink ref="M560" r:id="rId1190"/>
    <hyperlink ref="C561" r:id="rId1191"/>
    <hyperlink ref="D561" r:id="rId1192"/>
    <hyperlink ref="M561" r:id="rId1193"/>
    <hyperlink ref="C562" r:id="rId1194"/>
    <hyperlink ref="D562" r:id="rId1195"/>
    <hyperlink ref="M562" r:id="rId1196"/>
    <hyperlink ref="C563" r:id="rId1197"/>
    <hyperlink ref="D563" r:id="rId1198"/>
    <hyperlink ref="M563" r:id="rId1199"/>
    <hyperlink ref="C564" r:id="rId1200"/>
    <hyperlink ref="D564" r:id="rId1201"/>
    <hyperlink ref="M564" r:id="rId1202"/>
    <hyperlink ref="C565" r:id="rId1203"/>
    <hyperlink ref="D565" r:id="rId1204"/>
    <hyperlink ref="M565" r:id="rId1205"/>
    <hyperlink ref="C566" r:id="rId1206"/>
    <hyperlink ref="D566" r:id="rId1207"/>
    <hyperlink ref="M566" r:id="rId1208"/>
    <hyperlink ref="C567" r:id="rId1209"/>
    <hyperlink ref="D567" r:id="rId1210"/>
    <hyperlink ref="M567" r:id="rId1211"/>
    <hyperlink ref="C568" r:id="rId1212"/>
    <hyperlink ref="D568" r:id="rId1213"/>
    <hyperlink ref="M568" r:id="rId1214"/>
    <hyperlink ref="C569" r:id="rId1215"/>
    <hyperlink ref="D569" r:id="rId1216"/>
    <hyperlink ref="M569" r:id="rId1217"/>
    <hyperlink ref="C570" r:id="rId1218"/>
    <hyperlink ref="D570" r:id="rId1219"/>
    <hyperlink ref="C571" r:id="rId1220"/>
    <hyperlink ref="D571" r:id="rId1221"/>
    <hyperlink ref="C572" r:id="rId1222"/>
    <hyperlink ref="D572" r:id="rId1223"/>
    <hyperlink ref="M572" r:id="rId1224"/>
    <hyperlink ref="C573" r:id="rId1225"/>
    <hyperlink ref="D573" r:id="rId1226"/>
    <hyperlink ref="C574" r:id="rId1227"/>
    <hyperlink ref="D574" r:id="rId1228"/>
    <hyperlink ref="C575" r:id="rId1229"/>
    <hyperlink ref="D575" r:id="rId1230"/>
    <hyperlink ref="C576" r:id="rId1231"/>
    <hyperlink ref="D576" r:id="rId1232"/>
    <hyperlink ref="C577" r:id="rId1233"/>
    <hyperlink ref="D577" r:id="rId1234"/>
    <hyperlink ref="C578" r:id="rId1235"/>
    <hyperlink ref="D578" r:id="rId1236"/>
    <hyperlink ref="C579" r:id="rId1237"/>
    <hyperlink ref="D579" r:id="rId1238"/>
    <hyperlink ref="C580" r:id="rId1239"/>
    <hyperlink ref="D580" r:id="rId1240"/>
    <hyperlink ref="C581" r:id="rId1241"/>
    <hyperlink ref="D581" r:id="rId1242"/>
    <hyperlink ref="M581" r:id="rId1243"/>
    <hyperlink ref="C582" r:id="rId1244"/>
    <hyperlink ref="D582" r:id="rId1245"/>
    <hyperlink ref="C583" r:id="rId1246"/>
    <hyperlink ref="D583" r:id="rId1247"/>
    <hyperlink ref="C584" r:id="rId1248"/>
    <hyperlink ref="D584" r:id="rId1249"/>
    <hyperlink ref="C585" r:id="rId1250"/>
    <hyperlink ref="D585" r:id="rId1251"/>
    <hyperlink ref="C586" r:id="rId1252"/>
    <hyperlink ref="D586" r:id="rId1253"/>
    <hyperlink ref="C587" r:id="rId1254"/>
    <hyperlink ref="D587" r:id="rId1255"/>
    <hyperlink ref="C588" r:id="rId1256"/>
    <hyperlink ref="D588" r:id="rId1257"/>
    <hyperlink ref="C589" r:id="rId1258"/>
    <hyperlink ref="D589" r:id="rId1259"/>
    <hyperlink ref="C590" r:id="rId1260"/>
    <hyperlink ref="D590" r:id="rId1261"/>
    <hyperlink ref="M590" r:id="rId1262"/>
    <hyperlink ref="C591" r:id="rId1263"/>
    <hyperlink ref="D591" r:id="rId1264"/>
    <hyperlink ref="M591" r:id="rId1265"/>
    <hyperlink ref="C592" r:id="rId1266"/>
    <hyperlink ref="D592" r:id="rId1267"/>
    <hyperlink ref="M592" r:id="rId1268"/>
    <hyperlink ref="C593" r:id="rId1269"/>
    <hyperlink ref="D593" r:id="rId1270"/>
    <hyperlink ref="M593" r:id="rId1271"/>
    <hyperlink ref="C594" r:id="rId1272"/>
    <hyperlink ref="D594" r:id="rId1273"/>
    <hyperlink ref="C595" r:id="rId1274"/>
    <hyperlink ref="D595" r:id="rId1275"/>
    <hyperlink ref="C596" r:id="rId1276"/>
    <hyperlink ref="D596" r:id="rId1277"/>
    <hyperlink ref="C597" r:id="rId1278"/>
    <hyperlink ref="D597" r:id="rId1279"/>
    <hyperlink ref="C598" r:id="rId1280"/>
    <hyperlink ref="D598" r:id="rId1281"/>
    <hyperlink ref="C599" r:id="rId1282"/>
    <hyperlink ref="D599" r:id="rId1283"/>
    <hyperlink ref="C600" r:id="rId1284"/>
    <hyperlink ref="D600" r:id="rId1285"/>
    <hyperlink ref="C601" r:id="rId1286"/>
    <hyperlink ref="D601" r:id="rId1287"/>
    <hyperlink ref="C602" r:id="rId1288"/>
    <hyperlink ref="D602" r:id="rId1289"/>
    <hyperlink ref="C603" r:id="rId1290"/>
    <hyperlink ref="D603" r:id="rId1291"/>
    <hyperlink ref="C604" r:id="rId1292"/>
    <hyperlink ref="D604" r:id="rId1293"/>
    <hyperlink ref="C605" r:id="rId1294"/>
    <hyperlink ref="D605" r:id="rId1295"/>
    <hyperlink ref="M605" r:id="rId1296"/>
    <hyperlink ref="C606" r:id="rId1297"/>
    <hyperlink ref="D606" r:id="rId1298"/>
    <hyperlink ref="C607" r:id="rId1299"/>
    <hyperlink ref="D607" r:id="rId1300"/>
    <hyperlink ref="M607" r:id="rId1301"/>
    <hyperlink ref="C608" r:id="rId1302"/>
    <hyperlink ref="D608" r:id="rId1303"/>
    <hyperlink ref="M608" r:id="rId1304"/>
    <hyperlink ref="C609" r:id="rId1305"/>
    <hyperlink ref="D609" r:id="rId1306"/>
    <hyperlink ref="C610" r:id="rId1307"/>
    <hyperlink ref="D610" r:id="rId1308"/>
    <hyperlink ref="C611" r:id="rId1309"/>
    <hyperlink ref="D611" r:id="rId1310"/>
    <hyperlink ref="C612" r:id="rId1311"/>
    <hyperlink ref="D612" r:id="rId1312"/>
    <hyperlink ref="C613" r:id="rId1313"/>
    <hyperlink ref="D613" r:id="rId1314"/>
    <hyperlink ref="M613" r:id="rId1315"/>
    <hyperlink ref="C614" r:id="rId1316"/>
    <hyperlink ref="D614" r:id="rId1317"/>
    <hyperlink ref="C615" r:id="rId1318"/>
    <hyperlink ref="D615" r:id="rId1319"/>
    <hyperlink ref="M615" r:id="rId1320"/>
    <hyperlink ref="C616" r:id="rId1321"/>
    <hyperlink ref="D616" r:id="rId1322"/>
    <hyperlink ref="C617" r:id="rId1323"/>
    <hyperlink ref="D617" r:id="rId1324"/>
    <hyperlink ref="M617" r:id="rId1325"/>
    <hyperlink ref="C618" r:id="rId1326"/>
    <hyperlink ref="D618" r:id="rId1327"/>
    <hyperlink ref="M618" r:id="rId1328"/>
    <hyperlink ref="C619" r:id="rId1329"/>
    <hyperlink ref="D619" r:id="rId1330"/>
    <hyperlink ref="M619" r:id="rId1331"/>
    <hyperlink ref="C620" r:id="rId1332"/>
    <hyperlink ref="D620" r:id="rId1333"/>
    <hyperlink ref="M620" r:id="rId1334"/>
    <hyperlink ref="C621" r:id="rId1335"/>
    <hyperlink ref="D621" r:id="rId1336"/>
    <hyperlink ref="C622" r:id="rId1337"/>
    <hyperlink ref="D622" r:id="rId1338"/>
    <hyperlink ref="C623" r:id="rId1339"/>
    <hyperlink ref="D623" r:id="rId1340"/>
    <hyperlink ref="C624" r:id="rId1341"/>
    <hyperlink ref="D624" r:id="rId1342"/>
    <hyperlink ref="C625" r:id="rId1343"/>
    <hyperlink ref="D625" r:id="rId1344"/>
    <hyperlink ref="C626" r:id="rId1345"/>
    <hyperlink ref="D626" r:id="rId1346"/>
    <hyperlink ref="C627" r:id="rId1347"/>
    <hyperlink ref="D627" r:id="rId1348"/>
    <hyperlink ref="C628" r:id="rId1349"/>
    <hyperlink ref="D628" r:id="rId1350"/>
    <hyperlink ref="C629" r:id="rId1351"/>
    <hyperlink ref="D629" r:id="rId1352"/>
    <hyperlink ref="C630" r:id="rId1353"/>
    <hyperlink ref="D630" r:id="rId1354"/>
    <hyperlink ref="C631" r:id="rId1355"/>
    <hyperlink ref="D631" r:id="rId1356"/>
    <hyperlink ref="M631" r:id="rId1357"/>
    <hyperlink ref="C632" r:id="rId1358"/>
    <hyperlink ref="D632" r:id="rId1359"/>
    <hyperlink ref="M632" r:id="rId1360"/>
    <hyperlink ref="C633" r:id="rId1361"/>
    <hyperlink ref="D633" r:id="rId1362"/>
    <hyperlink ref="M633" r:id="rId1363"/>
    <hyperlink ref="C634" r:id="rId1364"/>
    <hyperlink ref="D634" r:id="rId1365"/>
    <hyperlink ref="M634" r:id="rId1366"/>
    <hyperlink ref="C635" r:id="rId1367"/>
    <hyperlink ref="D635" r:id="rId1368"/>
    <hyperlink ref="M635" r:id="rId1369"/>
    <hyperlink ref="C636" r:id="rId1370"/>
    <hyperlink ref="D636" r:id="rId1371"/>
    <hyperlink ref="M636" r:id="rId1372"/>
    <hyperlink ref="C637" r:id="rId1373"/>
    <hyperlink ref="D637" r:id="rId1374"/>
    <hyperlink ref="M637" r:id="rId1375"/>
    <hyperlink ref="C638" r:id="rId1376"/>
    <hyperlink ref="D638" r:id="rId1377"/>
    <hyperlink ref="M638" r:id="rId1378"/>
    <hyperlink ref="C639" r:id="rId1379"/>
    <hyperlink ref="M639" r:id="rId1380"/>
    <hyperlink ref="C640" r:id="rId1381"/>
    <hyperlink ref="D640" r:id="rId1382"/>
    <hyperlink ref="M640" r:id="rId1383"/>
    <hyperlink ref="C641" r:id="rId1384"/>
    <hyperlink ref="D641" r:id="rId1385"/>
    <hyperlink ref="M641" r:id="rId1386"/>
    <hyperlink ref="C642" r:id="rId1387"/>
    <hyperlink ref="D642" r:id="rId1388"/>
    <hyperlink ref="M642" r:id="rId1389"/>
    <hyperlink ref="C643" r:id="rId1390"/>
    <hyperlink ref="D643" r:id="rId1391"/>
    <hyperlink ref="M643" r:id="rId1392"/>
    <hyperlink ref="C644" r:id="rId1393"/>
    <hyperlink ref="D644" r:id="rId1394"/>
    <hyperlink ref="M644" r:id="rId1395"/>
    <hyperlink ref="C645" r:id="rId1396"/>
    <hyperlink ref="M645" r:id="rId1397"/>
    <hyperlink ref="C646" r:id="rId1398"/>
    <hyperlink ref="C647" r:id="rId1399"/>
    <hyperlink ref="D647" r:id="rId1400"/>
    <hyperlink ref="M647" r:id="rId1401"/>
    <hyperlink ref="C648" r:id="rId1402"/>
    <hyperlink ref="D648" r:id="rId1403"/>
    <hyperlink ref="M648" r:id="rId1404"/>
    <hyperlink ref="C649" r:id="rId1405"/>
    <hyperlink ref="D649" r:id="rId1406"/>
    <hyperlink ref="M649" r:id="rId1407"/>
    <hyperlink ref="C650" r:id="rId1408"/>
    <hyperlink ref="D650" r:id="rId1409"/>
    <hyperlink ref="M650" r:id="rId1410"/>
    <hyperlink ref="C651" r:id="rId1411"/>
    <hyperlink ref="D651" r:id="rId1412"/>
    <hyperlink ref="M651" r:id="rId1413"/>
    <hyperlink ref="C652" r:id="rId1414"/>
    <hyperlink ref="D652" r:id="rId1415"/>
    <hyperlink ref="C653" r:id="rId1416"/>
    <hyperlink ref="D653" r:id="rId1417"/>
    <hyperlink ref="C654" r:id="rId1418"/>
    <hyperlink ref="D654" r:id="rId1419"/>
    <hyperlink ref="M654" r:id="rId1420"/>
    <hyperlink ref="C655" r:id="rId1421"/>
    <hyperlink ref="D655" r:id="rId1422"/>
    <hyperlink ref="M655" r:id="rId1423"/>
    <hyperlink ref="C656" r:id="rId1424"/>
    <hyperlink ref="D656" r:id="rId1425"/>
    <hyperlink ref="M656" r:id="rId1426"/>
    <hyperlink ref="C657" r:id="rId1427"/>
    <hyperlink ref="D657" r:id="rId1428"/>
    <hyperlink ref="M657" r:id="rId1429"/>
    <hyperlink ref="C658" r:id="rId1430"/>
    <hyperlink ref="D658" r:id="rId1431"/>
    <hyperlink ref="M658" r:id="rId1432"/>
    <hyperlink ref="C659" r:id="rId1433"/>
    <hyperlink ref="D659" r:id="rId1434"/>
    <hyperlink ref="M659" r:id="rId1435"/>
    <hyperlink ref="C660" r:id="rId1436"/>
    <hyperlink ref="D660" r:id="rId1437"/>
    <hyperlink ref="C661" r:id="rId1438"/>
    <hyperlink ref="D661" r:id="rId1439"/>
    <hyperlink ref="C662" r:id="rId1440"/>
    <hyperlink ref="D662" r:id="rId1441"/>
    <hyperlink ref="M662" r:id="rId1442"/>
    <hyperlink ref="C663" r:id="rId1443"/>
    <hyperlink ref="D663" r:id="rId1444"/>
    <hyperlink ref="C664" r:id="rId1445"/>
    <hyperlink ref="D664" r:id="rId1446"/>
    <hyperlink ref="C665" r:id="rId1447"/>
    <hyperlink ref="D665" r:id="rId1448"/>
    <hyperlink ref="M665" r:id="rId1449"/>
    <hyperlink ref="C666" r:id="rId1450"/>
    <hyperlink ref="D666" r:id="rId1451"/>
    <hyperlink ref="M666" r:id="rId1452"/>
    <hyperlink ref="C667" r:id="rId1453"/>
    <hyperlink ref="D667" r:id="rId1454"/>
    <hyperlink ref="M667" r:id="rId1455"/>
    <hyperlink ref="C668" r:id="rId1456"/>
    <hyperlink ref="D668" r:id="rId1457"/>
    <hyperlink ref="M668" r:id="rId1458"/>
    <hyperlink ref="C669" r:id="rId1459"/>
    <hyperlink ref="D669" r:id="rId1460"/>
    <hyperlink ref="M669" r:id="rId1461"/>
    <hyperlink ref="C670" r:id="rId1462"/>
    <hyperlink ref="D670" r:id="rId1463"/>
    <hyperlink ref="C671" r:id="rId1464"/>
    <hyperlink ref="D671" r:id="rId1465"/>
    <hyperlink ref="C672" r:id="rId1466"/>
    <hyperlink ref="D672" r:id="rId1467"/>
    <hyperlink ref="M672" r:id="rId1468"/>
    <hyperlink ref="C673" r:id="rId1469"/>
    <hyperlink ref="D673" r:id="rId1470"/>
    <hyperlink ref="M673" r:id="rId1471"/>
    <hyperlink ref="C674" r:id="rId1472"/>
    <hyperlink ref="D674" r:id="rId1473"/>
    <hyperlink ref="C675" r:id="rId1474"/>
    <hyperlink ref="D675" r:id="rId1475"/>
    <hyperlink ref="M675" r:id="rId1476"/>
    <hyperlink ref="C676" r:id="rId1477"/>
    <hyperlink ref="D676" r:id="rId1478"/>
    <hyperlink ref="C677" r:id="rId1479"/>
    <hyperlink ref="D677" r:id="rId1480"/>
    <hyperlink ref="M677" r:id="rId1481"/>
    <hyperlink ref="C678" r:id="rId1482"/>
    <hyperlink ref="D678" r:id="rId1483"/>
    <hyperlink ref="M678" r:id="rId1484"/>
    <hyperlink ref="C679" r:id="rId1485"/>
    <hyperlink ref="D679" r:id="rId1486"/>
    <hyperlink ref="M679" r:id="rId1487"/>
    <hyperlink ref="C680" r:id="rId1488"/>
    <hyperlink ref="D680" r:id="rId1489"/>
    <hyperlink ref="M680" r:id="rId1490"/>
    <hyperlink ref="C681" r:id="rId1491"/>
    <hyperlink ref="D681" r:id="rId1492"/>
    <hyperlink ref="M681" r:id="rId1493"/>
    <hyperlink ref="C682" r:id="rId1494"/>
    <hyperlink ref="D682" r:id="rId1495"/>
    <hyperlink ref="M682" r:id="rId1496"/>
    <hyperlink ref="C683" r:id="rId1497"/>
    <hyperlink ref="D683" r:id="rId1498"/>
    <hyperlink ref="M683" r:id="rId1499"/>
    <hyperlink ref="C684" r:id="rId1500"/>
    <hyperlink ref="D684" r:id="rId1501"/>
    <hyperlink ref="M684" r:id="rId1502"/>
    <hyperlink ref="C685" r:id="rId1503"/>
    <hyperlink ref="D685" r:id="rId1504"/>
    <hyperlink ref="M685" r:id="rId1505"/>
    <hyperlink ref="C686" r:id="rId1506"/>
    <hyperlink ref="D686" r:id="rId1507"/>
    <hyperlink ref="M686" r:id="rId1508"/>
    <hyperlink ref="C687" r:id="rId1509"/>
    <hyperlink ref="D687" r:id="rId1510"/>
    <hyperlink ref="M687" r:id="rId1511"/>
    <hyperlink ref="C688" r:id="rId1512"/>
    <hyperlink ref="D688" r:id="rId1513"/>
    <hyperlink ref="M688" r:id="rId1514"/>
    <hyperlink ref="C689" r:id="rId1515"/>
    <hyperlink ref="D689" r:id="rId1516"/>
    <hyperlink ref="M689" r:id="rId1517"/>
    <hyperlink ref="C690" r:id="rId1518"/>
    <hyperlink ref="D690" r:id="rId1519"/>
    <hyperlink ref="M690" r:id="rId1520"/>
    <hyperlink ref="C691" r:id="rId1521"/>
    <hyperlink ref="D691" r:id="rId1522"/>
    <hyperlink ref="M691" r:id="rId1523"/>
    <hyperlink ref="C692" r:id="rId1524"/>
    <hyperlink ref="D692" r:id="rId1525"/>
    <hyperlink ref="M692" r:id="rId1526"/>
    <hyperlink ref="C693" r:id="rId1527"/>
    <hyperlink ref="D693" r:id="rId1528"/>
    <hyperlink ref="M693" r:id="rId1529"/>
    <hyperlink ref="C694" r:id="rId1530"/>
    <hyperlink ref="D694" r:id="rId1531"/>
    <hyperlink ref="M694" r:id="rId1532"/>
    <hyperlink ref="C695" r:id="rId1533"/>
    <hyperlink ref="D695" r:id="rId1534"/>
    <hyperlink ref="M695" r:id="rId1535"/>
    <hyperlink ref="C696" r:id="rId1536"/>
    <hyperlink ref="D696" r:id="rId1537"/>
    <hyperlink ref="M696" r:id="rId1538"/>
    <hyperlink ref="C697" r:id="rId1539"/>
    <hyperlink ref="D697" r:id="rId1540"/>
    <hyperlink ref="C698" r:id="rId1541"/>
    <hyperlink ref="D698" r:id="rId1542"/>
    <hyperlink ref="M698" r:id="rId1543"/>
    <hyperlink ref="C699" r:id="rId1544"/>
    <hyperlink ref="D699" r:id="rId1545"/>
    <hyperlink ref="M699" r:id="rId1546"/>
    <hyperlink ref="C700" r:id="rId1547"/>
    <hyperlink ref="D700" r:id="rId1548"/>
    <hyperlink ref="M700" r:id="rId1549"/>
    <hyperlink ref="C701" r:id="rId1550"/>
    <hyperlink ref="D701" r:id="rId1551"/>
    <hyperlink ref="M701" r:id="rId1552"/>
    <hyperlink ref="C702" r:id="rId1553"/>
    <hyperlink ref="D702" r:id="rId1554"/>
    <hyperlink ref="M702" r:id="rId1555"/>
    <hyperlink ref="C703" r:id="rId1556"/>
    <hyperlink ref="D703" r:id="rId1557"/>
    <hyperlink ref="M703" r:id="rId1558"/>
    <hyperlink ref="C704" r:id="rId1559"/>
    <hyperlink ref="D704" r:id="rId1560"/>
    <hyperlink ref="M704" r:id="rId1561"/>
    <hyperlink ref="C705" r:id="rId1562"/>
    <hyperlink ref="D705" r:id="rId1563"/>
    <hyperlink ref="M705" r:id="rId1564"/>
    <hyperlink ref="C706" r:id="rId1565"/>
    <hyperlink ref="D706" r:id="rId1566"/>
    <hyperlink ref="M706" r:id="rId1567"/>
    <hyperlink ref="C707" r:id="rId1568"/>
    <hyperlink ref="D707" r:id="rId1569"/>
    <hyperlink ref="M707" r:id="rId1570"/>
    <hyperlink ref="C708" r:id="rId1571"/>
    <hyperlink ref="D708" r:id="rId1572"/>
    <hyperlink ref="M708" r:id="rId1573"/>
    <hyperlink ref="C709" r:id="rId1574"/>
    <hyperlink ref="D709" r:id="rId1575"/>
    <hyperlink ref="M709" r:id="rId1576"/>
    <hyperlink ref="C710" r:id="rId1577"/>
    <hyperlink ref="D710" r:id="rId1578"/>
    <hyperlink ref="M710" r:id="rId1579"/>
    <hyperlink ref="C711" r:id="rId1580"/>
    <hyperlink ref="D711" r:id="rId1581"/>
    <hyperlink ref="M711" r:id="rId1582"/>
    <hyperlink ref="C712" r:id="rId1583"/>
    <hyperlink ref="D712" r:id="rId1584"/>
    <hyperlink ref="M712" r:id="rId1585"/>
    <hyperlink ref="C713" r:id="rId1586"/>
    <hyperlink ref="D713" r:id="rId1587"/>
    <hyperlink ref="M713" r:id="rId1588"/>
    <hyperlink ref="C714" r:id="rId1589"/>
    <hyperlink ref="D714" r:id="rId1590"/>
    <hyperlink ref="M714" r:id="rId1591"/>
    <hyperlink ref="C715" r:id="rId1592"/>
    <hyperlink ref="D715" r:id="rId1593"/>
    <hyperlink ref="M715" r:id="rId1594"/>
    <hyperlink ref="C716" r:id="rId1595"/>
    <hyperlink ref="D716" r:id="rId1596"/>
    <hyperlink ref="M716" r:id="rId1597"/>
    <hyperlink ref="C717" r:id="rId1598"/>
    <hyperlink ref="D717" r:id="rId1599"/>
    <hyperlink ref="M717" r:id="rId1600"/>
    <hyperlink ref="C718" r:id="rId1601"/>
    <hyperlink ref="D718" r:id="rId1602"/>
    <hyperlink ref="M718" r:id="rId1603"/>
    <hyperlink ref="C719" r:id="rId1604"/>
    <hyperlink ref="D719" r:id="rId1605"/>
    <hyperlink ref="M719" r:id="rId1606"/>
    <hyperlink ref="C720" r:id="rId1607"/>
    <hyperlink ref="D720" r:id="rId1608"/>
    <hyperlink ref="M720" r:id="rId1609"/>
    <hyperlink ref="C721" r:id="rId1610"/>
    <hyperlink ref="D721" r:id="rId1611"/>
    <hyperlink ref="M721" r:id="rId1612"/>
    <hyperlink ref="C722" r:id="rId1613"/>
    <hyperlink ref="D722" r:id="rId1614"/>
    <hyperlink ref="M722" r:id="rId1615"/>
    <hyperlink ref="C723" r:id="rId1616"/>
    <hyperlink ref="D723" r:id="rId1617"/>
    <hyperlink ref="M723" r:id="rId1618"/>
    <hyperlink ref="C724" r:id="rId1619"/>
    <hyperlink ref="D724" r:id="rId1620"/>
    <hyperlink ref="M724" r:id="rId1621"/>
    <hyperlink ref="C725" r:id="rId1622"/>
    <hyperlink ref="D725" r:id="rId1623"/>
    <hyperlink ref="M725" r:id="rId1624"/>
    <hyperlink ref="C726" r:id="rId1625"/>
    <hyperlink ref="D726" r:id="rId1626"/>
    <hyperlink ref="M726" r:id="rId1627"/>
    <hyperlink ref="C727" r:id="rId1628"/>
    <hyperlink ref="D727" r:id="rId1629"/>
    <hyperlink ref="M727" r:id="rId1630"/>
    <hyperlink ref="C728" r:id="rId1631"/>
    <hyperlink ref="D728" r:id="rId1632"/>
    <hyperlink ref="M728" r:id="rId1633"/>
    <hyperlink ref="C729" r:id="rId1634"/>
    <hyperlink ref="D729" r:id="rId1635"/>
    <hyperlink ref="M729" r:id="rId1636"/>
    <hyperlink ref="C730" r:id="rId1637"/>
    <hyperlink ref="D730" r:id="rId1638"/>
    <hyperlink ref="M730" r:id="rId1639"/>
    <hyperlink ref="C731" r:id="rId1640"/>
    <hyperlink ref="D731" r:id="rId1641"/>
    <hyperlink ref="M731" r:id="rId1642"/>
    <hyperlink ref="C732" r:id="rId1643"/>
    <hyperlink ref="D732" r:id="rId1644"/>
    <hyperlink ref="M732" r:id="rId1645"/>
    <hyperlink ref="C1064" r:id="rId1646"/>
    <hyperlink ref="C1065" r:id="rId1647"/>
    <hyperlink ref="D1065" r:id="rId1648"/>
    <hyperlink ref="M1065" r:id="rId1649"/>
    <hyperlink ref="C1066" r:id="rId1650"/>
    <hyperlink ref="C1067" r:id="rId1651"/>
    <hyperlink ref="M1067" r:id="rId1652"/>
    <hyperlink ref="C1068" r:id="rId1653"/>
    <hyperlink ref="M1068" r:id="rId1654"/>
    <hyperlink ref="C1069" r:id="rId1655"/>
    <hyperlink ref="M1069" r:id="rId1656"/>
    <hyperlink ref="C1070" r:id="rId1657"/>
    <hyperlink ref="C1071" r:id="rId1658"/>
    <hyperlink ref="C1072" r:id="rId1659"/>
    <hyperlink ref="C1073" r:id="rId1660"/>
    <hyperlink ref="D1073" r:id="rId1661"/>
    <hyperlink ref="M1073" r:id="rId1662"/>
    <hyperlink ref="C1074" r:id="rId1663"/>
    <hyperlink ref="D1074" r:id="rId1664"/>
    <hyperlink ref="M1074" r:id="rId1665"/>
    <hyperlink ref="C1075" r:id="rId1666"/>
    <hyperlink ref="D1075" r:id="rId1667"/>
    <hyperlink ref="M1075" r:id="rId1668"/>
    <hyperlink ref="C1076" r:id="rId1669"/>
    <hyperlink ref="M1076" r:id="rId1670"/>
    <hyperlink ref="C1077" r:id="rId1671"/>
    <hyperlink ref="M1077" r:id="rId1672"/>
    <hyperlink ref="C1078" r:id="rId1673"/>
    <hyperlink ref="C1079" r:id="rId1674"/>
    <hyperlink ref="C1080" r:id="rId1675"/>
    <hyperlink ref="C1081" r:id="rId1676"/>
    <hyperlink ref="C1082" r:id="rId1677"/>
    <hyperlink ref="C1083" r:id="rId1678"/>
    <hyperlink ref="C1084" r:id="rId1679"/>
    <hyperlink ref="C1085" r:id="rId1680"/>
    <hyperlink ref="M1085" r:id="rId1681"/>
    <hyperlink ref="C1086" r:id="rId1682"/>
    <hyperlink ref="M1086" r:id="rId1683"/>
    <hyperlink ref="C1087" r:id="rId1684"/>
    <hyperlink ref="C1088" r:id="rId1685"/>
    <hyperlink ref="C1089" r:id="rId1686"/>
    <hyperlink ref="M1089" r:id="rId1687"/>
    <hyperlink ref="C1090" r:id="rId1688"/>
    <hyperlink ref="C1091" r:id="rId1689"/>
    <hyperlink ref="M1091" r:id="rId1690"/>
    <hyperlink ref="C1092" r:id="rId1691"/>
    <hyperlink ref="D1092" r:id="rId1692"/>
    <hyperlink ref="M1092" r:id="rId1693"/>
    <hyperlink ref="C1093" r:id="rId1694"/>
    <hyperlink ref="M1093" r:id="rId1695"/>
    <hyperlink ref="C1094" r:id="rId1696"/>
    <hyperlink ref="M1094" r:id="rId1697"/>
    <hyperlink ref="C1095" r:id="rId1698"/>
    <hyperlink ref="C1096" r:id="rId1699"/>
    <hyperlink ref="C1097" r:id="rId1700"/>
    <hyperlink ref="C1098" r:id="rId1701"/>
    <hyperlink ref="C1099" r:id="rId1702"/>
    <hyperlink ref="D1099" r:id="rId1703"/>
    <hyperlink ref="M1099" r:id="rId1704"/>
    <hyperlink ref="C1100" r:id="rId1705"/>
    <hyperlink ref="C1101" r:id="rId1706"/>
    <hyperlink ref="C1102" r:id="rId1707"/>
    <hyperlink ref="C1103" r:id="rId1708"/>
    <hyperlink ref="C1104" r:id="rId1709"/>
    <hyperlink ref="D1104" r:id="rId1710"/>
    <hyperlink ref="M1104" r:id="rId1711"/>
    <hyperlink ref="C1105" r:id="rId1712"/>
    <hyperlink ref="M1105" r:id="rId1713"/>
    <hyperlink ref="C1106" r:id="rId1714"/>
    <hyperlink ref="M1106" r:id="rId1715"/>
    <hyperlink ref="C1107" r:id="rId1716"/>
    <hyperlink ref="C1108" r:id="rId1717"/>
    <hyperlink ref="C1109" r:id="rId1718"/>
    <hyperlink ref="M1109" r:id="rId1719"/>
    <hyperlink ref="C1110" r:id="rId1720"/>
    <hyperlink ref="M1110" r:id="rId1721"/>
    <hyperlink ref="C1111" r:id="rId1722"/>
    <hyperlink ref="M1111" r:id="rId1723"/>
    <hyperlink ref="C1112" r:id="rId1724"/>
    <hyperlink ref="C1113" r:id="rId1725"/>
    <hyperlink ref="M1113" r:id="rId1726"/>
    <hyperlink ref="C1114" r:id="rId1727"/>
    <hyperlink ref="C1115" r:id="rId1728"/>
    <hyperlink ref="C1116" r:id="rId1729"/>
    <hyperlink ref="C1117" r:id="rId1730"/>
    <hyperlink ref="C1118" r:id="rId1731"/>
    <hyperlink ref="M1118" r:id="rId1732"/>
    <hyperlink ref="C1119" r:id="rId1733"/>
    <hyperlink ref="C1120" r:id="rId1734"/>
    <hyperlink ref="C1121" r:id="rId1735"/>
    <hyperlink ref="C1122" r:id="rId1736"/>
    <hyperlink ref="M1122" r:id="rId1737"/>
    <hyperlink ref="C1123" r:id="rId1738"/>
    <hyperlink ref="M1123" r:id="rId1739"/>
    <hyperlink ref="C1124" r:id="rId1740"/>
    <hyperlink ref="C1125" r:id="rId1741"/>
    <hyperlink ref="C1126" r:id="rId1742"/>
    <hyperlink ref="C1127" r:id="rId1743"/>
    <hyperlink ref="C1128" r:id="rId1744"/>
    <hyperlink ref="M1128" r:id="rId1745"/>
    <hyperlink ref="C1129" r:id="rId1746"/>
    <hyperlink ref="C1130" r:id="rId174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2021-11-10T00:34:34Z</dcterms:created>
  <dcterms:modified xsi:type="dcterms:W3CDTF">2021-11-10T00:34:34Z</dcterms:modified>
</cp:coreProperties>
</file>