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sheets>
    <sheet state="visible" name="04 Preston - BM" sheetId="1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.mm.dd hh:mm:ss"/>
  </numFmts>
  <fonts xmlns:x14ac="http://schemas.microsoft.com/office/spreadsheetml/2009/9/ac" count="2" x14ac:knownFonts="1">
    <font>
      <sz val="12"/>
      <name val="Calibri Light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xfId="0" applyBorder="1" applyFill="1"/>
    <xf xfId="0" fontId="1" applyBorder="1" applyFill="1"/>
    <xf xfId="0" applyBorder="1" applyFill="1" applyAlignment="1">
      <alignment horizontal="left" vertical="center"/>
    </xf>
    <xf xfId="0" numFmtId="166" applyBorder="1" applyNumberFormat="1" applyFill="1" applyAlignment="1">
      <alignment horizontal="left" vertical="center"/>
    </xf>
  </cellXfs>
  <cellStyles count="1">
    <cellStyle name="Normal" xfId="0" builtinId="0"/>
  </cellStyles>
  <dxfs count="0"/>
</styleSheet>
</file>

<file path=xl/_rels/workbook.xml.rels><?xml version="1.0" ?><Relationships xmlns="http://schemas.openxmlformats.org/package/2006/relationships"><Relationship Id="rId2" Type="http://schemas.openxmlformats.org/officeDocument/2006/relationships/styles" Target="styles.xml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1" max="1" width="28" customWidth="1"/>
    <col min="2" max="2" width="59" customWidth="1"/>
    <col min="3" max="3" width="89" customWidth="1"/>
    <col min="4" max="4" width="19" customWidth="1"/>
    <col min="5" max="5" width="31" customWidth="1"/>
    <col min="6" max="6" width="28" customWidth="1"/>
    <col min="7" max="7" width="116" customWidth="1"/>
    <col min="8" max="8" width="121" customWidth="1"/>
    <col min="9" max="9" width="118" customWidth="1"/>
    <col min="10" max="10" width="33" customWidth="1"/>
    <col min="11" max="11" width="14" customWidth="1"/>
    <col min="12" max="12" width="11" customWidth="1"/>
    <col min="13" max="13" width="26" customWidth="1"/>
    <col min="14" max="14" width="28" customWidth="1"/>
  </cols>
  <sheetData>
    <row r="1">
      <c r="A1" s="2" t="inlineStr">
        <is>
          <t>Barcode</t>
        </is>
      </c>
      <c r="B1" s="2" t="inlineStr">
        <is>
          <t>Asset Description</t>
        </is>
      </c>
      <c r="C1" s="2" t="inlineStr">
        <is>
          <t>Physical Location</t>
        </is>
      </c>
      <c r="D1" s="2" t="inlineStr">
        <is>
          <t>Condition Rating</t>
        </is>
      </c>
      <c r="E1" s="2" t="inlineStr">
        <is>
          <t>Inspector Comments</t>
        </is>
      </c>
      <c r="F1" s="2" t="inlineStr">
        <is>
          <t>Year of Installation</t>
        </is>
      </c>
      <c r="G1" s="2" t="inlineStr">
        <is>
          <t>Asset Photo</t>
        </is>
      </c>
      <c r="H1" s="2" t="inlineStr">
        <is>
          <t>Name Plate Photo</t>
        </is>
      </c>
      <c r="I1" s="2" t="inlineStr">
        <is>
          <t>Barcode Photo</t>
        </is>
      </c>
      <c r="J1" s="2" t="inlineStr">
        <is>
          <t>Building Name</t>
        </is>
      </c>
      <c r="K1" s="2" t="inlineStr">
        <is>
          <t>Existing ID</t>
        </is>
      </c>
      <c r="L1" s="2" t="inlineStr">
        <is>
          <t>Category</t>
        </is>
      </c>
      <c r="M1" s="2" t="inlineStr">
        <is>
          <t>Location</t>
        </is>
      </c>
      <c r="N1" s="2" t="inlineStr">
        <is>
          <t>Date</t>
        </is>
      </c>
    </row>
    <row r="2">
      <c r="A2" s="3">
        <f>T("000050027")</f>
      </c>
      <c r="B2" s="3" t="inlineStr">
        <is>
          <t>Raw Sludge Pump Station 2 Fan Exhaust</t>
        </is>
      </c>
      <c r="C2" s="3" t="inlineStr">
        <is>
          <t>Raw Sludge Pumping Station 2 Raw Sludge Pump Station 2 Room</t>
        </is>
      </c>
      <c r="D2" s="3" t="inlineStr">
        <is>
          <t>Good</t>
        </is>
      </c>
      <c r="E2" s="3" t="inlineStr">
        <is>
          <t>Good</t>
        </is>
      </c>
      <c r="F2" s="3" t="inlineStr">
        <is>
          <t>2019-01-01</t>
        </is>
      </c>
      <c r="G2" s="3" t="inlineStr">
        <is>
          <t>https://cdn.orca.storage/617815776fb62600b591578d/617b117c097cfe00b5a64d3b/asset-photo/xRGcZ8SvLFqq+XGKidMjDQ.jpg</t>
        </is>
      </c>
      <c r="H2" s="3" t="inlineStr">
        <is>
          <t>https://cdn.orca.storage/617815776fb62600b591578d/617b117c097cfe00b5a64d3b/name-plate-photo/AHdZjq7s+QbJlEQGVQyfA.jpg</t>
        </is>
      </c>
      <c r="I2" s="3">
        <v/>
      </c>
      <c r="J2" s="3" t="inlineStr">
        <is>
          <t>Raw Sludge Pumping Station 2</t>
        </is>
      </c>
      <c r="K2" s="3" t="inlineStr">
        <is>
          <t>PRE-000102</t>
        </is>
      </c>
      <c r="L2" s="3" t="inlineStr">
        <is>
          <t>BM</t>
        </is>
      </c>
      <c r="M2" s="3" t="inlineStr">
        <is>
          <t>43.3883137, -80.3520965</t>
        </is>
      </c>
      <c r="N2" s="4">
        <v>44498.60256944445</v>
      </c>
    </row>
    <row r="3">
      <c r="A3" s="3">
        <f>T("0000157954")</f>
      </c>
      <c r="B3" s="3" t="inlineStr">
        <is>
          <t>Raw Sludge Pumping Station 2 Electric Heating Systems</t>
        </is>
      </c>
      <c r="C3" s="3" t="inlineStr">
        <is>
          <t>Raw Sludge Pumping Station 2</t>
        </is>
      </c>
      <c r="D3" s="3">
        <v/>
      </c>
      <c r="E3" s="3">
        <v/>
      </c>
      <c r="F3" s="4">
        <v>26299</v>
      </c>
      <c r="G3" s="3">
        <v/>
      </c>
      <c r="H3" s="3">
        <v/>
      </c>
      <c r="I3" s="3">
        <v/>
      </c>
      <c r="J3" s="3" t="inlineStr">
        <is>
          <t>Raw Sludge Pumping Station 2</t>
        </is>
      </c>
      <c r="K3" s="3" t="inlineStr">
        <is>
          <t>PRE-000103</t>
        </is>
      </c>
      <c r="L3" s="3" t="inlineStr">
        <is>
          <t>BM</t>
        </is>
      </c>
      <c r="M3" s="3">
        <v/>
      </c>
      <c r="N3" s="3">
        <v/>
      </c>
    </row>
    <row r="4">
      <c r="A4" s="3">
        <f>T("000055394")</f>
      </c>
      <c r="B4" s="3" t="inlineStr">
        <is>
          <t>Raw Sludge Pump Station 1 Electric Heater, 5KW</t>
        </is>
      </c>
      <c r="C4" s="3" t="inlineStr">
        <is>
          <t>Raw Sludge Pumping Station 1 Raw Sludge Pump Station 1 Room</t>
        </is>
      </c>
      <c r="D4" s="3">
        <v/>
      </c>
      <c r="E4" s="3">
        <v/>
      </c>
      <c r="F4" s="4">
        <v>36161</v>
      </c>
      <c r="G4" s="3">
        <v/>
      </c>
      <c r="H4" s="3">
        <v/>
      </c>
      <c r="I4" s="3">
        <v/>
      </c>
      <c r="J4" s="3" t="inlineStr">
        <is>
          <t>Raw Sludge Pumping Station 1</t>
        </is>
      </c>
      <c r="K4" s="3" t="inlineStr">
        <is>
          <t>PRE-000104</t>
        </is>
      </c>
      <c r="L4" s="3" t="inlineStr">
        <is>
          <t>BM</t>
        </is>
      </c>
      <c r="M4" s="3">
        <v/>
      </c>
      <c r="N4" s="3">
        <v/>
      </c>
    </row>
    <row r="5">
      <c r="A5" s="3">
        <f>T("0000157952")</f>
      </c>
      <c r="B5" s="3" t="inlineStr">
        <is>
          <t>Raw Sludge Pumping Station # 1 Exhaust Fan</t>
        </is>
      </c>
      <c r="C5" s="3" t="inlineStr">
        <is>
          <t>Raw Sludge Pumping Station 1 Raw Sludge Pump Station 1 Room</t>
        </is>
      </c>
      <c r="D5" s="3">
        <v/>
      </c>
      <c r="E5" s="3">
        <v/>
      </c>
      <c r="F5" s="4">
        <v>26299</v>
      </c>
      <c r="G5" s="3">
        <v/>
      </c>
      <c r="H5" s="3">
        <v/>
      </c>
      <c r="I5" s="3">
        <v/>
      </c>
      <c r="J5" s="3" t="inlineStr">
        <is>
          <t>Raw Sludge Pumping Station 1</t>
        </is>
      </c>
      <c r="K5" s="3" t="inlineStr">
        <is>
          <t>PRE-000105</t>
        </is>
      </c>
      <c r="L5" s="3" t="inlineStr">
        <is>
          <t>BM</t>
        </is>
      </c>
      <c r="M5" s="3">
        <v/>
      </c>
      <c r="N5" s="3">
        <v/>
      </c>
    </row>
    <row r="6">
      <c r="A6" s="3">
        <f>T("000050026")</f>
      </c>
      <c r="B6" s="3" t="inlineStr">
        <is>
          <t>Raw Sludge Pump Station 1 Electric Heater, 5Kw</t>
        </is>
      </c>
      <c r="C6" s="3" t="inlineStr">
        <is>
          <t>Raw Sludge Pumping Station 1 Raw Sludge Pump Station 1 Room</t>
        </is>
      </c>
      <c r="D6" s="3">
        <v/>
      </c>
      <c r="E6" s="3">
        <v/>
      </c>
      <c r="F6" s="4">
        <v>26299</v>
      </c>
      <c r="G6" s="3">
        <v/>
      </c>
      <c r="H6" s="3">
        <v/>
      </c>
      <c r="I6" s="3">
        <v/>
      </c>
      <c r="J6" s="3" t="inlineStr">
        <is>
          <t>Raw Sludge Pumping Station 1</t>
        </is>
      </c>
      <c r="K6" s="3" t="inlineStr">
        <is>
          <t>PRE-000106</t>
        </is>
      </c>
      <c r="L6" s="3" t="inlineStr">
        <is>
          <t>BM</t>
        </is>
      </c>
      <c r="M6" s="3">
        <v/>
      </c>
      <c r="N6" s="3">
        <v/>
      </c>
    </row>
    <row r="7">
      <c r="A7" s="3">
        <f>T("0000157953")</f>
      </c>
      <c r="B7" s="3" t="inlineStr">
        <is>
          <t>Raw Sludge Pumping Station 1 Electric Heating Systems</t>
        </is>
      </c>
      <c r="C7" s="3" t="inlineStr">
        <is>
          <t>Raw Sludge Pumping Station 1</t>
        </is>
      </c>
      <c r="D7" s="3">
        <v/>
      </c>
      <c r="E7" s="3">
        <v/>
      </c>
      <c r="F7" s="4">
        <v>26299</v>
      </c>
      <c r="G7" s="3">
        <v/>
      </c>
      <c r="H7" s="3">
        <v/>
      </c>
      <c r="I7" s="3">
        <v/>
      </c>
      <c r="J7" s="3" t="inlineStr">
        <is>
          <t>Raw Sludge Pumping Station 1</t>
        </is>
      </c>
      <c r="K7" s="3" t="inlineStr">
        <is>
          <t>PRE-000109</t>
        </is>
      </c>
      <c r="L7" s="3" t="inlineStr">
        <is>
          <t>BM</t>
        </is>
      </c>
      <c r="M7" s="3">
        <v/>
      </c>
      <c r="N7" s="3">
        <v/>
      </c>
    </row>
    <row r="8">
      <c r="A8" s="3">
        <f>T("0000158000")</f>
      </c>
      <c r="B8" s="3" t="inlineStr">
        <is>
          <t>Electrical Room Unit Heater</t>
        </is>
      </c>
      <c r="C8" s="3" t="inlineStr">
        <is>
          <t>Secondary Clarifier 5 Electrical Room</t>
        </is>
      </c>
      <c r="D8" s="3" t="inlineStr">
        <is>
          <t>Good</t>
        </is>
      </c>
      <c r="E8" s="3" t="inlineStr">
        <is>
          <t>Good</t>
        </is>
      </c>
      <c r="F8" s="3" t="inlineStr">
        <is>
          <t>2000-01-20</t>
        </is>
      </c>
      <c r="G8" s="3" t="inlineStr">
        <is>
          <t>https://cdn.orca.storage/617815776fb62600b591578d/617b117c097cfe00b5a64d41/asset-photo/XgitftRn7XR1RwzDrpeb1w.jpg</t>
        </is>
      </c>
      <c r="H8" s="3" t="inlineStr">
        <is>
          <t>https://cdn.orca.storage/617815776fb62600b591578d/617b117c097cfe00b5a64d41/name-plate-photo/V9KbdfsJmKBpFFKVeAo19Q.jpg</t>
        </is>
      </c>
      <c r="I8" s="3" t="inlineStr">
        <is>
          <t>https://cdn.orca.storage/617815776fb62600b591578d/617b117c097cfe00b5a64d41/barcode-photo/aphtjoKl1iXe4sXGPWQVkw.jpg</t>
        </is>
      </c>
      <c r="J8" s="3" t="inlineStr">
        <is>
          <t>Secondary Clarifier 5</t>
        </is>
      </c>
      <c r="K8" s="3" t="inlineStr">
        <is>
          <t>PRE-000123</t>
        </is>
      </c>
      <c r="L8" s="3" t="inlineStr">
        <is>
          <t>BM</t>
        </is>
      </c>
      <c r="M8" s="3" t="inlineStr">
        <is>
          <t>43.3881715, -80.3518942</t>
        </is>
      </c>
      <c r="N8" s="4">
        <v>44498.63731481481</v>
      </c>
    </row>
    <row r="9">
      <c r="A9" s="3">
        <f>T("000050122")</f>
      </c>
      <c r="B9" s="3" t="inlineStr">
        <is>
          <t>O&amp;M Building Water Heater</t>
        </is>
      </c>
      <c r="C9" s="3" t="inlineStr">
        <is>
          <t>Ops &amp; Maintenance Building Maintenance Shop Area</t>
        </is>
      </c>
      <c r="D9" s="3">
        <v/>
      </c>
      <c r="E9" s="3">
        <v/>
      </c>
      <c r="F9" s="4">
        <v>23012</v>
      </c>
      <c r="G9" s="3">
        <v/>
      </c>
      <c r="H9" s="3">
        <v/>
      </c>
      <c r="I9" s="3">
        <v/>
      </c>
      <c r="J9" s="3" t="inlineStr">
        <is>
          <t>Ops &amp; Maintenance Building</t>
        </is>
      </c>
      <c r="K9" s="3" t="inlineStr">
        <is>
          <t>PRE-000149</t>
        </is>
      </c>
      <c r="L9" s="3" t="inlineStr">
        <is>
          <t>BM</t>
        </is>
      </c>
      <c r="M9" s="3">
        <v/>
      </c>
      <c r="N9" s="3">
        <v/>
      </c>
    </row>
    <row r="10">
      <c r="A10" s="3">
        <f>T("0000157919")</f>
      </c>
      <c r="B10" s="3" t="inlineStr">
        <is>
          <t>O&amp;M Building Exhaust Fan</t>
        </is>
      </c>
      <c r="C10" s="3" t="inlineStr">
        <is>
          <t>Ops &amp; Maintenance Building Laboratory</t>
        </is>
      </c>
      <c r="D10" s="3" t="inlineStr">
        <is>
          <t>Good</t>
        </is>
      </c>
      <c r="E10" s="3" t="inlineStr">
        <is>
          <t>Good</t>
        </is>
      </c>
      <c r="F10" s="3" t="inlineStr">
        <is>
          <t>1972-01-01</t>
        </is>
      </c>
      <c r="G10" s="3" t="inlineStr">
        <is>
          <t>https://cdn.orca.storage/617815776fb62600b591578d/617b117c097cfe00b5a64d43/asset-photo/hxy6JkgjTrUQy0lHUQr0rQ.jpg</t>
        </is>
      </c>
      <c r="H10" s="3" t="inlineStr">
        <is>
          <t>https://cdn.orca.storage/617815776fb62600b591578d/617b117c097cfe00b5a64d43/name-plate-photo/jWdHVC6Yg1BMwEFERGTm+w.jpg</t>
        </is>
      </c>
      <c r="I10" s="3" t="inlineStr">
        <is>
          <t>https://cdn.orca.storage/617815776fb62600b591578d/617b117c097cfe00b5a64d43/barcode-photo/QsL4luHGNtnx9hs59K4+DQ.jpg</t>
        </is>
      </c>
      <c r="J10" s="3" t="inlineStr">
        <is>
          <t>Ops &amp; Maintenance Building</t>
        </is>
      </c>
      <c r="K10" s="3" t="inlineStr">
        <is>
          <t>PRE-000150</t>
        </is>
      </c>
      <c r="L10" s="3" t="inlineStr">
        <is>
          <t>BM</t>
        </is>
      </c>
      <c r="M10" s="3" t="inlineStr">
        <is>
          <t>43.3883520, -80.3514412</t>
        </is>
      </c>
      <c r="N10" s="4">
        <v>44498.559594907405</v>
      </c>
    </row>
    <row r="11">
      <c r="A11" s="3">
        <f>T("0000157920")</f>
      </c>
      <c r="B11" s="3" t="inlineStr">
        <is>
          <t>O&amp;M Building Exhaust Fan - Fume Hood</t>
        </is>
      </c>
      <c r="C11" s="3" t="inlineStr">
        <is>
          <t>Ops &amp; Maintenance Building Laboratory (Outside)</t>
        </is>
      </c>
      <c r="D11" s="3" t="inlineStr">
        <is>
          <t>Fair</t>
        </is>
      </c>
      <c r="E11" s="3" t="inlineStr">
        <is>
          <t>Fair</t>
        </is>
      </c>
      <c r="F11" s="3" t="inlineStr">
        <is>
          <t>2001-03-01</t>
        </is>
      </c>
      <c r="G11" s="3" t="inlineStr">
        <is>
          <t>https://cdn.orca.storage/617815776fb62600b591578d/617b117c097cfe00b5a64d44/asset-photo/pYxG51RO01kU2vGcIkgAfg.jpg</t>
        </is>
      </c>
      <c r="H11" s="3">
        <v/>
      </c>
      <c r="I11" s="3" t="inlineStr">
        <is>
          <t>https://cdn.orca.storage/617815776fb62600b591578d/617b117c097cfe00b5a64d44/barcode-photo/n7zItijQR53BY+o9B76JQ.jpg</t>
        </is>
      </c>
      <c r="J11" s="3" t="inlineStr">
        <is>
          <t>Ops &amp; Maintenance Building</t>
        </is>
      </c>
      <c r="K11" s="3" t="inlineStr">
        <is>
          <t>PRE-000151</t>
        </is>
      </c>
      <c r="L11" s="3" t="inlineStr">
        <is>
          <t>BM</t>
        </is>
      </c>
      <c r="M11" s="3" t="inlineStr">
        <is>
          <t>43.3883520, -80.3514412</t>
        </is>
      </c>
      <c r="N11" s="4">
        <v>44498.55679398148</v>
      </c>
    </row>
    <row r="12">
      <c r="A12" s="3">
        <f>T("000050387")</f>
      </c>
      <c r="B12" s="3" t="inlineStr">
        <is>
          <t>O&amp;M Building Emergency Eye Wash/Shower</t>
        </is>
      </c>
      <c r="C12" s="3" t="inlineStr">
        <is>
          <t>Ops &amp; Maintenance Building Generator Room</t>
        </is>
      </c>
      <c r="D12" s="3">
        <v/>
      </c>
      <c r="E12" s="3">
        <v/>
      </c>
      <c r="F12" s="4">
        <v>41691</v>
      </c>
      <c r="G12" s="3">
        <v/>
      </c>
      <c r="H12" s="3">
        <v/>
      </c>
      <c r="I12" s="3">
        <v/>
      </c>
      <c r="J12" s="3" t="inlineStr">
        <is>
          <t>Ops &amp; Maintenance Building</t>
        </is>
      </c>
      <c r="K12" s="3" t="inlineStr">
        <is>
          <t>PRE-000154</t>
        </is>
      </c>
      <c r="L12" s="3" t="inlineStr">
        <is>
          <t>BM</t>
        </is>
      </c>
      <c r="M12" s="3">
        <v/>
      </c>
      <c r="N12" s="3">
        <v/>
      </c>
    </row>
    <row r="13">
      <c r="A13" s="3">
        <f>T("000050126")</f>
      </c>
      <c r="B13" s="3" t="inlineStr">
        <is>
          <t>O&amp;M Building Water Heater</t>
        </is>
      </c>
      <c r="C13" s="3" t="inlineStr">
        <is>
          <t>Ops &amp; Maintenance Building</t>
        </is>
      </c>
      <c r="D13" s="3">
        <v/>
      </c>
      <c r="E13" s="3">
        <v/>
      </c>
      <c r="F13" s="4">
        <v>26665</v>
      </c>
      <c r="G13" s="3">
        <v/>
      </c>
      <c r="H13" s="3">
        <v/>
      </c>
      <c r="I13" s="3">
        <v/>
      </c>
      <c r="J13" s="3" t="inlineStr">
        <is>
          <t>Ops &amp; Maintenance Building</t>
        </is>
      </c>
      <c r="K13" s="3" t="inlineStr">
        <is>
          <t>PRE-000158</t>
        </is>
      </c>
      <c r="L13" s="3" t="inlineStr">
        <is>
          <t>BM</t>
        </is>
      </c>
      <c r="M13" s="3">
        <v/>
      </c>
      <c r="N13" s="3">
        <v/>
      </c>
    </row>
    <row r="14">
      <c r="A14" s="3">
        <f>T("0000311884")</f>
      </c>
      <c r="B14" s="3" t="inlineStr">
        <is>
          <t>O&amp;M Building Air Conditioning Unit</t>
        </is>
      </c>
      <c r="C14" s="3" t="inlineStr">
        <is>
          <t>Ops &amp; Maintenance Building Electrical Room</t>
        </is>
      </c>
      <c r="D14" s="3" t="inlineStr">
        <is>
          <t>Good</t>
        </is>
      </c>
      <c r="E14" s="3" t="inlineStr">
        <is>
          <t>Good</t>
        </is>
      </c>
      <c r="F14" s="3" t="inlineStr">
        <is>
          <t>1972-01-01</t>
        </is>
      </c>
      <c r="G14" s="3" t="inlineStr">
        <is>
          <t>https://cdn.orca.storage/617815776fb62600b591578d/617b117c097cfe00b5a64d47/asset-photo/+9vsokV6X8pPO1hvt6kkOQ.jpg</t>
        </is>
      </c>
      <c r="H14" s="3">
        <v/>
      </c>
      <c r="I14" s="3" t="inlineStr">
        <is>
          <t>https://cdn.orca.storage/617815776fb62600b591578d/617b117c097cfe00b5a64d47/barcode-photo/pMEJyyynZxffmiVn7zoxhg.jpg</t>
        </is>
      </c>
      <c r="J14" s="3" t="inlineStr">
        <is>
          <t>Ops &amp; Maintenance Building</t>
        </is>
      </c>
      <c r="K14" s="3" t="inlineStr">
        <is>
          <t>PRE-000159</t>
        </is>
      </c>
      <c r="L14" s="3" t="inlineStr">
        <is>
          <t>BM</t>
        </is>
      </c>
      <c r="M14" s="3">
        <v/>
      </c>
      <c r="N14" s="4">
        <v>44498.57064814815</v>
      </c>
    </row>
    <row r="15">
      <c r="A15" s="3">
        <f>T("000055352")</f>
      </c>
      <c r="B15" s="3" t="inlineStr">
        <is>
          <t>O&amp;M Building Exhaust Fan</t>
        </is>
      </c>
      <c r="C15" s="3" t="inlineStr">
        <is>
          <t>Ops &amp; Maintenance Building</t>
        </is>
      </c>
      <c r="D15" s="3">
        <v/>
      </c>
      <c r="E15" s="3">
        <v/>
      </c>
      <c r="F15" s="4">
        <v>26299</v>
      </c>
      <c r="G15" s="3">
        <v/>
      </c>
      <c r="H15" s="3">
        <v/>
      </c>
      <c r="I15" s="3">
        <v/>
      </c>
      <c r="J15" s="3" t="inlineStr">
        <is>
          <t>Ops &amp; Maintenance Building</t>
        </is>
      </c>
      <c r="K15" s="3" t="inlineStr">
        <is>
          <t>PRE-000164</t>
        </is>
      </c>
      <c r="L15" s="3" t="inlineStr">
        <is>
          <t>BM</t>
        </is>
      </c>
      <c r="M15" s="3">
        <v/>
      </c>
      <c r="N15" s="3">
        <v/>
      </c>
    </row>
    <row r="16">
      <c r="A16" s="3">
        <f>T("000055353")</f>
      </c>
      <c r="B16" s="3" t="inlineStr">
        <is>
          <t>O&amp;M Building Exhaust Fan</t>
        </is>
      </c>
      <c r="C16" s="3" t="inlineStr">
        <is>
          <t>Ops &amp; Maintenance Building</t>
        </is>
      </c>
      <c r="D16" s="3">
        <v/>
      </c>
      <c r="E16" s="3">
        <v/>
      </c>
      <c r="F16" s="4">
        <v>26299</v>
      </c>
      <c r="G16" s="3">
        <v/>
      </c>
      <c r="H16" s="3">
        <v/>
      </c>
      <c r="I16" s="3">
        <v/>
      </c>
      <c r="J16" s="3" t="inlineStr">
        <is>
          <t>Ops &amp; Maintenance Building</t>
        </is>
      </c>
      <c r="K16" s="3" t="inlineStr">
        <is>
          <t>PRE-000165</t>
        </is>
      </c>
      <c r="L16" s="3" t="inlineStr">
        <is>
          <t>BM</t>
        </is>
      </c>
      <c r="M16" s="3">
        <v/>
      </c>
      <c r="N16" s="3">
        <v/>
      </c>
    </row>
    <row r="17">
      <c r="A17" s="3">
        <f>T("000050779")</f>
      </c>
      <c r="B17" s="3" t="inlineStr">
        <is>
          <t>O&amp;M Building Emergency Eye Wash/Shower</t>
        </is>
      </c>
      <c r="C17" s="3" t="inlineStr">
        <is>
          <t>Ops &amp; Maintenance Building Laboratory Lab Room</t>
        </is>
      </c>
      <c r="D17" s="3">
        <v/>
      </c>
      <c r="E17" s="3">
        <v/>
      </c>
      <c r="F17" s="4">
        <v>26299</v>
      </c>
      <c r="G17" s="3">
        <v/>
      </c>
      <c r="H17" s="3">
        <v/>
      </c>
      <c r="I17" s="3">
        <v/>
      </c>
      <c r="J17" s="3" t="inlineStr">
        <is>
          <t>Ops &amp; Maintenance Building</t>
        </is>
      </c>
      <c r="K17" s="3" t="inlineStr">
        <is>
          <t>PRE-000189</t>
        </is>
      </c>
      <c r="L17" s="3" t="inlineStr">
        <is>
          <t>BM</t>
        </is>
      </c>
      <c r="M17" s="3">
        <v/>
      </c>
      <c r="N17" s="3">
        <v/>
      </c>
    </row>
    <row r="18">
      <c r="A18" s="3">
        <f>T("000050780")</f>
      </c>
      <c r="B18" s="3" t="inlineStr">
        <is>
          <t>O&amp;M Building Emergency Eye Wash/Shower</t>
        </is>
      </c>
      <c r="C18" s="3" t="inlineStr">
        <is>
          <t>Ops &amp; Maintenance Building Garage</t>
        </is>
      </c>
      <c r="D18" s="3">
        <v/>
      </c>
      <c r="E18" s="3">
        <v/>
      </c>
      <c r="F18" s="4">
        <v>26299</v>
      </c>
      <c r="G18" s="3">
        <v/>
      </c>
      <c r="H18" s="3">
        <v/>
      </c>
      <c r="I18" s="3">
        <v/>
      </c>
      <c r="J18" s="3" t="inlineStr">
        <is>
          <t>Ops &amp; Maintenance Building</t>
        </is>
      </c>
      <c r="K18" s="3" t="inlineStr">
        <is>
          <t>PRE-000190</t>
        </is>
      </c>
      <c r="L18" s="3" t="inlineStr">
        <is>
          <t>BM</t>
        </is>
      </c>
      <c r="M18" s="3">
        <v/>
      </c>
      <c r="N18" s="3">
        <v/>
      </c>
    </row>
    <row r="19">
      <c r="A19" s="3">
        <f>T("000055418")</f>
      </c>
      <c r="B19" s="3" t="inlineStr">
        <is>
          <t>O&amp;M Building Exhaust Fan - Fume Hood</t>
        </is>
      </c>
      <c r="C19" s="3" t="inlineStr">
        <is>
          <t>Ops &amp; Maintenance Building Laboratory Lab Fume Hood</t>
        </is>
      </c>
      <c r="D19" s="3">
        <v/>
      </c>
      <c r="E19" s="3">
        <v/>
      </c>
      <c r="F19" s="4">
        <v>26299</v>
      </c>
      <c r="G19" s="3">
        <v/>
      </c>
      <c r="H19" s="3">
        <v/>
      </c>
      <c r="I19" s="3">
        <v/>
      </c>
      <c r="J19" s="3" t="inlineStr">
        <is>
          <t>Ops &amp; Maintenance Building</t>
        </is>
      </c>
      <c r="K19" s="3" t="inlineStr">
        <is>
          <t>PRE-000196</t>
        </is>
      </c>
      <c r="L19" s="3" t="inlineStr">
        <is>
          <t>BM</t>
        </is>
      </c>
      <c r="M19" s="3">
        <v/>
      </c>
      <c r="N19" s="3">
        <v/>
      </c>
    </row>
    <row r="20">
      <c r="A20" s="3">
        <f>T("000055412")</f>
      </c>
      <c r="B20" s="3" t="inlineStr">
        <is>
          <t>Return Sludge Pumping Station Room Fan Exhaust</t>
        </is>
      </c>
      <c r="C20" s="3" t="inlineStr">
        <is>
          <t>Return Sludge Pumping Station Room Entrance Beside Rectangular Secondary Clarifiers</t>
        </is>
      </c>
      <c r="D20" s="3">
        <v/>
      </c>
      <c r="E20" s="3">
        <v/>
      </c>
      <c r="F20" s="4">
        <v>36545</v>
      </c>
      <c r="G20" s="3">
        <v/>
      </c>
      <c r="H20" s="3">
        <v/>
      </c>
      <c r="I20" s="3">
        <v/>
      </c>
      <c r="J20" s="3" t="inlineStr">
        <is>
          <t>Return Sludge Pumping Station</t>
        </is>
      </c>
      <c r="K20" s="3" t="inlineStr">
        <is>
          <t>PRE-000199</t>
        </is>
      </c>
      <c r="L20" s="3" t="inlineStr">
        <is>
          <t>BM</t>
        </is>
      </c>
      <c r="M20" s="3">
        <v/>
      </c>
      <c r="N20" s="3">
        <v/>
      </c>
    </row>
    <row r="21">
      <c r="A21" s="3">
        <f>T("0000311853")</f>
      </c>
      <c r="B21" s="3" t="inlineStr">
        <is>
          <t>Return Sludge Pumping Station Room Electric Heater</t>
        </is>
      </c>
      <c r="C21" s="3" t="inlineStr">
        <is>
          <t>Return Sludge Pumping Station Room Entrance Beside Rectangular Secondary Clarifiers</t>
        </is>
      </c>
      <c r="D21" s="3" t="inlineStr">
        <is>
          <t>Fair</t>
        </is>
      </c>
      <c r="E21" s="3" t="inlineStr">
        <is>
          <t>Fair</t>
        </is>
      </c>
      <c r="F21" s="3" t="inlineStr">
        <is>
          <t>2000-01-20</t>
        </is>
      </c>
      <c r="G21" s="3" t="inlineStr">
        <is>
          <t>https://cdn.orca.storage/617815776fb62600b591578d/617b117c097cfe00b5a64d4e/asset-photo/eNDy1JKXzGw7rY7nioNw.jpg</t>
        </is>
      </c>
      <c r="H21" s="3" t="inlineStr">
        <is>
          <t>https://cdn.orca.storage/617815776fb62600b591578d/617b117c097cfe00b5a64d4e/name-plate-photo/mJXTcBU29FBz5yeFM8WdQ.jpg</t>
        </is>
      </c>
      <c r="I21" s="3" t="inlineStr">
        <is>
          <t>https://cdn.orca.storage/617815776fb62600b591578d/617b117c097cfe00b5a64d4e/barcode-photo/56QAsPBgmgBLbcjM+itFOg.jpg</t>
        </is>
      </c>
      <c r="J21" s="3" t="inlineStr">
        <is>
          <t>Return Sludge Pumping Station</t>
        </is>
      </c>
      <c r="K21" s="3" t="inlineStr">
        <is>
          <t>PRE-000200</t>
        </is>
      </c>
      <c r="L21" s="3" t="inlineStr">
        <is>
          <t>BM</t>
        </is>
      </c>
      <c r="M21" s="3" t="inlineStr">
        <is>
          <t>43.3878205, -80.3506556</t>
        </is>
      </c>
      <c r="N21" s="4">
        <v>44498.686273148145</v>
      </c>
    </row>
    <row r="22">
      <c r="A22" s="3">
        <f>T("0000151808")</f>
      </c>
      <c r="B22" s="3" t="inlineStr">
        <is>
          <t>Fan Exhaust With Motor</t>
        </is>
      </c>
      <c r="C22" s="3" t="inlineStr">
        <is>
          <t>Headworks Building Chemical Storage Tank Room</t>
        </is>
      </c>
      <c r="D22" s="3">
        <v/>
      </c>
      <c r="E22" s="3">
        <v/>
      </c>
      <c r="F22" s="4">
        <v>36526</v>
      </c>
      <c r="G22" s="3">
        <v/>
      </c>
      <c r="H22" s="3">
        <v/>
      </c>
      <c r="I22" s="3">
        <v/>
      </c>
      <c r="J22" s="3" t="inlineStr">
        <is>
          <t>Headworks Building</t>
        </is>
      </c>
      <c r="K22" s="3" t="inlineStr">
        <is>
          <t>PRE-000223</t>
        </is>
      </c>
      <c r="L22" s="3" t="inlineStr">
        <is>
          <t>BM</t>
        </is>
      </c>
      <c r="M22" s="3">
        <v/>
      </c>
      <c r="N22" s="3">
        <v/>
      </c>
    </row>
    <row r="23">
      <c r="A23" s="3">
        <f>T("000050781")</f>
      </c>
      <c r="B23" s="3" t="inlineStr">
        <is>
          <t>Headworks Mechanical Room Eye Wash</t>
        </is>
      </c>
      <c r="C23" s="3" t="inlineStr">
        <is>
          <t>Headworks Building Area</t>
        </is>
      </c>
      <c r="D23" s="3">
        <v/>
      </c>
      <c r="E23" s="3">
        <v/>
      </c>
      <c r="F23" s="4">
        <v>36526</v>
      </c>
      <c r="G23" s="3">
        <v/>
      </c>
      <c r="H23" s="3">
        <v/>
      </c>
      <c r="I23" s="3">
        <v/>
      </c>
      <c r="J23" s="3" t="inlineStr">
        <is>
          <t>Headworks Building</t>
        </is>
      </c>
      <c r="K23" s="3" t="inlineStr">
        <is>
          <t>PRE-000237</t>
        </is>
      </c>
      <c r="L23" s="3" t="inlineStr">
        <is>
          <t>BM</t>
        </is>
      </c>
      <c r="M23" s="3">
        <v/>
      </c>
      <c r="N23" s="3">
        <v/>
      </c>
    </row>
    <row r="24">
      <c r="A24" s="3">
        <f>T("000050782")</f>
      </c>
      <c r="B24" s="3" t="inlineStr">
        <is>
          <t>Chemical Pump Area Eye Wash</t>
        </is>
      </c>
      <c r="C24" s="3" t="inlineStr">
        <is>
          <t>Headworks Building Chemical Storage Tank Room</t>
        </is>
      </c>
      <c r="D24" s="3">
        <v/>
      </c>
      <c r="E24" s="3">
        <v/>
      </c>
      <c r="F24" s="4">
        <v>36526</v>
      </c>
      <c r="G24" s="3">
        <v/>
      </c>
      <c r="H24" s="3">
        <v/>
      </c>
      <c r="I24" s="3">
        <v/>
      </c>
      <c r="J24" s="3" t="inlineStr">
        <is>
          <t>Headworks Building</t>
        </is>
      </c>
      <c r="K24" s="3" t="inlineStr">
        <is>
          <t>PRE-000238</t>
        </is>
      </c>
      <c r="L24" s="3" t="inlineStr">
        <is>
          <t>BM</t>
        </is>
      </c>
      <c r="M24" s="3">
        <v/>
      </c>
      <c r="N24" s="3">
        <v/>
      </c>
    </row>
    <row r="25">
      <c r="A25" s="3">
        <f>T("000050783")</f>
      </c>
      <c r="B25" s="3" t="inlineStr">
        <is>
          <t>Lower Alum Storage Tank Area Eyewash</t>
        </is>
      </c>
      <c r="C25" s="3" t="inlineStr">
        <is>
          <t>Headworks Building Chemical Storage Tank Room</t>
        </is>
      </c>
      <c r="D25" s="3">
        <v/>
      </c>
      <c r="E25" s="3">
        <v/>
      </c>
      <c r="F25" s="4">
        <v>36526</v>
      </c>
      <c r="G25" s="3">
        <v/>
      </c>
      <c r="H25" s="3">
        <v/>
      </c>
      <c r="I25" s="3">
        <v/>
      </c>
      <c r="J25" s="3" t="inlineStr">
        <is>
          <t>Headworks Building</t>
        </is>
      </c>
      <c r="K25" s="3" t="inlineStr">
        <is>
          <t>PRE-000239</t>
        </is>
      </c>
      <c r="L25" s="3" t="inlineStr">
        <is>
          <t>BM</t>
        </is>
      </c>
      <c r="M25" s="3">
        <v/>
      </c>
      <c r="N25" s="3">
        <v/>
      </c>
    </row>
    <row r="26">
      <c r="A26" s="3">
        <f>T("000050784")</f>
      </c>
      <c r="B26" s="3" t="inlineStr">
        <is>
          <t>Lower Sodium Chlorite Storage Tank Area Eyewash</t>
        </is>
      </c>
      <c r="C26" s="3" t="inlineStr">
        <is>
          <t>Headworks Building Chemical Storage Tank Room</t>
        </is>
      </c>
      <c r="D26" s="3">
        <v/>
      </c>
      <c r="E26" s="3">
        <v/>
      </c>
      <c r="F26" s="4">
        <v>36526</v>
      </c>
      <c r="G26" s="3">
        <v/>
      </c>
      <c r="H26" s="3">
        <v/>
      </c>
      <c r="I26" s="3">
        <v/>
      </c>
      <c r="J26" s="3" t="inlineStr">
        <is>
          <t>Headworks Building</t>
        </is>
      </c>
      <c r="K26" s="3" t="inlineStr">
        <is>
          <t>PRE-000240</t>
        </is>
      </c>
      <c r="L26" s="3" t="inlineStr">
        <is>
          <t>BM</t>
        </is>
      </c>
      <c r="M26" s="3">
        <v/>
      </c>
      <c r="N26" s="3">
        <v/>
      </c>
    </row>
    <row r="27">
      <c r="A27" s="3">
        <f>T("0000311679")</f>
      </c>
      <c r="B27" s="3" t="inlineStr">
        <is>
          <t>Digestor Control Building Exhaust Fan</t>
        </is>
      </c>
      <c r="C27" s="3" t="inlineStr">
        <is>
          <t>Digester Control Building Boiler Room</t>
        </is>
      </c>
      <c r="D27" s="3" t="inlineStr">
        <is>
          <t>Good</t>
        </is>
      </c>
      <c r="E27" s="3" t="inlineStr">
        <is>
          <t>Good</t>
        </is>
      </c>
      <c r="F27" s="3" t="inlineStr">
        <is>
          <t>1972-01-01</t>
        </is>
      </c>
      <c r="G27" s="3" t="inlineStr">
        <is>
          <t>https://cdn.orca.storage/617815776fb62600b591578d/617b117c097cfe00b5a64d54/asset-photo/g9COpes1ZkDOkZicpe60OA.jpg</t>
        </is>
      </c>
      <c r="H27" s="3" t="inlineStr">
        <is>
          <t>https://cdn.orca.storage/617815776fb62600b591578d/617b117c097cfe00b5a64d54/name-plate-photo/nJX7+Jr3UnNSF4coKukcEg.jpg</t>
        </is>
      </c>
      <c r="I27" s="3" t="inlineStr">
        <is>
          <t>https://cdn.orca.storage/617815776fb62600b591578d/617b117c097cfe00b5a64d54/barcode-photo/DyFlBQ0w5dFQdDCqSquh9A.jpg</t>
        </is>
      </c>
      <c r="J27" s="3" t="inlineStr">
        <is>
          <t>Digester Control Building</t>
        </is>
      </c>
      <c r="K27" s="3" t="inlineStr">
        <is>
          <t>PRE-000261</t>
        </is>
      </c>
      <c r="L27" s="3" t="inlineStr">
        <is>
          <t>BM</t>
        </is>
      </c>
      <c r="M27" s="3" t="inlineStr">
        <is>
          <t>43.3881715, -80.3518942</t>
        </is>
      </c>
      <c r="N27" s="4">
        <v>44498.65032407407</v>
      </c>
    </row>
    <row r="28">
      <c r="A28" s="3">
        <f>T("0000311680")</f>
      </c>
      <c r="B28" s="3" t="inlineStr">
        <is>
          <t>Digestor Control Building Water Heater</t>
        </is>
      </c>
      <c r="C28" s="3" t="inlineStr">
        <is>
          <t>Digester Control Building Boiler Room N W Side of Boiler Room</t>
        </is>
      </c>
      <c r="D28" s="3" t="inlineStr">
        <is>
          <t>Good</t>
        </is>
      </c>
      <c r="E28" s="3" t="inlineStr">
        <is>
          <t>Good</t>
        </is>
      </c>
      <c r="F28" s="3" t="inlineStr">
        <is>
          <t>1972-01-01</t>
        </is>
      </c>
      <c r="G28" s="3" t="inlineStr">
        <is>
          <t>https://cdn.orca.storage/617815776fb62600b591578d/617b117c097cfe00b5a64d55/asset-photo/xtGmdqf29lxtoK84qvtbUw.jpg</t>
        </is>
      </c>
      <c r="H28" s="3" t="inlineStr">
        <is>
          <t>https://cdn.orca.storage/617815776fb62600b591578d/617b117c097cfe00b5a64d55/name-plate-photo/4vJNkDhmkgErQTlxSbP0Q.jpg</t>
        </is>
      </c>
      <c r="I28" s="3" t="inlineStr">
        <is>
          <t>https://cdn.orca.storage/617815776fb62600b591578d/617b117c097cfe00b5a64d55/barcode-photo/fZib8lQRJATdq97z1Hjsww.jpg</t>
        </is>
      </c>
      <c r="J28" s="3" t="inlineStr">
        <is>
          <t>Digester Control Building</t>
        </is>
      </c>
      <c r="K28" s="3" t="inlineStr">
        <is>
          <t>PRE-000262</t>
        </is>
      </c>
      <c r="L28" s="3" t="inlineStr">
        <is>
          <t>BM</t>
        </is>
      </c>
      <c r="M28" s="3" t="inlineStr">
        <is>
          <t>43.3881715, -80.3518942</t>
        </is>
      </c>
      <c r="N28" s="4">
        <v>44498.649733796294</v>
      </c>
    </row>
    <row r="29">
      <c r="A29" s="3">
        <f>T("0000311716")</f>
      </c>
      <c r="B29" s="3" t="inlineStr">
        <is>
          <t>Digestor Control Building Electric Heater</t>
        </is>
      </c>
      <c r="C29" s="3" t="inlineStr">
        <is>
          <t>Digester Control Building Electrical Room S W Corner of Electrical Room</t>
        </is>
      </c>
      <c r="D29" s="3" t="inlineStr">
        <is>
          <t>Very Good</t>
        </is>
      </c>
      <c r="E29" s="3" t="inlineStr">
        <is>
          <t>Good</t>
        </is>
      </c>
      <c r="F29" s="3" t="inlineStr">
        <is>
          <t>2014-05-22</t>
        </is>
      </c>
      <c r="G29" s="3" t="inlineStr">
        <is>
          <t>https://cdn.orca.storage/617815776fb62600b591578d/617b117c097cfe00b5a64d56/asset-photo/GZQtneC0HCjqmxdAhwMzQ.jpg</t>
        </is>
      </c>
      <c r="H29" s="3" t="inlineStr">
        <is>
          <t>https://cdn.orca.storage/617815776fb62600b591578d/617b117c097cfe00b5a64d56/name-plate-photo/EByRYu2LHEyWc9gZF8hg.jpg</t>
        </is>
      </c>
      <c r="I29" s="3" t="inlineStr">
        <is>
          <t>https://cdn.orca.storage/617815776fb62600b591578d/617b117c097cfe00b5a64d56/barcode-photo/DXFn763QCniTsgDmiGu4Ag.jpg</t>
        </is>
      </c>
      <c r="J29" s="3" t="inlineStr">
        <is>
          <t>Digester Control Building</t>
        </is>
      </c>
      <c r="K29" s="3" t="inlineStr">
        <is>
          <t>PRE-000267</t>
        </is>
      </c>
      <c r="L29" s="3" t="inlineStr">
        <is>
          <t>BM</t>
        </is>
      </c>
      <c r="M29" s="3" t="inlineStr">
        <is>
          <t>43.3880006, -80.3511296</t>
        </is>
      </c>
      <c r="N29" s="4">
        <v>44498.656435185185</v>
      </c>
    </row>
    <row r="30">
      <c r="A30" s="3">
        <f>T("0000311719")</f>
      </c>
      <c r="B30" s="3" t="inlineStr">
        <is>
          <t>Digestor Control Building Air Conditioner</t>
        </is>
      </c>
      <c r="C30" s="3" t="inlineStr">
        <is>
          <t>Digester Control Building Electrical Room Ac Unit For Electrical Room</t>
        </is>
      </c>
      <c r="D30" s="3" t="inlineStr">
        <is>
          <t>Good</t>
        </is>
      </c>
      <c r="E30" s="3" t="inlineStr">
        <is>
          <t>Good</t>
        </is>
      </c>
      <c r="F30" s="3" t="inlineStr">
        <is>
          <t>1972-01-01</t>
        </is>
      </c>
      <c r="G30" s="3" t="inlineStr">
        <is>
          <t>https://cdn.orca.storage/617815776fb62600b591578d/617b117c097cfe00b5a64d57/asset-photo/tb+KYax71bIXVKh3BRw.jpg</t>
        </is>
      </c>
      <c r="H30" s="3">
        <v/>
      </c>
      <c r="I30" s="3" t="inlineStr">
        <is>
          <t>https://cdn.orca.storage/617815776fb62600b591578d/617b117c097cfe00b5a64d57/barcode-photo/Yc+0fbMIrR9qlnuFgtHDgg.jpg</t>
        </is>
      </c>
      <c r="J30" s="3" t="inlineStr">
        <is>
          <t>Digester Control Building</t>
        </is>
      </c>
      <c r="K30" s="3" t="inlineStr">
        <is>
          <t>PRE-000268</t>
        </is>
      </c>
      <c r="L30" s="3" t="inlineStr">
        <is>
          <t>BM</t>
        </is>
      </c>
      <c r="M30" s="3" t="inlineStr">
        <is>
          <t>43.3879609, -80.3507730</t>
        </is>
      </c>
      <c r="N30" s="4">
        <v>44498.6584375</v>
      </c>
    </row>
    <row r="31">
      <c r="A31" s="3">
        <f>T("000055413")</f>
      </c>
      <c r="B31" s="3" t="inlineStr">
        <is>
          <t>Digestor Control Building Exhaust Fan</t>
        </is>
      </c>
      <c r="C31" s="3" t="inlineStr">
        <is>
          <t>Digester Control Building Boiler Room</t>
        </is>
      </c>
      <c r="D31" s="3">
        <v/>
      </c>
      <c r="E31" s="3">
        <v/>
      </c>
      <c r="F31" s="4">
        <v>26299</v>
      </c>
      <c r="G31" s="3">
        <v/>
      </c>
      <c r="H31" s="3">
        <v/>
      </c>
      <c r="I31" s="3">
        <v/>
      </c>
      <c r="J31" s="3" t="inlineStr">
        <is>
          <t>Digester Control Building</t>
        </is>
      </c>
      <c r="K31" s="3" t="inlineStr">
        <is>
          <t>PRE-000269</t>
        </is>
      </c>
      <c r="L31" s="3" t="inlineStr">
        <is>
          <t>BM</t>
        </is>
      </c>
      <c r="M31" s="3">
        <v/>
      </c>
      <c r="N31" s="3">
        <v/>
      </c>
    </row>
    <row r="32">
      <c r="A32" s="3">
        <f>T("0000157969")</f>
      </c>
      <c r="B32" s="3" t="inlineStr">
        <is>
          <t>Return Sludge Pumping Station 1 Electric Heating Systems</t>
        </is>
      </c>
      <c r="C32" s="3" t="inlineStr">
        <is>
          <t>Return Sludge PS 1</t>
        </is>
      </c>
      <c r="D32" s="3" t="inlineStr">
        <is>
          <t>Good</t>
        </is>
      </c>
      <c r="E32" s="3" t="inlineStr">
        <is>
          <t>Good</t>
        </is>
      </c>
      <c r="F32" s="3" t="inlineStr">
        <is>
          <t>1972-01-01</t>
        </is>
      </c>
      <c r="G32" s="3" t="inlineStr">
        <is>
          <t>https://cdn.orca.storage/617815776fb62600b591578d/617b117c097cfe00b5a64d59/asset-photo/n0S8eh6WkLhD8sQ1seMA.jpg</t>
        </is>
      </c>
      <c r="H32" s="3" t="inlineStr">
        <is>
          <t>https://cdn.orca.storage/617815776fb62600b591578d/617b117c097cfe00b5a64d59/name-plate-photo/8choJAkNpBn37Q8Aq+8Gw.jpg</t>
        </is>
      </c>
      <c r="I32" s="3" t="inlineStr">
        <is>
          <t>https://cdn.orca.storage/617815776fb62600b591578d/617b117c097cfe00b5a64d59/barcode-photo/uVpfR9Rq5fp9XZPSAA5HA.jpg</t>
        </is>
      </c>
      <c r="J32" s="3" t="inlineStr">
        <is>
          <t>Return Sludge PS 1</t>
        </is>
      </c>
      <c r="K32" s="3" t="inlineStr">
        <is>
          <t>PRE-000270</t>
        </is>
      </c>
      <c r="L32" s="3" t="inlineStr">
        <is>
          <t>BM</t>
        </is>
      </c>
      <c r="M32" s="3">
        <v/>
      </c>
      <c r="N32" s="3">
        <v/>
      </c>
    </row>
    <row r="33">
      <c r="A33" s="3">
        <f>T("0000311824")</f>
      </c>
      <c r="B33" s="3" t="inlineStr">
        <is>
          <t>Return Sludge Pumping Station 1 Ventilation</t>
        </is>
      </c>
      <c r="C33" s="3" t="inlineStr">
        <is>
          <t>Return Sludge PS 1 Between Secondary Clarifer 3&amp;4</t>
        </is>
      </c>
      <c r="D33" s="3" t="inlineStr">
        <is>
          <t>Fair</t>
        </is>
      </c>
      <c r="E33" s="3" t="inlineStr">
        <is>
          <t>Old</t>
        </is>
      </c>
      <c r="F33" s="3" t="inlineStr">
        <is>
          <t>1972-01-01</t>
        </is>
      </c>
      <c r="G33" s="3" t="inlineStr">
        <is>
          <t>https://cdn.orca.storage/617815776fb62600b591578d/617b117c097cfe00b5a64d5a/asset-photo/1f4hl32fcUnmJ+H9pVWfA.jpg</t>
        </is>
      </c>
      <c r="H33" s="3" t="inlineStr">
        <is>
          <t>https://cdn.orca.storage/617815776fb62600b591578d/617b117c097cfe00b5a64d5a/name-plate-photo/KSbVr9LIcK1GXuEa4ZKoCw.jpg</t>
        </is>
      </c>
      <c r="I33" s="3" t="inlineStr">
        <is>
          <t>https://cdn.orca.storage/617815776fb62600b591578d/617b117c097cfe00b5a64d5a/barcode-photo/n2fTqbnojs98McRcNcHOg.jpg</t>
        </is>
      </c>
      <c r="J33" s="3" t="inlineStr">
        <is>
          <t>Return Sludge PS 1</t>
        </is>
      </c>
      <c r="K33" s="3" t="inlineStr">
        <is>
          <t>PRE-000271</t>
        </is>
      </c>
      <c r="L33" s="3" t="inlineStr">
        <is>
          <t>BM</t>
        </is>
      </c>
      <c r="M33" s="3" t="inlineStr">
        <is>
          <t>43.3881715, -80.3518942</t>
        </is>
      </c>
      <c r="N33" s="4">
        <v>44498.64456018519</v>
      </c>
    </row>
    <row r="34">
      <c r="A34" s="3">
        <f>T("0000311825")</f>
      </c>
      <c r="B34" s="3" t="inlineStr">
        <is>
          <t>Return Sludge Pumping Station # 2 Exhaust Fan</t>
        </is>
      </c>
      <c r="C34" s="3" t="inlineStr">
        <is>
          <t>Return Sludge PS 2 Return Sludge Ps2 Room Between Secondary Clarifer 3&amp;4</t>
        </is>
      </c>
      <c r="D34" s="3" t="inlineStr">
        <is>
          <t>Poor</t>
        </is>
      </c>
      <c r="E34" s="3" t="inlineStr">
        <is>
          <t>Old</t>
        </is>
      </c>
      <c r="F34" s="3" t="inlineStr">
        <is>
          <t>1972-01-01</t>
        </is>
      </c>
      <c r="G34" s="3" t="inlineStr">
        <is>
          <t>https://cdn.orca.storage/617815776fb62600b591578d/617b117c097cfe00b5a64d5b/asset-photo/cHOdCOhIf1pAC2Kg+zE9qQ.jpg</t>
        </is>
      </c>
      <c r="H34" s="3" t="inlineStr">
        <is>
          <t>https://cdn.orca.storage/617815776fb62600b591578d/617b117c097cfe00b5a64d5b/name-plate-photo/LLSxzhV4Vam76XqC8Js8YA.jpg</t>
        </is>
      </c>
      <c r="I34" s="3" t="inlineStr">
        <is>
          <t>https://cdn.orca.storage/617815776fb62600b591578d/617b117c097cfe00b5a64d5b/barcode-photo/w4ZN5BK+r9M83xwRQ6mnFA.jpg</t>
        </is>
      </c>
      <c r="J34" s="3" t="inlineStr">
        <is>
          <t>Return Sludge PS 2</t>
        </is>
      </c>
      <c r="K34" s="3" t="inlineStr">
        <is>
          <t>PRE-000272</t>
        </is>
      </c>
      <c r="L34" s="3" t="inlineStr">
        <is>
          <t>BM</t>
        </is>
      </c>
      <c r="M34" s="3" t="inlineStr">
        <is>
          <t>43.3881715, -80.3518942</t>
        </is>
      </c>
      <c r="N34" s="4">
        <v>44498.64572916667</v>
      </c>
    </row>
    <row r="35">
      <c r="A35" s="3">
        <f>T("000050110")</f>
      </c>
      <c r="B35" s="3" t="inlineStr">
        <is>
          <t>Return Sludge Pumping Station # 2 Electrical Heater</t>
        </is>
      </c>
      <c r="C35" s="3" t="inlineStr">
        <is>
          <t>Return Sludge PS 2 Return Sludge Ps2 Room Between Secondary Clarifer 3&amp;4</t>
        </is>
      </c>
      <c r="D35" s="3">
        <v/>
      </c>
      <c r="E35" s="3">
        <v/>
      </c>
      <c r="F35" s="4">
        <v>26665</v>
      </c>
      <c r="G35" s="3">
        <v/>
      </c>
      <c r="H35" s="3">
        <v/>
      </c>
      <c r="I35" s="3">
        <v/>
      </c>
      <c r="J35" s="3" t="inlineStr">
        <is>
          <t>Return Sludge PS 2</t>
        </is>
      </c>
      <c r="K35" s="3" t="inlineStr">
        <is>
          <t>PRE-000273</t>
        </is>
      </c>
      <c r="L35" s="3" t="inlineStr">
        <is>
          <t>BM</t>
        </is>
      </c>
      <c r="M35" s="3">
        <v/>
      </c>
      <c r="N35" s="3">
        <v/>
      </c>
    </row>
    <row r="36">
      <c r="A36" s="3">
        <f>T("000050039")</f>
      </c>
      <c r="B36" s="3" t="inlineStr">
        <is>
          <t>Aeration Distribution Chamber Exhaust Fan</t>
        </is>
      </c>
      <c r="C36" s="3" t="inlineStr">
        <is>
          <t>Aeration Tank Cell 1 Between Aer Tanks &amp; O&amp;M Bldg</t>
        </is>
      </c>
      <c r="D36" s="3" t="inlineStr">
        <is>
          <t>Poor</t>
        </is>
      </c>
      <c r="E36" s="3" t="inlineStr">
        <is>
          <t>Old</t>
        </is>
      </c>
      <c r="F36" s="3" t="inlineStr">
        <is>
          <t>1973-01-01</t>
        </is>
      </c>
      <c r="G36" s="3" t="inlineStr">
        <is>
          <t>https://cdn.orca.storage/617815776fb62600b591578d/617b117c097cfe00b5a64d5d/asset-photo/TWbkbSQH2Wa4lxrJULmsgQ.jpg</t>
        </is>
      </c>
      <c r="H36" s="3" t="inlineStr">
        <is>
          <t>https://cdn.orca.storage/617815776fb62600b591578d/617b117c097cfe00b5a64d5d/name-plate-photo/4W8Hbw68lxBYAQxAHN+g.jpg</t>
        </is>
      </c>
      <c r="I36" s="3" t="inlineStr">
        <is>
          <t>https://cdn.orca.storage/617815776fb62600b591578d/617b117c097cfe00b5a64d5d/barcode-photo/EAUTDg9mNfiDQWO71w9heg.jpg</t>
        </is>
      </c>
      <c r="J36" s="3" t="inlineStr">
        <is>
          <t>Aeration Tank Cell 1</t>
        </is>
      </c>
      <c r="K36" s="3" t="inlineStr">
        <is>
          <t>PRE-000313</t>
        </is>
      </c>
      <c r="L36" s="3" t="inlineStr">
        <is>
          <t>BM</t>
        </is>
      </c>
      <c r="M36" s="3">
        <v/>
      </c>
      <c r="N36" s="3">
        <v/>
      </c>
    </row>
    <row r="37">
      <c r="A37" s="3">
        <f>T("0000311671")</f>
      </c>
      <c r="B37" s="3" t="inlineStr">
        <is>
          <t>Digestor Control Building Hot Water Boiler #1</t>
        </is>
      </c>
      <c r="C37" s="3" t="inlineStr">
        <is>
          <t>Digester Control Building Boiler Room</t>
        </is>
      </c>
      <c r="D37" s="3" t="inlineStr">
        <is>
          <t>Good</t>
        </is>
      </c>
      <c r="E37" s="3" t="inlineStr">
        <is>
          <t>Good</t>
        </is>
      </c>
      <c r="F37" s="3" t="inlineStr">
        <is>
          <t>1972-01-01</t>
        </is>
      </c>
      <c r="G37" s="3" t="inlineStr">
        <is>
          <t>https://cdn.orca.storage/617815776fb62600b591578d/617b117c097cfe00b5a64d5e/asset-photo/I6F1DGENVQhx6NDZa20dVw.jpg</t>
        </is>
      </c>
      <c r="H37" s="3" t="inlineStr">
        <is>
          <t>https://cdn.orca.storage/617815776fb62600b591578d/617b117c097cfe00b5a64d5e/name-plate-photo/Ax+XuvSwuwLknKgcD2zSeQ.jpg</t>
        </is>
      </c>
      <c r="I37" s="3" t="inlineStr">
        <is>
          <t>https://cdn.orca.storage/617815776fb62600b591578d/617b117c097cfe00b5a64d5e/barcode-photo/MN82lMwot2NzC0y7lKRojA.jpg</t>
        </is>
      </c>
      <c r="J37" s="3" t="inlineStr">
        <is>
          <t>Digester Control Building</t>
        </is>
      </c>
      <c r="K37" s="3" t="inlineStr">
        <is>
          <t>PRE-000314</t>
        </is>
      </c>
      <c r="L37" s="3" t="inlineStr">
        <is>
          <t>BM</t>
        </is>
      </c>
      <c r="M37" s="3" t="inlineStr">
        <is>
          <t>43.3881715, -80.3518942</t>
        </is>
      </c>
      <c r="N37" s="4">
        <v>44498.64726851852</v>
      </c>
    </row>
    <row r="38">
      <c r="A38" s="3">
        <f>T("0000311672")</f>
      </c>
      <c r="B38" s="3" t="inlineStr">
        <is>
          <t>Digestor Control Building Hot Water Boiler #2</t>
        </is>
      </c>
      <c r="C38" s="3" t="inlineStr">
        <is>
          <t>Digester Control Building Boiler Room</t>
        </is>
      </c>
      <c r="D38" s="3" t="inlineStr">
        <is>
          <t>Good</t>
        </is>
      </c>
      <c r="E38" s="3" t="inlineStr">
        <is>
          <t>Good</t>
        </is>
      </c>
      <c r="F38" s="3" t="inlineStr">
        <is>
          <t>1972-01-01</t>
        </is>
      </c>
      <c r="G38" s="3" t="inlineStr">
        <is>
          <t>https://cdn.orca.storage/617815776fb62600b591578d/617b117c097cfe00b5a64d5f/asset-photo/dDS73zxp9Hfe6bvWzzsk0g.jpg</t>
        </is>
      </c>
      <c r="H38" s="3" t="inlineStr">
        <is>
          <t>https://cdn.orca.storage/617815776fb62600b591578d/617b117c097cfe00b5a64d5f/name-plate-photo/YHWyGTZFKrlcsmNlRj1i+A.jpg</t>
        </is>
      </c>
      <c r="I38" s="3" t="inlineStr">
        <is>
          <t>https://cdn.orca.storage/617815776fb62600b591578d/617b117c097cfe00b5a64d5f/barcode-photo/fuV1wzWXLcF5KhIUwDbUdQ.jpg</t>
        </is>
      </c>
      <c r="J38" s="3" t="inlineStr">
        <is>
          <t>Digester Control Building</t>
        </is>
      </c>
      <c r="K38" s="3" t="inlineStr">
        <is>
          <t>PRE-000315</t>
        </is>
      </c>
      <c r="L38" s="3" t="inlineStr">
        <is>
          <t>BM</t>
        </is>
      </c>
      <c r="M38" s="3" t="inlineStr">
        <is>
          <t>43.3881715, -80.3518942</t>
        </is>
      </c>
      <c r="N38" s="4">
        <v>44498.647939814815</v>
      </c>
    </row>
    <row r="39">
      <c r="A39" s="3">
        <f>T("0000311834")</f>
      </c>
      <c r="B39" s="3" t="inlineStr">
        <is>
          <t>Unit Heater</t>
        </is>
      </c>
      <c r="C39" s="3" t="inlineStr">
        <is>
          <t>Site Unknown</t>
        </is>
      </c>
      <c r="D39" s="3">
        <v/>
      </c>
      <c r="E39" s="3">
        <v/>
      </c>
      <c r="F39" s="4">
        <v>26299</v>
      </c>
      <c r="G39" s="3">
        <v/>
      </c>
      <c r="H39" s="3">
        <v/>
      </c>
      <c r="I39" s="3">
        <v/>
      </c>
      <c r="J39" s="3" t="inlineStr">
        <is>
          <t>Site</t>
        </is>
      </c>
      <c r="K39" s="3" t="inlineStr">
        <is>
          <t>PRE-000316</t>
        </is>
      </c>
      <c r="L39" s="3" t="inlineStr">
        <is>
          <t>BM</t>
        </is>
      </c>
      <c r="M39" s="3">
        <v/>
      </c>
      <c r="N39" s="3">
        <v/>
      </c>
    </row>
    <row r="40">
      <c r="A40" s="3">
        <f>T("000050012")</f>
      </c>
      <c r="B40" s="3" t="inlineStr">
        <is>
          <t>Secondary Clarifier 1  Ventilation</t>
        </is>
      </c>
      <c r="C40" s="3" t="inlineStr">
        <is>
          <t>Secondary Clarifier 1 Located On Ground Beside Cl1</t>
        </is>
      </c>
      <c r="D40" s="3">
        <v/>
      </c>
      <c r="E40" s="3">
        <v/>
      </c>
      <c r="F40" s="4">
        <v>36545</v>
      </c>
      <c r="G40" s="3">
        <v/>
      </c>
      <c r="H40" s="3">
        <v/>
      </c>
      <c r="I40" s="3">
        <v/>
      </c>
      <c r="J40" s="3" t="inlineStr">
        <is>
          <t>Secondary Clarifier 1</t>
        </is>
      </c>
      <c r="K40" s="3" t="inlineStr">
        <is>
          <t>PRE-000320</t>
        </is>
      </c>
      <c r="L40" s="3" t="inlineStr">
        <is>
          <t>BM</t>
        </is>
      </c>
      <c r="M40" s="3">
        <v/>
      </c>
      <c r="N40" s="3">
        <v/>
      </c>
    </row>
    <row r="41">
      <c r="A41" s="3">
        <f>T("000050015")</f>
      </c>
      <c r="B41" s="3" t="inlineStr">
        <is>
          <t>Secondary Clarifier 2  Ventilation</t>
        </is>
      </c>
      <c r="C41" s="3" t="inlineStr">
        <is>
          <t>Secondary Clarifier 2 Located On Ground Beside Cl2</t>
        </is>
      </c>
      <c r="D41" s="3">
        <v/>
      </c>
      <c r="E41" s="3">
        <v/>
      </c>
      <c r="F41" s="4">
        <v>36545</v>
      </c>
      <c r="G41" s="3">
        <v/>
      </c>
      <c r="H41" s="3">
        <v/>
      </c>
      <c r="I41" s="3">
        <v/>
      </c>
      <c r="J41" s="3" t="inlineStr">
        <is>
          <t>Secondary Clarifier 2</t>
        </is>
      </c>
      <c r="K41" s="3" t="inlineStr">
        <is>
          <t>PRE-000321</t>
        </is>
      </c>
      <c r="L41" s="3" t="inlineStr">
        <is>
          <t>BM</t>
        </is>
      </c>
      <c r="M41" s="3">
        <v/>
      </c>
      <c r="N41" s="3">
        <v/>
      </c>
    </row>
    <row r="42">
      <c r="A42" s="3">
        <f>T("000050018")</f>
      </c>
      <c r="B42" s="3" t="inlineStr">
        <is>
          <t>Secondary Clarifier 3  Ventilation</t>
        </is>
      </c>
      <c r="C42" s="3" t="inlineStr">
        <is>
          <t>Secondary Clarifier 3 Located On Ground Beside Cl3</t>
        </is>
      </c>
      <c r="D42" s="3">
        <v/>
      </c>
      <c r="E42" s="3">
        <v/>
      </c>
      <c r="F42" s="4">
        <v>32874</v>
      </c>
      <c r="G42" s="3">
        <v/>
      </c>
      <c r="H42" s="3">
        <v/>
      </c>
      <c r="I42" s="3">
        <v/>
      </c>
      <c r="J42" s="3" t="inlineStr">
        <is>
          <t>Secondary Clarifier 3</t>
        </is>
      </c>
      <c r="K42" s="3" t="inlineStr">
        <is>
          <t>PRE-000322</t>
        </is>
      </c>
      <c r="L42" s="3" t="inlineStr">
        <is>
          <t>BM</t>
        </is>
      </c>
      <c r="M42" s="3">
        <v/>
      </c>
      <c r="N42" s="3">
        <v/>
      </c>
    </row>
    <row r="43">
      <c r="A43" s="3">
        <f>T("000050021")</f>
      </c>
      <c r="B43" s="3" t="inlineStr">
        <is>
          <t>Electrical Room Fan Exhaust</t>
        </is>
      </c>
      <c r="C43" s="3" t="inlineStr">
        <is>
          <t>Primary Clarifier 4 Electrical Room</t>
        </is>
      </c>
      <c r="D43" s="3">
        <v/>
      </c>
      <c r="E43" s="3">
        <v/>
      </c>
      <c r="F43" s="4">
        <v>32874</v>
      </c>
      <c r="G43" s="3">
        <v/>
      </c>
      <c r="H43" s="3">
        <v/>
      </c>
      <c r="I43" s="3">
        <v/>
      </c>
      <c r="J43" s="3" t="inlineStr">
        <is>
          <t>Primary Clarifier 4</t>
        </is>
      </c>
      <c r="K43" s="3" t="inlineStr">
        <is>
          <t>PRE-000323</t>
        </is>
      </c>
      <c r="L43" s="3" t="inlineStr">
        <is>
          <t>BM</t>
        </is>
      </c>
      <c r="M43" s="3">
        <v/>
      </c>
      <c r="N43" s="3">
        <v/>
      </c>
    </row>
    <row r="44">
      <c r="A44" s="3">
        <f>T("000050213")</f>
      </c>
      <c r="B44" s="3" t="inlineStr">
        <is>
          <t>Main Plan Entrance Fire Hydrant</t>
        </is>
      </c>
      <c r="C44" s="3" t="inlineStr">
        <is>
          <t>Site Main Plant Entrance</t>
        </is>
      </c>
      <c r="D44" s="3">
        <v/>
      </c>
      <c r="E44" s="3">
        <v/>
      </c>
      <c r="F44" s="3" t="inlineStr">
        <is>
          <t>1980-9-30</t>
        </is>
      </c>
      <c r="G44" s="3">
        <v/>
      </c>
      <c r="H44" s="3">
        <v/>
      </c>
      <c r="I44" s="3">
        <v/>
      </c>
      <c r="J44" s="3" t="inlineStr">
        <is>
          <t>Site</t>
        </is>
      </c>
      <c r="K44" s="3" t="inlineStr">
        <is>
          <t>PRE-000325</t>
        </is>
      </c>
      <c r="L44" s="3" t="inlineStr">
        <is>
          <t>BM</t>
        </is>
      </c>
      <c r="M44" s="3">
        <v/>
      </c>
      <c r="N44" s="3">
        <v/>
      </c>
    </row>
    <row r="45">
      <c r="A45" s="3">
        <f>T("0000311681")</f>
      </c>
      <c r="B45" s="3" t="inlineStr">
        <is>
          <t>Digestor Control Building Emergency Eye Wash/Shower</t>
        </is>
      </c>
      <c r="C45" s="3" t="inlineStr">
        <is>
          <t>Digester Control Building Boiler Room</t>
        </is>
      </c>
      <c r="D45" s="3" t="inlineStr">
        <is>
          <t>Fair</t>
        </is>
      </c>
      <c r="E45" s="3" t="inlineStr">
        <is>
          <t>Fair</t>
        </is>
      </c>
      <c r="F45" s="3" t="inlineStr">
        <is>
          <t>1972-01-01</t>
        </is>
      </c>
      <c r="G45" s="3" t="inlineStr">
        <is>
          <t>https://cdn.orca.storage/617815776fb62600b591578d/617b117c097cfe00b5a64d66/asset-photo/sEHcu8gu81xAl9eV7oNQ.jpg</t>
        </is>
      </c>
      <c r="H45" s="3" t="inlineStr">
        <is>
          <t>https://cdn.orca.storage/617815776fb62600b591578d/617b117c097cfe00b5a64d66/name-plate-photo/rn3sFgfXWNui6aJzveYGw.jpg</t>
        </is>
      </c>
      <c r="I45" s="3" t="inlineStr">
        <is>
          <t>https://cdn.orca.storage/617815776fb62600b591578d/617b117c097cfe00b5a64d66/barcode-photo/JNAhl+RfiXUFFsHdKUW+0A.jpg</t>
        </is>
      </c>
      <c r="J45" s="3" t="inlineStr">
        <is>
          <t>Digester Control Building</t>
        </is>
      </c>
      <c r="K45" s="3" t="inlineStr">
        <is>
          <t>PRE-000446</t>
        </is>
      </c>
      <c r="L45" s="3" t="inlineStr">
        <is>
          <t>BM</t>
        </is>
      </c>
      <c r="M45" s="3" t="inlineStr">
        <is>
          <t>43.3881715, -80.3518942</t>
        </is>
      </c>
      <c r="N45" s="4">
        <v>44498.648460648146</v>
      </c>
    </row>
    <row r="46">
      <c r="A46" s="3">
        <f>T("0000311796")</f>
      </c>
      <c r="B46" s="3" t="inlineStr">
        <is>
          <t>Digestor Control Building Emergency Eye Wash/Shower</t>
        </is>
      </c>
      <c r="C46" s="3" t="inlineStr">
        <is>
          <t>Digester Control Building Sludge Mixing Pump Room</t>
        </is>
      </c>
      <c r="D46" s="3">
        <v/>
      </c>
      <c r="E46" s="3">
        <v/>
      </c>
      <c r="F46" s="4">
        <v>26299</v>
      </c>
      <c r="G46" s="3">
        <v/>
      </c>
      <c r="H46" s="3">
        <v/>
      </c>
      <c r="I46" s="3">
        <v/>
      </c>
      <c r="J46" s="3" t="inlineStr">
        <is>
          <t>Digester Control Building</t>
        </is>
      </c>
      <c r="K46" s="3" t="inlineStr">
        <is>
          <t>PRE-000449</t>
        </is>
      </c>
      <c r="L46" s="3" t="inlineStr">
        <is>
          <t>BM</t>
        </is>
      </c>
      <c r="M46" s="3">
        <v/>
      </c>
      <c r="N46" s="3">
        <v/>
      </c>
    </row>
    <row r="47">
      <c r="A47" s="3">
        <f>T("0000311797")</f>
      </c>
      <c r="B47" s="3" t="inlineStr">
        <is>
          <t>Digestor Control Building Water Heater</t>
        </is>
      </c>
      <c r="C47" s="3" t="inlineStr">
        <is>
          <t>Digester Control Building Sludge Mixing Pump Room</t>
        </is>
      </c>
      <c r="D47" s="3">
        <v/>
      </c>
      <c r="E47" s="3">
        <v/>
      </c>
      <c r="F47" s="4">
        <v>26299</v>
      </c>
      <c r="G47" s="3">
        <v/>
      </c>
      <c r="H47" s="3">
        <v/>
      </c>
      <c r="I47" s="3">
        <v/>
      </c>
      <c r="J47" s="3" t="inlineStr">
        <is>
          <t>Digester Control Building</t>
        </is>
      </c>
      <c r="K47" s="3" t="inlineStr">
        <is>
          <t>PRE-000450</t>
        </is>
      </c>
      <c r="L47" s="3" t="inlineStr">
        <is>
          <t>BM</t>
        </is>
      </c>
      <c r="M47" s="3">
        <v/>
      </c>
      <c r="N47" s="3">
        <v/>
      </c>
    </row>
    <row r="48">
      <c r="A48" s="3">
        <f>T("0000311798")</f>
      </c>
      <c r="B48" s="3" t="inlineStr">
        <is>
          <t>Digestor Control Building Water Heater</t>
        </is>
      </c>
      <c r="C48" s="3" t="inlineStr">
        <is>
          <t>Digester Control Building Sludge Mixing Pump Room</t>
        </is>
      </c>
      <c r="D48" s="3" t="inlineStr">
        <is>
          <t>Good</t>
        </is>
      </c>
      <c r="E48" s="3" t="inlineStr">
        <is>
          <t>Good</t>
        </is>
      </c>
      <c r="F48" s="3" t="inlineStr">
        <is>
          <t>1972-01-01</t>
        </is>
      </c>
      <c r="G48" s="3" t="inlineStr">
        <is>
          <t>https://cdn.orca.storage/617815776fb62600b591578d/617b117c097cfe00b5a64d69/asset-photo/0L8usW2F3TfCyU9Zj8WEQ.jpg</t>
        </is>
      </c>
      <c r="H48" s="3" t="inlineStr">
        <is>
          <t>https://cdn.orca.storage/617815776fb62600b591578d/617b117c097cfe00b5a64d69/name-plate-photo/C+Xyj4Y5vXSDWdk7e0k85Q.jpg</t>
        </is>
      </c>
      <c r="I48" s="3" t="inlineStr">
        <is>
          <t>https://cdn.orca.storage/617815776fb62600b591578d/617b117c097cfe00b5a64d69/barcode-photo/h71M1VxBRgn8pJK4MbsoZA.jpg</t>
        </is>
      </c>
      <c r="J48" s="3" t="inlineStr">
        <is>
          <t>Digester Control Building</t>
        </is>
      </c>
      <c r="K48" s="3" t="inlineStr">
        <is>
          <t>PRE-000451</t>
        </is>
      </c>
      <c r="L48" s="3" t="inlineStr">
        <is>
          <t>BM</t>
        </is>
      </c>
      <c r="M48" s="3" t="inlineStr">
        <is>
          <t>43.3880031, -80.3506402</t>
        </is>
      </c>
      <c r="N48" s="4">
        <v>44498.665289351855</v>
      </c>
    </row>
    <row r="49">
      <c r="A49" s="3">
        <f>T("0000311748")</f>
      </c>
      <c r="B49" s="3" t="inlineStr">
        <is>
          <t>Digestor Control Building Water Heater</t>
        </is>
      </c>
      <c r="C49" s="3" t="inlineStr">
        <is>
          <t>Digester Control Building Gas Safety Room South Corner of Gas Safety Room</t>
        </is>
      </c>
      <c r="D49" s="3" t="inlineStr">
        <is>
          <t>Fair</t>
        </is>
      </c>
      <c r="E49" s="3" t="inlineStr">
        <is>
          <t>Fair</t>
        </is>
      </c>
      <c r="F49" s="3" t="inlineStr">
        <is>
          <t>1972-01-01</t>
        </is>
      </c>
      <c r="G49" s="3" t="inlineStr">
        <is>
          <t>https://cdn.orca.storage/617815776fb62600b591578d/617b117c097cfe00b5a64d6a/asset-photo/F+DCU10MXMJTe+JW902lwQ.jpg</t>
        </is>
      </c>
      <c r="H49" s="3" t="inlineStr">
        <is>
          <t>https://cdn.orca.storage/617815776fb62600b591578d/617b117c097cfe00b5a64d6a/name-plate-photo/pjEL5WgyL4CaMgvHVjd2sQ.jpg</t>
        </is>
      </c>
      <c r="I49" s="3" t="inlineStr">
        <is>
          <t>https://cdn.orca.storage/617815776fb62600b591578d/617b117c097cfe00b5a64d6a/barcode-photo/PZlTY011mStKLowNRNxrtw.jpg</t>
        </is>
      </c>
      <c r="J49" s="3" t="inlineStr">
        <is>
          <t>Digester Control Building</t>
        </is>
      </c>
      <c r="K49" s="3" t="inlineStr">
        <is>
          <t>PRE-000460</t>
        </is>
      </c>
      <c r="L49" s="3" t="inlineStr">
        <is>
          <t>BM</t>
        </is>
      </c>
      <c r="M49" s="3" t="inlineStr">
        <is>
          <t>43.3879969, -80.3510989</t>
        </is>
      </c>
      <c r="N49" s="4">
        <v>44498.65966435185</v>
      </c>
    </row>
    <row r="50">
      <c r="A50" s="3">
        <f>T("0000311749")</f>
      </c>
      <c r="B50" s="3" t="inlineStr">
        <is>
          <t>Digestor Control Building Water Heater</t>
        </is>
      </c>
      <c r="C50" s="3" t="inlineStr">
        <is>
          <t>Digester Control Building Gas Safety Room East Corner of Gas Safety Room</t>
        </is>
      </c>
      <c r="D50" s="3" t="inlineStr">
        <is>
          <t>Good</t>
        </is>
      </c>
      <c r="E50" s="3" t="inlineStr">
        <is>
          <t>Good</t>
        </is>
      </c>
      <c r="F50" s="3" t="inlineStr">
        <is>
          <t>1972-01-01</t>
        </is>
      </c>
      <c r="G50" s="3" t="inlineStr">
        <is>
          <t>https://cdn.orca.storage/617815776fb62600b591578d/617b117c097cfe00b5a64d6b/asset-photo/p1spTt8z7wDOyTDbZ36uQ.jpg</t>
        </is>
      </c>
      <c r="H50" s="3" t="inlineStr">
        <is>
          <t>https://cdn.orca.storage/617815776fb62600b591578d/617b117c097cfe00b5a64d6b/name-plate-photo/nzPAJuAOGA9xudu2sK40Lg.jpg</t>
        </is>
      </c>
      <c r="I50" s="3" t="inlineStr">
        <is>
          <t>https://cdn.orca.storage/617815776fb62600b591578d/617b117c097cfe00b5a64d6b/barcode-photo/OTX7VAp5bIbxw7c9iF3Gg.jpg</t>
        </is>
      </c>
      <c r="J50" s="3" t="inlineStr">
        <is>
          <t>Digester Control Building</t>
        </is>
      </c>
      <c r="K50" s="3" t="inlineStr">
        <is>
          <t>PRE-000461</t>
        </is>
      </c>
      <c r="L50" s="3" t="inlineStr">
        <is>
          <t>BM</t>
        </is>
      </c>
      <c r="M50" s="3" t="inlineStr">
        <is>
          <t>43.3879967, -80.3510971</t>
        </is>
      </c>
      <c r="N50" s="4">
        <v>44498.66226851852</v>
      </c>
    </row>
    <row r="51">
      <c r="A51" s="3">
        <f>T("0000311750")</f>
      </c>
      <c r="B51" s="3" t="inlineStr">
        <is>
          <t>Digestor Control Building Exhaust Fan</t>
        </is>
      </c>
      <c r="C51" s="3" t="inlineStr">
        <is>
          <t>Digester Control Building Gas Safety Room S E Corner of Gas Safety Room</t>
        </is>
      </c>
      <c r="D51" s="3" t="inlineStr">
        <is>
          <t>Good</t>
        </is>
      </c>
      <c r="E51" s="3" t="inlineStr">
        <is>
          <t>Good</t>
        </is>
      </c>
      <c r="F51" s="3" t="inlineStr">
        <is>
          <t>1972-01-01</t>
        </is>
      </c>
      <c r="G51" s="3" t="inlineStr">
        <is>
          <t>https://cdn.orca.storage/617815776fb62600b591578d/617b117c097cfe00b5a64d6c/asset-photo/G6kzH0JXw26e4GQh8d5CFA.jpg</t>
        </is>
      </c>
      <c r="H51" s="3" t="inlineStr">
        <is>
          <t>https://cdn.orca.storage/617815776fb62600b591578d/617b117c097cfe00b5a64d6c/name-plate-photo/tspnf7NNMQ7dOMX4Gkjllw.jpg</t>
        </is>
      </c>
      <c r="I51" s="3" t="inlineStr">
        <is>
          <t>https://cdn.orca.storage/617815776fb62600b591578d/617b117c097cfe00b5a64d6c/barcode-photo/pgbaWtOu36Nk1eEEtgSlkQ.jpg</t>
        </is>
      </c>
      <c r="J51" s="3" t="inlineStr">
        <is>
          <t>Digester Control Building</t>
        </is>
      </c>
      <c r="K51" s="3" t="inlineStr">
        <is>
          <t>PRE-000462</t>
        </is>
      </c>
      <c r="L51" s="3" t="inlineStr">
        <is>
          <t>BM</t>
        </is>
      </c>
      <c r="M51" s="3">
        <v/>
      </c>
      <c r="N51" s="3">
        <v/>
      </c>
    </row>
    <row r="52">
      <c r="A52" s="3">
        <f>T("0000311759")</f>
      </c>
      <c r="B52" s="3" t="inlineStr">
        <is>
          <t>Digestor Control Building Water Heater</t>
        </is>
      </c>
      <c r="C52" s="3" t="inlineStr">
        <is>
          <t>Digester Control Building Gas Booster Room</t>
        </is>
      </c>
      <c r="D52" s="3" t="inlineStr">
        <is>
          <t>Fair</t>
        </is>
      </c>
      <c r="E52" s="3" t="inlineStr">
        <is>
          <t>Fair Minor corrosion</t>
        </is>
      </c>
      <c r="F52" s="3" t="inlineStr">
        <is>
          <t>1972-01-01</t>
        </is>
      </c>
      <c r="G52" s="3" t="inlineStr">
        <is>
          <t>https://cdn.orca.storage/617815776fb62600b591578d/617b117c097cfe00b5a64d6d/asset-photo/3y1tqmR8DyQnD5WZrQpDA.jpg</t>
        </is>
      </c>
      <c r="H52" s="3" t="inlineStr">
        <is>
          <t>https://cdn.orca.storage/617815776fb62600b591578d/617b117c097cfe00b5a64d6d/name-plate-photo/0COR9sxOaPDRaX+XkwOQzg.jpg</t>
        </is>
      </c>
      <c r="I52" s="3" t="inlineStr">
        <is>
          <t>https://cdn.orca.storage/617815776fb62600b591578d/617b117c097cfe00b5a64d6d/barcode-photo/fTInM76alkaMyhtUZ3hX1w.jpg</t>
        </is>
      </c>
      <c r="J52" s="3" t="inlineStr">
        <is>
          <t>Digester Control Building</t>
        </is>
      </c>
      <c r="K52" s="3" t="inlineStr">
        <is>
          <t>PRE-000463</t>
        </is>
      </c>
      <c r="L52" s="3" t="inlineStr">
        <is>
          <t>BM</t>
        </is>
      </c>
      <c r="M52" s="3" t="inlineStr">
        <is>
          <t>43.3879100, -80.3507897</t>
        </is>
      </c>
      <c r="N52" s="4">
        <v>44498.658530092594</v>
      </c>
    </row>
    <row r="53">
      <c r="A53" s="3">
        <f>T("0000157977")</f>
      </c>
      <c r="B53" s="3" t="inlineStr">
        <is>
          <t>Digestor Control Building Emergency Eye Wash/Shower</t>
        </is>
      </c>
      <c r="C53" s="3" t="inlineStr">
        <is>
          <t>Digester Control Building Gas Safety Room</t>
        </is>
      </c>
      <c r="D53" s="3">
        <v/>
      </c>
      <c r="E53" s="3">
        <v/>
      </c>
      <c r="F53" s="4">
        <v>26299</v>
      </c>
      <c r="G53" s="3">
        <v/>
      </c>
      <c r="H53" s="3">
        <v/>
      </c>
      <c r="I53" s="3">
        <v/>
      </c>
      <c r="J53" s="3" t="inlineStr">
        <is>
          <t>Digester Control Building</t>
        </is>
      </c>
      <c r="K53" s="3" t="inlineStr">
        <is>
          <t>PRE-000472</t>
        </is>
      </c>
      <c r="L53" s="3" t="inlineStr">
        <is>
          <t>BM</t>
        </is>
      </c>
      <c r="M53" s="3">
        <v/>
      </c>
      <c r="N53" s="3">
        <v/>
      </c>
    </row>
    <row r="54">
      <c r="A54" s="3">
        <f>T("0000311720")</f>
      </c>
      <c r="B54" s="3" t="inlineStr">
        <is>
          <t>Digestor Control Building Heat Exchanger</t>
        </is>
      </c>
      <c r="C54" s="3" t="inlineStr">
        <is>
          <t>Digester Control Building Gas Safety Room</t>
        </is>
      </c>
      <c r="D54" s="3">
        <v/>
      </c>
      <c r="E54" s="3">
        <v/>
      </c>
      <c r="F54" s="4">
        <v>41640</v>
      </c>
      <c r="G54" s="3">
        <v/>
      </c>
      <c r="H54" s="3">
        <v/>
      </c>
      <c r="I54" s="3">
        <v/>
      </c>
      <c r="J54" s="3" t="inlineStr">
        <is>
          <t>Digester Control Building</t>
        </is>
      </c>
      <c r="K54" s="3" t="inlineStr">
        <is>
          <t>PRE-000478</t>
        </is>
      </c>
      <c r="L54" s="3" t="inlineStr">
        <is>
          <t>BM</t>
        </is>
      </c>
      <c r="M54" s="3">
        <v/>
      </c>
      <c r="N54" s="3">
        <v/>
      </c>
    </row>
    <row r="55">
      <c r="A55" s="3">
        <f>T("000051892")</f>
      </c>
      <c r="B55" s="3" t="inlineStr">
        <is>
          <t>Bio-Rem Room Eyewash Station</t>
        </is>
      </c>
      <c r="C55" s="3" t="inlineStr">
        <is>
          <t>Bio Rem Building Bio Rem Room Biorem Room</t>
        </is>
      </c>
      <c r="D55" s="3">
        <v/>
      </c>
      <c r="E55" s="3">
        <v/>
      </c>
      <c r="F55" s="4">
        <v>42736</v>
      </c>
      <c r="G55" s="3">
        <v/>
      </c>
      <c r="H55" s="3">
        <v/>
      </c>
      <c r="I55" s="3">
        <v/>
      </c>
      <c r="J55" s="3" t="inlineStr">
        <is>
          <t>Bio-Rem Building</t>
        </is>
      </c>
      <c r="K55" s="3" t="inlineStr">
        <is>
          <t>PRE-000531</t>
        </is>
      </c>
      <c r="L55" s="3" t="inlineStr">
        <is>
          <t>BM</t>
        </is>
      </c>
      <c r="M55" s="3">
        <v/>
      </c>
      <c r="N55" s="3">
        <v/>
      </c>
    </row>
    <row r="56">
      <c r="A56" s="3">
        <f>T("000050950")</f>
      </c>
      <c r="B56" s="3" t="inlineStr">
        <is>
          <t>Bio-Rem Room Unit Heater 2</t>
        </is>
      </c>
      <c r="C56" s="3" t="inlineStr">
        <is>
          <t>Bio Rem Building Bio Rem Room Biorem Room</t>
        </is>
      </c>
      <c r="D56" s="3">
        <v/>
      </c>
      <c r="E56" s="3">
        <v/>
      </c>
      <c r="F56" s="4">
        <v>42736</v>
      </c>
      <c r="G56" s="3">
        <v/>
      </c>
      <c r="H56" s="3">
        <v/>
      </c>
      <c r="I56" s="3">
        <v/>
      </c>
      <c r="J56" s="3" t="inlineStr">
        <is>
          <t>Bio-Rem Building</t>
        </is>
      </c>
      <c r="K56" s="3" t="inlineStr">
        <is>
          <t>PRE-000552</t>
        </is>
      </c>
      <c r="L56" s="3" t="inlineStr">
        <is>
          <t>BM</t>
        </is>
      </c>
      <c r="M56" s="3">
        <v/>
      </c>
      <c r="N56" s="3">
        <v/>
      </c>
    </row>
    <row r="57">
      <c r="A57" s="3">
        <f>T("000050951")</f>
      </c>
      <c r="B57" s="3" t="inlineStr">
        <is>
          <t>Bio-Rem Room Unit Heater 2</t>
        </is>
      </c>
      <c r="C57" s="3" t="inlineStr">
        <is>
          <t>Bio Rem Building Bio Rem Room Biorem Room</t>
        </is>
      </c>
      <c r="D57" s="3">
        <v/>
      </c>
      <c r="E57" s="3">
        <v/>
      </c>
      <c r="F57" s="4">
        <v>42736</v>
      </c>
      <c r="G57" s="3">
        <v/>
      </c>
      <c r="H57" s="3">
        <v/>
      </c>
      <c r="I57" s="3">
        <v/>
      </c>
      <c r="J57" s="3" t="inlineStr">
        <is>
          <t>Bio-Rem Building</t>
        </is>
      </c>
      <c r="K57" s="3" t="inlineStr">
        <is>
          <t>PRE-000553</t>
        </is>
      </c>
      <c r="L57" s="3" t="inlineStr">
        <is>
          <t>BM</t>
        </is>
      </c>
      <c r="M57" s="3">
        <v/>
      </c>
      <c r="N57" s="3">
        <v/>
      </c>
    </row>
    <row r="58">
      <c r="A58" s="3">
        <f>T("000050851")</f>
      </c>
      <c r="B58" s="3" t="inlineStr">
        <is>
          <t>Electric Unit Heater 1</t>
        </is>
      </c>
      <c r="C58" s="3" t="inlineStr">
        <is>
          <t>Headworks Building</t>
        </is>
      </c>
      <c r="D58" s="3" t="inlineStr">
        <is>
          <t>Good</t>
        </is>
      </c>
      <c r="E58" s="3" t="inlineStr">
        <is>
          <t>Good</t>
        </is>
      </c>
      <c r="F58" s="3" t="inlineStr">
        <is>
          <t>2018-07-18</t>
        </is>
      </c>
      <c r="G58" s="3" t="inlineStr">
        <is>
          <t>https://cdn.orca.storage/617815776fb62600b591578d/617b117c097cfe00b5a64d73/asset-photo/EAZC8+6NT+Ze6O5MB0ts3Q.jpg</t>
        </is>
      </c>
      <c r="H58" s="3" t="inlineStr">
        <is>
          <t>https://cdn.orca.storage/617815776fb62600b591578d/617b117c097cfe00b5a64d73/name-plate-photo/y25lfV9XnC0O7qVr4LKdCA.jpg</t>
        </is>
      </c>
      <c r="I58" s="3" t="inlineStr">
        <is>
          <t>https://cdn.orca.storage/617815776fb62600b591578d/617b117c097cfe00b5a64d73/barcode-photo/axIA5AfB3dhTwOrPecqJCQ.jpg</t>
        </is>
      </c>
      <c r="J58" s="3" t="inlineStr">
        <is>
          <t>Headworks Building</t>
        </is>
      </c>
      <c r="K58" s="3" t="inlineStr">
        <is>
          <t>PRE-000560</t>
        </is>
      </c>
      <c r="L58" s="3" t="inlineStr">
        <is>
          <t>BM</t>
        </is>
      </c>
      <c r="M58" s="3" t="inlineStr">
        <is>
          <t>43.3879740, -80.3524260</t>
        </is>
      </c>
      <c r="N58" s="4">
        <v>44498.61877314815</v>
      </c>
    </row>
    <row r="59">
      <c r="A59" s="3">
        <f>T("000050853")</f>
      </c>
      <c r="B59" s="3" t="inlineStr">
        <is>
          <t>Electric Unit Heater 2</t>
        </is>
      </c>
      <c r="C59" s="3" t="inlineStr">
        <is>
          <t>Headworks Building</t>
        </is>
      </c>
      <c r="D59" s="3">
        <v/>
      </c>
      <c r="E59" s="3">
        <v/>
      </c>
      <c r="F59" s="3" t="inlineStr">
        <is>
          <t>2017-9-30</t>
        </is>
      </c>
      <c r="G59" s="3">
        <v/>
      </c>
      <c r="H59" s="3">
        <v/>
      </c>
      <c r="I59" s="3">
        <v/>
      </c>
      <c r="J59" s="3" t="inlineStr">
        <is>
          <t>Headworks Building</t>
        </is>
      </c>
      <c r="K59" s="3" t="inlineStr">
        <is>
          <t>PRE-000561</t>
        </is>
      </c>
      <c r="L59" s="3" t="inlineStr">
        <is>
          <t>BM</t>
        </is>
      </c>
      <c r="M59" s="3">
        <v/>
      </c>
      <c r="N59" s="3">
        <v/>
      </c>
    </row>
    <row r="60">
      <c r="A60" s="3">
        <f>T("000050850")</f>
      </c>
      <c r="B60" s="3" t="inlineStr">
        <is>
          <t>Electric Unit Heater 3</t>
        </is>
      </c>
      <c r="C60" s="3" t="inlineStr">
        <is>
          <t>Headworks Building</t>
        </is>
      </c>
      <c r="D60" s="3" t="inlineStr">
        <is>
          <t>Good</t>
        </is>
      </c>
      <c r="E60" s="3" t="inlineStr">
        <is>
          <t>Good</t>
        </is>
      </c>
      <c r="F60" s="3">
        <v/>
      </c>
      <c r="G60" s="3" t="inlineStr">
        <is>
          <t>https://cdn.orca.storage/617815776fb62600b591578d/617b117c097cfe00b5a64d75/asset-photo/LbCUuR9IniIGkkGJ+w6LQ.jpg</t>
        </is>
      </c>
      <c r="H60" s="3" t="inlineStr">
        <is>
          <t>https://cdn.orca.storage/617815776fb62600b591578d/617b117c097cfe00b5a64d75/name-plate-photo/P+ZDgSB6HeYinDFs03TCQ.jpg</t>
        </is>
      </c>
      <c r="I60" s="3" t="inlineStr">
        <is>
          <t>https://cdn.orca.storage/617815776fb62600b591578d/617b117c097cfe00b5a64d75/barcode-photo/LwTnXGTxDlGFlpLoGYZ1Fg.jpg</t>
        </is>
      </c>
      <c r="J60" s="3" t="inlineStr">
        <is>
          <t>Headworks Building</t>
        </is>
      </c>
      <c r="K60" s="3" t="inlineStr">
        <is>
          <t>PRE-000562</t>
        </is>
      </c>
      <c r="L60" s="3" t="inlineStr">
        <is>
          <t>BM</t>
        </is>
      </c>
      <c r="M60" s="3">
        <v/>
      </c>
      <c r="N60" s="3">
        <v/>
      </c>
    </row>
    <row r="61">
      <c r="A61" s="3">
        <f>T("000050852")</f>
      </c>
      <c r="B61" s="3" t="inlineStr">
        <is>
          <t>Electric Unit Heater 4</t>
        </is>
      </c>
      <c r="C61" s="3" t="inlineStr">
        <is>
          <t>Headworks Building</t>
        </is>
      </c>
      <c r="D61" s="3">
        <v/>
      </c>
      <c r="E61" s="3">
        <v/>
      </c>
      <c r="F61" s="3" t="inlineStr">
        <is>
          <t>2017-9-30</t>
        </is>
      </c>
      <c r="G61" s="3">
        <v/>
      </c>
      <c r="H61" s="3">
        <v/>
      </c>
      <c r="I61" s="3">
        <v/>
      </c>
      <c r="J61" s="3" t="inlineStr">
        <is>
          <t>Headworks Building</t>
        </is>
      </c>
      <c r="K61" s="3" t="inlineStr">
        <is>
          <t>PRE-000563</t>
        </is>
      </c>
      <c r="L61" s="3" t="inlineStr">
        <is>
          <t>BM</t>
        </is>
      </c>
      <c r="M61" s="3">
        <v/>
      </c>
      <c r="N61" s="3">
        <v/>
      </c>
    </row>
    <row r="62">
      <c r="A62" s="3">
        <f>T("000050861")</f>
      </c>
      <c r="B62" s="3" t="inlineStr">
        <is>
          <t>Electrical Unit Heater 7</t>
        </is>
      </c>
      <c r="C62" s="3" t="inlineStr">
        <is>
          <t>Headworks Building</t>
        </is>
      </c>
      <c r="D62" s="3">
        <v/>
      </c>
      <c r="E62" s="3">
        <v/>
      </c>
      <c r="F62" s="3" t="inlineStr">
        <is>
          <t>2018-2-28</t>
        </is>
      </c>
      <c r="G62" s="3">
        <v/>
      </c>
      <c r="H62" s="3">
        <v/>
      </c>
      <c r="I62" s="3">
        <v/>
      </c>
      <c r="J62" s="3" t="inlineStr">
        <is>
          <t>Headworks Building</t>
        </is>
      </c>
      <c r="K62" s="3" t="inlineStr">
        <is>
          <t>PRE-000564</t>
        </is>
      </c>
      <c r="L62" s="3" t="inlineStr">
        <is>
          <t>BM</t>
        </is>
      </c>
      <c r="M62" s="3">
        <v/>
      </c>
      <c r="N62" s="3">
        <v/>
      </c>
    </row>
    <row r="63">
      <c r="A63" s="3">
        <f>T("000050857")</f>
      </c>
      <c r="B63" s="3" t="inlineStr">
        <is>
          <t>Headworks Building  Heating Systems</t>
        </is>
      </c>
      <c r="C63" s="3" t="inlineStr">
        <is>
          <t>Headworks Building</t>
        </is>
      </c>
      <c r="D63" s="3">
        <v/>
      </c>
      <c r="E63" s="3">
        <v/>
      </c>
      <c r="F63" s="4">
        <v>36526</v>
      </c>
      <c r="G63" s="3">
        <v/>
      </c>
      <c r="H63" s="3">
        <v/>
      </c>
      <c r="I63" s="3">
        <v/>
      </c>
      <c r="J63" s="3" t="inlineStr">
        <is>
          <t>Headworks Building</t>
        </is>
      </c>
      <c r="K63" s="3" t="inlineStr">
        <is>
          <t>PRE-000582</t>
        </is>
      </c>
      <c r="L63" s="3" t="inlineStr">
        <is>
          <t>BM</t>
        </is>
      </c>
      <c r="M63" s="3">
        <v/>
      </c>
      <c r="N63" s="3">
        <v/>
      </c>
    </row>
    <row r="64">
      <c r="A64" s="3">
        <f>T("000050952")</f>
      </c>
      <c r="B64" s="3" t="inlineStr">
        <is>
          <t>Bio-Rem Building Ventilation Exhaust Fan</t>
        </is>
      </c>
      <c r="C64" s="3" t="inlineStr">
        <is>
          <t>Bio Rem Building Bio Rem Room Biorem Room</t>
        </is>
      </c>
      <c r="D64" s="3">
        <v/>
      </c>
      <c r="E64" s="3">
        <v/>
      </c>
      <c r="F64" s="4">
        <v>42736</v>
      </c>
      <c r="G64" s="3">
        <v/>
      </c>
      <c r="H64" s="3">
        <v/>
      </c>
      <c r="I64" s="3">
        <v/>
      </c>
      <c r="J64" s="3" t="inlineStr">
        <is>
          <t>Bio-Rem Building</t>
        </is>
      </c>
      <c r="K64" s="3" t="inlineStr">
        <is>
          <t>PRE-000583</t>
        </is>
      </c>
      <c r="L64" s="3" t="inlineStr">
        <is>
          <t>BM</t>
        </is>
      </c>
      <c r="M64" s="3">
        <v/>
      </c>
      <c r="N64" s="3">
        <v/>
      </c>
    </row>
    <row r="65">
      <c r="A65" s="3">
        <f>T("000050958")</f>
      </c>
      <c r="B65" s="3" t="inlineStr">
        <is>
          <t>Bio-Rem Room Exhaust Fan 1</t>
        </is>
      </c>
      <c r="C65" s="3" t="inlineStr">
        <is>
          <t>Bio Rem Building Bio Rem Room Biorem Room</t>
        </is>
      </c>
      <c r="D65" s="3">
        <v/>
      </c>
      <c r="E65" s="3">
        <v/>
      </c>
      <c r="F65" s="4">
        <v>42736</v>
      </c>
      <c r="G65" s="3">
        <v/>
      </c>
      <c r="H65" s="3">
        <v/>
      </c>
      <c r="I65" s="3">
        <v/>
      </c>
      <c r="J65" s="3" t="inlineStr">
        <is>
          <t>Bio-Rem Building</t>
        </is>
      </c>
      <c r="K65" s="3" t="inlineStr">
        <is>
          <t>PRE-000586</t>
        </is>
      </c>
      <c r="L65" s="3" t="inlineStr">
        <is>
          <t>BM</t>
        </is>
      </c>
      <c r="M65" s="3">
        <v/>
      </c>
      <c r="N65" s="3">
        <v/>
      </c>
    </row>
    <row r="66">
      <c r="A66" s="3">
        <f>T("0000333506")</f>
      </c>
      <c r="B66" s="3" t="inlineStr">
        <is>
          <t>Bio-Rem Building Ventilation Exhaust Fans</t>
        </is>
      </c>
      <c r="C66" s="3" t="inlineStr">
        <is>
          <t>Bio Rem Building Bio Rem Room Biorem Room</t>
        </is>
      </c>
      <c r="D66" s="3" t="inlineStr">
        <is>
          <t>Good</t>
        </is>
      </c>
      <c r="E66" s="3">
        <v/>
      </c>
      <c r="F66" s="3" t="inlineStr">
        <is>
          <t>2017-01-01</t>
        </is>
      </c>
      <c r="G66" s="3" t="inlineStr">
        <is>
          <t>https://cdn.orca.storage/617815776fb62600b591578d/617b117c097cfe00b5a64d7b/asset-photo/RJ71y0kucFQk3GsQmSw7Lw.jpg</t>
        </is>
      </c>
      <c r="H66" s="3">
        <v/>
      </c>
      <c r="I66" s="3" t="inlineStr">
        <is>
          <t>https://cdn.orca.storage/617815776fb62600b591578d/617b117c097cfe00b5a64d7b/barcode-photo/YHc2JgJUptFjmNgmQX3e0A.jpg</t>
        </is>
      </c>
      <c r="J66" s="3" t="inlineStr">
        <is>
          <t>Bio-Rem Building</t>
        </is>
      </c>
      <c r="K66" s="3" t="inlineStr">
        <is>
          <t>PRE-000597</t>
        </is>
      </c>
      <c r="L66" s="3" t="inlineStr">
        <is>
          <t>BM</t>
        </is>
      </c>
      <c r="M66" s="3" t="inlineStr">
        <is>
          <t>43.3879239, -80.3521190</t>
        </is>
      </c>
      <c r="N66" s="4">
        <v>44498.628275462965</v>
      </c>
    </row>
    <row r="67">
      <c r="A67" s="3">
        <f>T("0000346535")</f>
      </c>
      <c r="B67" s="3" t="inlineStr">
        <is>
          <t>Storage Room Duct Heater</t>
        </is>
      </c>
      <c r="C67" s="3" t="inlineStr">
        <is>
          <t>Storage Building Storage Room</t>
        </is>
      </c>
      <c r="D67" s="3" t="inlineStr">
        <is>
          <t>Good</t>
        </is>
      </c>
      <c r="E67" s="3">
        <v/>
      </c>
      <c r="F67" s="3" t="inlineStr">
        <is>
          <t>2004-01-01</t>
        </is>
      </c>
      <c r="G67" s="3" t="inlineStr">
        <is>
          <t>https://cdn.orca.storage/617815776fb62600b591578d/617b117c097cfe00b5a64d7c/asset-photo/SRgWeRow4Ghvx2OkuMK8yw.jpg</t>
        </is>
      </c>
      <c r="H67" s="3" t="inlineStr">
        <is>
          <t>https://cdn.orca.storage/617815776fb62600b591578d/617b117c097cfe00b5a64d7c/name-plate-photo/ApFwRLK4dQfVR5qZplh2w.jpg</t>
        </is>
      </c>
      <c r="I67" s="3" t="inlineStr">
        <is>
          <t>https://cdn.orca.storage/617815776fb62600b591578d/617b117c097cfe00b5a64d7c/barcode-photo/w1KgPdB5Tj1fAMUuExyA.jpg</t>
        </is>
      </c>
      <c r="J67" s="3" t="inlineStr">
        <is>
          <t>Storage Building</t>
        </is>
      </c>
      <c r="K67" s="3" t="inlineStr">
        <is>
          <t>PRE-000613</t>
        </is>
      </c>
      <c r="L67" s="3" t="inlineStr">
        <is>
          <t>BM</t>
        </is>
      </c>
      <c r="M67" s="3" t="inlineStr">
        <is>
          <t>43.3878205, -80.3506556</t>
        </is>
      </c>
      <c r="N67" s="4">
        <v>44498.68277777778</v>
      </c>
    </row>
    <row r="68">
      <c r="A68" s="3">
        <f>T("0000346543")</f>
      </c>
      <c r="B68" s="3" t="inlineStr">
        <is>
          <t>Primary Clarifier Dist Chamber  Ventilation</t>
        </is>
      </c>
      <c r="C68" s="3" t="inlineStr">
        <is>
          <t>Primary Clarifier Dist Chamber</t>
        </is>
      </c>
      <c r="D68" s="3" t="inlineStr">
        <is>
          <t>Good</t>
        </is>
      </c>
      <c r="E68" s="3" t="inlineStr">
        <is>
          <t>Good</t>
        </is>
      </c>
      <c r="F68" s="3" t="inlineStr">
        <is>
          <t>2019-01-01</t>
        </is>
      </c>
      <c r="G68" s="3" t="inlineStr">
        <is>
          <t>https://cdn.orca.storage/617815776fb62600b591578d/617b117c097cfe00b5a64d7d/asset-photo/5QuoJKywRDrCHgTMBlxlg.jpg</t>
        </is>
      </c>
      <c r="H68" s="3" t="inlineStr">
        <is>
          <t>https://cdn.orca.storage/617815776fb62600b591578d/617b117c097cfe00b5a64d7d/name-plate-photo/ECr5NUKxEYQgAwBrZiJWOw.jpg</t>
        </is>
      </c>
      <c r="I68" s="3" t="inlineStr">
        <is>
          <t>https://cdn.orca.storage/617815776fb62600b591578d/617b117c097cfe00b5a64d7d/barcode-photo/N6empMhmt1k0+ITOdUqhmw.jpg</t>
        </is>
      </c>
      <c r="J68" s="3" t="inlineStr">
        <is>
          <t>Primary Clarifier Dist Chamber</t>
        </is>
      </c>
      <c r="K68" s="3" t="inlineStr">
        <is>
          <t>PRE-000622</t>
        </is>
      </c>
      <c r="L68" s="3" t="inlineStr">
        <is>
          <t>BM</t>
        </is>
      </c>
      <c r="M68" s="3" t="inlineStr">
        <is>
          <t>Unknown</t>
        </is>
      </c>
      <c r="N68" s="4">
        <v>44498.58849537037</v>
      </c>
    </row>
    <row r="69">
      <c r="A69" s="3">
        <f>T("0000346564")</f>
      </c>
      <c r="B69" s="3" t="inlineStr">
        <is>
          <t>Raw Sludge Pump Station 2 Unit Heater</t>
        </is>
      </c>
      <c r="C69" s="3" t="inlineStr">
        <is>
          <t>Raw Sludge Pumping Station 2 Raw Sludge Pump Station 2 Room</t>
        </is>
      </c>
      <c r="D69" s="3" t="inlineStr">
        <is>
          <t>Very Good</t>
        </is>
      </c>
      <c r="E69" s="3" t="inlineStr">
        <is>
          <t>Good</t>
        </is>
      </c>
      <c r="F69" s="3" t="inlineStr">
        <is>
          <t>2019-01-01</t>
        </is>
      </c>
      <c r="G69" s="3" t="inlineStr">
        <is>
          <t>https://cdn.orca.storage/617815776fb62600b591578d/617b117c097cfe00b5a64d7e/asset-photo/NVm0sppV5QhvEkSoLSIuvg.jpg</t>
        </is>
      </c>
      <c r="H69" s="3" t="inlineStr">
        <is>
          <t>https://cdn.orca.storage/617815776fb62600b591578d/617b117c097cfe00b5a64d7e/name-plate-photo/RcDVOuk4bO3dktA46ZOQ.jpg</t>
        </is>
      </c>
      <c r="I69" s="3" t="inlineStr">
        <is>
          <t>https://cdn.orca.storage/617815776fb62600b591578d/617b117c097cfe00b5a64d7e/barcode-photo/WRUlUe7IUSmHwzJ80lfKQ.jpg</t>
        </is>
      </c>
      <c r="J69" s="3" t="inlineStr">
        <is>
          <t>Raw Sludge Pumping Station 2</t>
        </is>
      </c>
      <c r="K69" s="3" t="inlineStr">
        <is>
          <t>PRE-000642</t>
        </is>
      </c>
      <c r="L69" s="3" t="inlineStr">
        <is>
          <t>BM</t>
        </is>
      </c>
      <c r="M69" s="3" t="inlineStr">
        <is>
          <t>43.3881567, -80.3520952</t>
        </is>
      </c>
      <c r="N69" s="4">
        <v>44498.59684027778</v>
      </c>
    </row>
    <row r="70">
      <c r="A70" s="3">
        <f>T("0000346568")</f>
      </c>
      <c r="B70" s="3" t="inlineStr">
        <is>
          <t>Raw Sludge Pumping Station 1  Heating Systems</t>
        </is>
      </c>
      <c r="C70" s="3" t="inlineStr">
        <is>
          <t>Raw Sludge Pumping Station 1</t>
        </is>
      </c>
      <c r="D70" s="3" t="inlineStr">
        <is>
          <t>Good</t>
        </is>
      </c>
      <c r="E70" s="3" t="inlineStr">
        <is>
          <t>Good</t>
        </is>
      </c>
      <c r="F70" s="3" t="inlineStr">
        <is>
          <t>1972-01-01</t>
        </is>
      </c>
      <c r="G70" s="3" t="inlineStr">
        <is>
          <t>https://cdn.orca.storage/617815776fb62600b591578d/617b117c097cfe00b5a64d7f/asset-photo/NL1ONnx8MXl6R4iqrTTKg.jpg</t>
        </is>
      </c>
      <c r="H70" s="3" t="inlineStr">
        <is>
          <t>https://cdn.orca.storage/617815776fb62600b591578d/617b117c097cfe00b5a64d7f/name-plate-photo/GQCYwJQ8vnYUkrtVUUkpag.jpg</t>
        </is>
      </c>
      <c r="I70" s="3">
        <v/>
      </c>
      <c r="J70" s="3" t="inlineStr">
        <is>
          <t>Raw Sludge Pumping Station 1</t>
        </is>
      </c>
      <c r="K70" s="3" t="inlineStr">
        <is>
          <t>PRE-000643</t>
        </is>
      </c>
      <c r="L70" s="3" t="inlineStr">
        <is>
          <t>BM</t>
        </is>
      </c>
      <c r="M70" s="3" t="inlineStr">
        <is>
          <t>43.3881893, -80.3519279</t>
        </is>
      </c>
      <c r="N70" s="4">
        <v>44498.634050925924</v>
      </c>
    </row>
    <row r="71">
      <c r="A71" s="3">
        <f>T("0000346587")</f>
      </c>
      <c r="B71" s="3" t="inlineStr">
        <is>
          <t>Raw Sludge Pumping Station 1  Heating Systems</t>
        </is>
      </c>
      <c r="C71" s="3" t="inlineStr">
        <is>
          <t>Raw Sludge Pumping Station 1</t>
        </is>
      </c>
      <c r="D71" s="3" t="inlineStr">
        <is>
          <t>Good</t>
        </is>
      </c>
      <c r="E71" s="3" t="inlineStr">
        <is>
          <t>Good</t>
        </is>
      </c>
      <c r="F71" s="3" t="inlineStr">
        <is>
          <t>1972-01-01</t>
        </is>
      </c>
      <c r="G71" s="3" t="inlineStr">
        <is>
          <t>https://cdn.orca.storage/617815776fb62600b591578d/617b117c097cfe00b5a64d80/asset-photo/FlCGqDgdwtmqwlBylEQkAw.jpg</t>
        </is>
      </c>
      <c r="H71" s="3" t="inlineStr">
        <is>
          <t>https://cdn.orca.storage/617815776fb62600b591578d/617b117c097cfe00b5a64d80/name-plate-photo/S9QOHBqImY84P6BjpryVdA.jpg</t>
        </is>
      </c>
      <c r="I71" s="3" t="inlineStr">
        <is>
          <t>https://cdn.orca.storage/617815776fb62600b591578d/617b117c097cfe00b5a64d80/barcode-photo/HdAFMH82IygM6YRGKbryGQ.jpg</t>
        </is>
      </c>
      <c r="J71" s="3" t="inlineStr">
        <is>
          <t>Raw Sludge Pumping Station 1</t>
        </is>
      </c>
      <c r="K71" s="3" t="inlineStr">
        <is>
          <t>PRE-000644</t>
        </is>
      </c>
      <c r="L71" s="3" t="inlineStr">
        <is>
          <t>BM</t>
        </is>
      </c>
      <c r="M71" s="3" t="inlineStr">
        <is>
          <t>43.3887413, -80.3522177</t>
        </is>
      </c>
      <c r="N71" s="4">
        <v>44498.63309027778</v>
      </c>
    </row>
    <row r="72">
      <c r="A72" s="3">
        <f>T("0000346604")</f>
      </c>
      <c r="B72" s="3" t="inlineStr">
        <is>
          <t>O&amp;M Building Water Heater</t>
        </is>
      </c>
      <c r="C72" s="3" t="inlineStr">
        <is>
          <t>Ops &amp; Maintenance Building</t>
        </is>
      </c>
      <c r="D72" s="3" t="inlineStr">
        <is>
          <t>Fair</t>
        </is>
      </c>
      <c r="E72" s="3" t="inlineStr">
        <is>
          <t>Fair</t>
        </is>
      </c>
      <c r="F72" s="3" t="inlineStr">
        <is>
          <t>1972-01-01</t>
        </is>
      </c>
      <c r="G72" s="3" t="inlineStr">
        <is>
          <t>https://cdn.orca.storage/617815776fb62600b591578d/617b117c097cfe00b5a64d81/asset-photo/Oflpy9H5vaTLDZJS2vvVA.jpg</t>
        </is>
      </c>
      <c r="H72" s="3" t="inlineStr">
        <is>
          <t>https://cdn.orca.storage/617815776fb62600b591578d/617b117c097cfe00b5a64d81/name-plate-photo/cJl6050kbCYUr3yX0AG9kg.jpg</t>
        </is>
      </c>
      <c r="I72" s="3" t="inlineStr">
        <is>
          <t>https://cdn.orca.storage/617815776fb62600b591578d/617b117c097cfe00b5a64d81/barcode-photo/3UN4cRRAWnUF0NFrtJ2QeA.jpg</t>
        </is>
      </c>
      <c r="J72" s="3" t="inlineStr">
        <is>
          <t>Ops &amp; Maintenance Building</t>
        </is>
      </c>
      <c r="K72" s="3" t="inlineStr">
        <is>
          <t>PRE-000681</t>
        </is>
      </c>
      <c r="L72" s="3" t="inlineStr">
        <is>
          <t>BM</t>
        </is>
      </c>
      <c r="M72" s="3" t="inlineStr">
        <is>
          <t>Unknown</t>
        </is>
      </c>
      <c r="N72" s="4">
        <v>44498.56228009259</v>
      </c>
    </row>
    <row r="73">
      <c r="A73" s="3">
        <f>T("0000346605")</f>
      </c>
      <c r="B73" s="3" t="inlineStr">
        <is>
          <t>O&amp;M Building Water Heater</t>
        </is>
      </c>
      <c r="C73" s="3" t="inlineStr">
        <is>
          <t>Ops &amp; Maintenance Building</t>
        </is>
      </c>
      <c r="D73" s="3" t="inlineStr">
        <is>
          <t>Poor</t>
        </is>
      </c>
      <c r="E73" s="3" t="inlineStr">
        <is>
          <t>Opd</t>
        </is>
      </c>
      <c r="F73" s="3" t="inlineStr">
        <is>
          <t>1972-01-01</t>
        </is>
      </c>
      <c r="G73" s="3" t="inlineStr">
        <is>
          <t>https://cdn.orca.storage/617815776fb62600b591578d/617b117c097cfe00b5a64d82/asset-photo/lY6gsR8OrcB38hZ4yX3Xg.jpg</t>
        </is>
      </c>
      <c r="H73" s="3" t="inlineStr">
        <is>
          <t>https://cdn.orca.storage/617815776fb62600b591578d/617b117c097cfe00b5a64d82/name-plate-photo/cfSrJfz9GMttwlmKBt5H4Q.jpg</t>
        </is>
      </c>
      <c r="I73" s="3" t="inlineStr">
        <is>
          <t>https://cdn.orca.storage/617815776fb62600b591578d/617b117c097cfe00b5a64d82/barcode-photo/is7BKhcsBJNcow9uP5TiRw.jpg</t>
        </is>
      </c>
      <c r="J73" s="3" t="inlineStr">
        <is>
          <t>Ops &amp; Maintenance Building</t>
        </is>
      </c>
      <c r="K73" s="3" t="inlineStr">
        <is>
          <t>PRE-000682</t>
        </is>
      </c>
      <c r="L73" s="3" t="inlineStr">
        <is>
          <t>BM</t>
        </is>
      </c>
      <c r="M73" s="3" t="inlineStr">
        <is>
          <t>Unknown</t>
        </is>
      </c>
      <c r="N73" s="4">
        <v>44498.564421296294</v>
      </c>
    </row>
    <row r="74">
      <c r="A74" s="3">
        <f>T("0000346606")</f>
      </c>
      <c r="B74" s="3" t="inlineStr">
        <is>
          <t>O&amp;M Building Louvre</t>
        </is>
      </c>
      <c r="C74" s="3" t="inlineStr">
        <is>
          <t>Ops &amp; Maintenance Building</t>
        </is>
      </c>
      <c r="D74" s="3" t="inlineStr">
        <is>
          <t>Fair</t>
        </is>
      </c>
      <c r="E74" s="3" t="inlineStr">
        <is>
          <t>Fair</t>
        </is>
      </c>
      <c r="F74" s="3" t="inlineStr">
        <is>
          <t>1972-01-01</t>
        </is>
      </c>
      <c r="G74" s="3" t="inlineStr">
        <is>
          <t>https://cdn.orca.storage/617815776fb62600b591578d/617b117c097cfe00b5a64d83/asset-photo/nHAOgJlFZvKkkiNaKK9scg.jpg</t>
        </is>
      </c>
      <c r="H74" s="3" t="inlineStr">
        <is>
          <t>https://cdn.orca.storage/617815776fb62600b591578d/617b117c097cfe00b5a64d83/name-plate-photo/0moeJFBB7W2oRgEWHiytww.jpg</t>
        </is>
      </c>
      <c r="I74" s="3" t="inlineStr">
        <is>
          <t>https://cdn.orca.storage/617815776fb62600b591578d/617b117c097cfe00b5a64d83/barcode-photo/664ojxFRWyG8VdYzqi3ZQ.jpg</t>
        </is>
      </c>
      <c r="J74" s="3" t="inlineStr">
        <is>
          <t>Ops &amp; Maintenance Building</t>
        </is>
      </c>
      <c r="K74" s="3" t="inlineStr">
        <is>
          <t>PRE-000683</t>
        </is>
      </c>
      <c r="L74" s="3" t="inlineStr">
        <is>
          <t>BM</t>
        </is>
      </c>
      <c r="M74" s="3" t="inlineStr">
        <is>
          <t>Unknown</t>
        </is>
      </c>
      <c r="N74" s="4">
        <v>44498.56626157407</v>
      </c>
    </row>
    <row r="75">
      <c r="A75" s="3">
        <f>T("0000346642")</f>
      </c>
      <c r="B75" s="3" t="inlineStr">
        <is>
          <t>O&amp;M Building Louvre</t>
        </is>
      </c>
      <c r="C75" s="3" t="inlineStr">
        <is>
          <t>Ops &amp; Maintenance Building</t>
        </is>
      </c>
      <c r="D75" s="3" t="inlineStr">
        <is>
          <t>Good</t>
        </is>
      </c>
      <c r="E75" s="3" t="inlineStr">
        <is>
          <t>Good</t>
        </is>
      </c>
      <c r="F75" s="3" t="inlineStr">
        <is>
          <t>1972-01-01</t>
        </is>
      </c>
      <c r="G75" s="3" t="inlineStr">
        <is>
          <t>https://cdn.orca.storage/617815776fb62600b591578d/617b117c097cfe00b5a64d84/asset-photo/SXP8O46BPvWH28FxgvJ2sw.jpg</t>
        </is>
      </c>
      <c r="H75" s="3" t="inlineStr">
        <is>
          <t>https://cdn.orca.storage/617815776fb62600b591578d/617b117c097cfe00b5a64d84/name-plate-photo/tUIdTbDwqTHbOE5znO4qFw.jpg</t>
        </is>
      </c>
      <c r="I75" s="3" t="inlineStr">
        <is>
          <t>https://cdn.orca.storage/617815776fb62600b591578d/617b117c097cfe00b5a64d84/barcode-photo/KFMXm1u4Ni5aWNAbtmdaGA.jpg</t>
        </is>
      </c>
      <c r="J75" s="3" t="inlineStr">
        <is>
          <t>Ops &amp; Maintenance Building</t>
        </is>
      </c>
      <c r="K75" s="3" t="inlineStr">
        <is>
          <t>PRE-000719</t>
        </is>
      </c>
      <c r="L75" s="3" t="inlineStr">
        <is>
          <t>BM</t>
        </is>
      </c>
      <c r="M75" s="3" t="inlineStr">
        <is>
          <t>Unknown</t>
        </is>
      </c>
      <c r="N75" s="4">
        <v>44498.57502314815</v>
      </c>
    </row>
    <row r="76">
      <c r="A76" s="3">
        <f>T("0000346643")</f>
      </c>
      <c r="B76" s="3" t="inlineStr">
        <is>
          <t>O&amp;M Building Louvre</t>
        </is>
      </c>
      <c r="C76" s="3" t="inlineStr">
        <is>
          <t>Ops &amp; Maintenance Building</t>
        </is>
      </c>
      <c r="D76" s="3">
        <v/>
      </c>
      <c r="E76" s="3">
        <v/>
      </c>
      <c r="F76" s="4">
        <v>26299</v>
      </c>
      <c r="G76" s="3">
        <v/>
      </c>
      <c r="H76" s="3">
        <v/>
      </c>
      <c r="I76" s="3">
        <v/>
      </c>
      <c r="J76" s="3" t="inlineStr">
        <is>
          <t>Ops &amp; Maintenance Building</t>
        </is>
      </c>
      <c r="K76" s="3" t="inlineStr">
        <is>
          <t>PRE-000720</t>
        </is>
      </c>
      <c r="L76" s="3" t="inlineStr">
        <is>
          <t>BM</t>
        </is>
      </c>
      <c r="M76" s="3">
        <v/>
      </c>
      <c r="N76" s="3">
        <v/>
      </c>
    </row>
    <row r="77">
      <c r="A77" s="3">
        <f>T("0000346644")</f>
      </c>
      <c r="B77" s="3" t="inlineStr">
        <is>
          <t>O&amp;M Building Louvre</t>
        </is>
      </c>
      <c r="C77" s="3" t="inlineStr">
        <is>
          <t>Ops &amp; Maintenance Building</t>
        </is>
      </c>
      <c r="D77" s="3">
        <v/>
      </c>
      <c r="E77" s="3">
        <v/>
      </c>
      <c r="F77" s="4">
        <v>26299</v>
      </c>
      <c r="G77" s="3">
        <v/>
      </c>
      <c r="H77" s="3">
        <v/>
      </c>
      <c r="I77" s="3">
        <v/>
      </c>
      <c r="J77" s="3" t="inlineStr">
        <is>
          <t>Ops &amp; Maintenance Building</t>
        </is>
      </c>
      <c r="K77" s="3" t="inlineStr">
        <is>
          <t>PRE-000721</t>
        </is>
      </c>
      <c r="L77" s="3" t="inlineStr">
        <is>
          <t>BM</t>
        </is>
      </c>
      <c r="M77" s="3">
        <v/>
      </c>
      <c r="N77" s="3">
        <v/>
      </c>
    </row>
    <row r="78">
      <c r="A78" s="3">
        <f>T("0000346645")</f>
      </c>
      <c r="B78" s="3" t="inlineStr">
        <is>
          <t>O&amp;M Building Louvre</t>
        </is>
      </c>
      <c r="C78" s="3" t="inlineStr">
        <is>
          <t>Ops &amp; Maintenance Building</t>
        </is>
      </c>
      <c r="D78" s="3" t="inlineStr">
        <is>
          <t>Good</t>
        </is>
      </c>
      <c r="E78" s="3" t="inlineStr">
        <is>
          <t>Good</t>
        </is>
      </c>
      <c r="F78" s="3" t="inlineStr">
        <is>
          <t>1972-01-01</t>
        </is>
      </c>
      <c r="G78" s="3" t="inlineStr">
        <is>
          <t>https://cdn.orca.storage/617815776fb62600b591578d/617b117c097cfe00b5a64d87/asset-photo/IAjhFuyGilHhk11vZ3JsQ.jpg</t>
        </is>
      </c>
      <c r="H78" s="3" t="inlineStr">
        <is>
          <t>https://cdn.orca.storage/617815776fb62600b591578d/617b117c097cfe00b5a64d87/name-plate-photo/h+WCFAMGYE0AYOG4+dq2g.jpg</t>
        </is>
      </c>
      <c r="I78" s="3" t="inlineStr">
        <is>
          <t>https://cdn.orca.storage/617815776fb62600b591578d/617b117c097cfe00b5a64d87/barcode-photo/JQ1puvW+UrtG2gnRhXRtCQ.jpg</t>
        </is>
      </c>
      <c r="J78" s="3" t="inlineStr">
        <is>
          <t>Ops &amp; Maintenance Building</t>
        </is>
      </c>
      <c r="K78" s="3" t="inlineStr">
        <is>
          <t>PRE-000722</t>
        </is>
      </c>
      <c r="L78" s="3" t="inlineStr">
        <is>
          <t>BM</t>
        </is>
      </c>
      <c r="M78" s="3" t="inlineStr">
        <is>
          <t>Unknown</t>
        </is>
      </c>
      <c r="N78" s="4">
        <v>44498.57979166666</v>
      </c>
    </row>
    <row r="79">
      <c r="A79" s="3">
        <f>T("0000346646")</f>
      </c>
      <c r="B79" s="3" t="inlineStr">
        <is>
          <t>O&amp;M Building Louvre</t>
        </is>
      </c>
      <c r="C79" s="3" t="inlineStr">
        <is>
          <t>Ops &amp; Maintenance Building</t>
        </is>
      </c>
      <c r="D79" s="3" t="inlineStr">
        <is>
          <t>Good</t>
        </is>
      </c>
      <c r="E79" s="3" t="inlineStr">
        <is>
          <t>Good</t>
        </is>
      </c>
      <c r="F79" s="3" t="inlineStr">
        <is>
          <t>1972-01-01</t>
        </is>
      </c>
      <c r="G79" s="3" t="inlineStr">
        <is>
          <t>https://cdn.orca.storage/617815776fb62600b591578d/617b117c097cfe00b5a64d88/asset-photo/h3eTue9OCdtbrXYXb1b0qA.jpg</t>
        </is>
      </c>
      <c r="H79" s="3" t="inlineStr">
        <is>
          <t>https://cdn.orca.storage/617815776fb62600b591578d/617b117c097cfe00b5a64d88/name-plate-photo/aYRiTSVtxBNzWki3gNQURg.jpg</t>
        </is>
      </c>
      <c r="I79" s="3" t="inlineStr">
        <is>
          <t>https://cdn.orca.storage/617815776fb62600b591578d/617b117c097cfe00b5a64d88/barcode-photo/ZjiRpHO4Yd+5wZdwRPPT9w.jpg</t>
        </is>
      </c>
      <c r="J79" s="3" t="inlineStr">
        <is>
          <t>Ops &amp; Maintenance Building</t>
        </is>
      </c>
      <c r="K79" s="3" t="inlineStr">
        <is>
          <t>PRE-000723</t>
        </is>
      </c>
      <c r="L79" s="3" t="inlineStr">
        <is>
          <t>BM</t>
        </is>
      </c>
      <c r="M79" s="3" t="inlineStr">
        <is>
          <t>Unknown</t>
        </is>
      </c>
      <c r="N79" s="4">
        <v>44498.58027777778</v>
      </c>
    </row>
    <row r="80">
      <c r="A80" s="3">
        <f>T("0000346647")</f>
      </c>
      <c r="B80" s="3" t="inlineStr">
        <is>
          <t>O&amp;M Building Louvre</t>
        </is>
      </c>
      <c r="C80" s="3" t="inlineStr">
        <is>
          <t>Ops &amp; Maintenance Building</t>
        </is>
      </c>
      <c r="D80" s="3" t="inlineStr">
        <is>
          <t>Good</t>
        </is>
      </c>
      <c r="E80" s="3" t="inlineStr">
        <is>
          <t>Good</t>
        </is>
      </c>
      <c r="F80" s="3" t="inlineStr">
        <is>
          <t>1972-01-01</t>
        </is>
      </c>
      <c r="G80" s="3" t="inlineStr">
        <is>
          <t>https://cdn.orca.storage/617815776fb62600b591578d/617b117c097cfe00b5a64d89/asset-photo/QlZjAnHRvFFNIgnU8seGww.jpg</t>
        </is>
      </c>
      <c r="H80" s="3" t="inlineStr">
        <is>
          <t>https://cdn.orca.storage/617815776fb62600b591578d/617b117c097cfe00b5a64d89/name-plate-photo/LJkjb6jpJBm9nKwlkMhGw.jpg</t>
        </is>
      </c>
      <c r="I80" s="3" t="inlineStr">
        <is>
          <t>https://cdn.orca.storage/617815776fb62600b591578d/617b117c097cfe00b5a64d89/barcode-photo/9eiQBc84SkC4o0W2HBY2Xg.jpg</t>
        </is>
      </c>
      <c r="J80" s="3" t="inlineStr">
        <is>
          <t>Ops &amp; Maintenance Building</t>
        </is>
      </c>
      <c r="K80" s="3" t="inlineStr">
        <is>
          <t>PRE-000724</t>
        </is>
      </c>
      <c r="L80" s="3" t="inlineStr">
        <is>
          <t>BM</t>
        </is>
      </c>
      <c r="M80" s="3" t="inlineStr">
        <is>
          <t>Unknown</t>
        </is>
      </c>
      <c r="N80" s="4">
        <v>44498.58094907407</v>
      </c>
    </row>
    <row r="81">
      <c r="A81" s="3">
        <f>T("0000346662")</f>
      </c>
      <c r="B81" s="3" t="inlineStr">
        <is>
          <t>Digestor Control Building Water Heater</t>
        </is>
      </c>
      <c r="C81" s="3" t="inlineStr">
        <is>
          <t>Digester Control Building</t>
        </is>
      </c>
      <c r="D81" s="3" t="inlineStr">
        <is>
          <t>Good</t>
        </is>
      </c>
      <c r="E81" s="3" t="inlineStr">
        <is>
          <t>Good</t>
        </is>
      </c>
      <c r="F81" s="3" t="inlineStr">
        <is>
          <t>1972-01-01</t>
        </is>
      </c>
      <c r="G81" s="3" t="inlineStr">
        <is>
          <t>https://cdn.orca.storage/617815776fb62600b591578d/617b117c097cfe00b5a64d8a/asset-photo/CCY7plk58Kbaf56Ei4K2yQ.jpg</t>
        </is>
      </c>
      <c r="H81" s="3" t="inlineStr">
        <is>
          <t>https://cdn.orca.storage/617815776fb62600b591578d/617b117c097cfe00b5a64d8a/name-plate-photo/J1UKOBK7X3SvPBWtSuy0pw.jpg</t>
        </is>
      </c>
      <c r="I81" s="3" t="inlineStr">
        <is>
          <t>https://cdn.orca.storage/617815776fb62600b591578d/617b117c097cfe00b5a64d8a/barcode-photo/R+bnnHLYjbH+wqEFsL6juw.jpg</t>
        </is>
      </c>
      <c r="J81" s="3" t="inlineStr">
        <is>
          <t>Digester Control Building</t>
        </is>
      </c>
      <c r="K81" s="3" t="inlineStr">
        <is>
          <t>PRE-000739</t>
        </is>
      </c>
      <c r="L81" s="3" t="inlineStr">
        <is>
          <t>BM</t>
        </is>
      </c>
      <c r="M81" s="3" t="inlineStr">
        <is>
          <t>43.3879960, -80.3511460</t>
        </is>
      </c>
      <c r="N81" s="4">
        <v>44498.66575231482</v>
      </c>
    </row>
    <row r="82">
      <c r="A82" s="3">
        <f>T("0000348284")</f>
      </c>
      <c r="B82" s="3" t="inlineStr">
        <is>
          <t>Digestor Control Building Air Intake System</t>
        </is>
      </c>
      <c r="C82" s="3" t="inlineStr">
        <is>
          <t>Digester Control Building</t>
        </is>
      </c>
      <c r="D82" s="3" t="inlineStr">
        <is>
          <t>Good</t>
        </is>
      </c>
      <c r="E82" s="3" t="inlineStr">
        <is>
          <t>Good</t>
        </is>
      </c>
      <c r="F82" s="3" t="inlineStr">
        <is>
          <t>1972-01-01</t>
        </is>
      </c>
      <c r="G82" s="3" t="inlineStr">
        <is>
          <t>https://cdn.orca.storage/617815776fb62600b591578d/617b117c097cfe00b5a64d8b/asset-photo/k+SMu+r2rxWiP4szcYo8A.jpg</t>
        </is>
      </c>
      <c r="H82" s="3" t="inlineStr">
        <is>
          <t>https://cdn.orca.storage/617815776fb62600b591578d/617b117c097cfe00b5a64d8b/name-plate-photo/sQGVbyQlRsUxEik5qJ5hg.jpg</t>
        </is>
      </c>
      <c r="I82" s="3" t="inlineStr">
        <is>
          <t>https://cdn.orca.storage/617815776fb62600b591578d/617b117c097cfe00b5a64d8b/barcode-photo/TdmAMEFi9KN49dbnTfo6Kw.jpg</t>
        </is>
      </c>
      <c r="J82" s="3" t="inlineStr">
        <is>
          <t>Digester Control Building</t>
        </is>
      </c>
      <c r="K82" s="3" t="inlineStr">
        <is>
          <t>PRE-000857</t>
        </is>
      </c>
      <c r="L82" s="3" t="inlineStr">
        <is>
          <t>BM</t>
        </is>
      </c>
      <c r="M82" s="3" t="inlineStr">
        <is>
          <t>43.3881715, -80.3518942</t>
        </is>
      </c>
      <c r="N82" s="4">
        <v>44498.64908564815</v>
      </c>
    </row>
    <row r="83">
      <c r="A83" s="3">
        <f>T("0000348285")</f>
      </c>
      <c r="B83" s="3" t="inlineStr">
        <is>
          <t>Digestor Control Building Air Intake System</t>
        </is>
      </c>
      <c r="C83" s="3" t="inlineStr">
        <is>
          <t>Digester Control Building</t>
        </is>
      </c>
      <c r="D83" s="3">
        <v/>
      </c>
      <c r="E83" s="3">
        <v/>
      </c>
      <c r="F83" s="4">
        <v>26299</v>
      </c>
      <c r="G83" s="3">
        <v/>
      </c>
      <c r="H83" s="3">
        <v/>
      </c>
      <c r="I83" s="3">
        <v/>
      </c>
      <c r="J83" s="3" t="inlineStr">
        <is>
          <t>Digester Control Building</t>
        </is>
      </c>
      <c r="K83" s="3" t="inlineStr">
        <is>
          <t>PRE-000858</t>
        </is>
      </c>
      <c r="L83" s="3" t="inlineStr">
        <is>
          <t>BM</t>
        </is>
      </c>
      <c r="M83" s="3">
        <v/>
      </c>
      <c r="N83" s="3">
        <v/>
      </c>
    </row>
    <row r="84">
      <c r="A84" s="3">
        <f>T("0000348306")</f>
      </c>
      <c r="B84" s="3" t="inlineStr">
        <is>
          <t>Return Sludge PS 2 Electric Heating Systems</t>
        </is>
      </c>
      <c r="C84" s="3" t="inlineStr">
        <is>
          <t>Return Sludge PS 2 Return Sludge Ps2 Room Between Secondary Clarifer 3&amp;4</t>
        </is>
      </c>
      <c r="D84" s="3" t="inlineStr">
        <is>
          <t>Fair</t>
        </is>
      </c>
      <c r="E84" s="3" t="inlineStr">
        <is>
          <t>Fair</t>
        </is>
      </c>
      <c r="F84" s="3" t="inlineStr">
        <is>
          <t>1972-01-01</t>
        </is>
      </c>
      <c r="G84" s="3" t="inlineStr">
        <is>
          <t>https://cdn.orca.storage/617815776fb62600b591578d/617b117c097cfe00b5a64d8d/asset-photo/0dypn3W4VHv5JuLL5hTERg.jpg</t>
        </is>
      </c>
      <c r="H84" s="3" t="inlineStr">
        <is>
          <t>https://cdn.orca.storage/617815776fb62600b591578d/617b117c097cfe00b5a64d8d/name-plate-photo/gtoPe4ynKieTdKQ33p7qA.jpg</t>
        </is>
      </c>
      <c r="I84" s="3" t="inlineStr">
        <is>
          <t>https://cdn.orca.storage/617815776fb62600b591578d/617b117c097cfe00b5a64d8d/barcode-photo/pSVLMrY8WtYnWpnZP0h8XA.jpg</t>
        </is>
      </c>
      <c r="J84" s="3" t="inlineStr">
        <is>
          <t>Return Sludge PS 2</t>
        </is>
      </c>
      <c r="K84" s="3" t="inlineStr">
        <is>
          <t>PRE-000882</t>
        </is>
      </c>
      <c r="L84" s="3" t="inlineStr">
        <is>
          <t>BM</t>
        </is>
      </c>
      <c r="M84" s="3" t="inlineStr">
        <is>
          <t>43.3881715, -80.3518942</t>
        </is>
      </c>
      <c r="N84" s="4">
        <v>44498.64204861111</v>
      </c>
    </row>
    <row r="85">
      <c r="A85" s="3">
        <f>T("0000348325")</f>
      </c>
      <c r="B85" s="3" t="inlineStr">
        <is>
          <t>Louvre</t>
        </is>
      </c>
      <c r="C85" s="3" t="inlineStr">
        <is>
          <t>Return Sludge Pumping Station Room</t>
        </is>
      </c>
      <c r="D85" s="3" t="inlineStr">
        <is>
          <t>Good</t>
        </is>
      </c>
      <c r="E85" s="3" t="inlineStr">
        <is>
          <t>Good</t>
        </is>
      </c>
      <c r="F85" s="3" t="inlineStr">
        <is>
          <t>2000-01-20</t>
        </is>
      </c>
      <c r="G85" s="3" t="inlineStr">
        <is>
          <t>https://cdn.orca.storage/617815776fb62600b591578d/617b117c097cfe00b5a64d8e/asset-photo/4x9kJhO300iAPrC8xNcQ.jpg</t>
        </is>
      </c>
      <c r="H85" s="3" t="inlineStr">
        <is>
          <t>https://cdn.orca.storage/617815776fb62600b591578d/617b117c097cfe00b5a64d8e/name-plate-photo/QBGvYyh4QFjeV5yaI72UZg.jpg</t>
        </is>
      </c>
      <c r="I85" s="3" t="inlineStr">
        <is>
          <t>https://cdn.orca.storage/617815776fb62600b591578d/617b117c097cfe00b5a64d8e/barcode-photo/xJkXJOk3lyYf2CXMlkwGA.jpg</t>
        </is>
      </c>
      <c r="J85" s="3" t="inlineStr">
        <is>
          <t>Return Sludge Pumping Station</t>
        </is>
      </c>
      <c r="K85" s="3" t="inlineStr">
        <is>
          <t>PRE-000997</t>
        </is>
      </c>
      <c r="L85" s="3" t="inlineStr">
        <is>
          <t>BM</t>
        </is>
      </c>
      <c r="M85" s="3" t="inlineStr">
        <is>
          <t>43.3881715, -80.3518942</t>
        </is>
      </c>
      <c r="N85" s="4">
        <v>44498.63791666667</v>
      </c>
    </row>
    <row r="86">
      <c r="A86" s="3">
        <f>T("1111121395")</f>
      </c>
      <c r="B86" s="3" t="inlineStr">
        <is>
          <t>Sodium Hydroxide Storage Room Sump Pump</t>
        </is>
      </c>
      <c r="C86" s="3" t="inlineStr">
        <is>
          <t>Headworks Building Chemical Storage Room</t>
        </is>
      </c>
      <c r="D86" s="3">
        <v/>
      </c>
      <c r="E86" s="3">
        <v/>
      </c>
      <c r="F86" s="4">
        <v>36161</v>
      </c>
      <c r="G86" s="3">
        <v/>
      </c>
      <c r="H86" s="3">
        <v/>
      </c>
      <c r="I86" s="3">
        <v/>
      </c>
      <c r="J86" s="3" t="inlineStr">
        <is>
          <t>Headworks Building</t>
        </is>
      </c>
      <c r="K86" s="3" t="inlineStr">
        <is>
          <t>WSP-000020</t>
        </is>
      </c>
      <c r="L86" s="3" t="inlineStr">
        <is>
          <t>BM</t>
        </is>
      </c>
      <c r="M86" s="3">
        <v/>
      </c>
      <c r="N86" s="3">
        <v/>
      </c>
    </row>
    <row r="87">
      <c r="A87" s="3">
        <f>T("1111121396")</f>
      </c>
      <c r="B87" s="3" t="inlineStr">
        <is>
          <t>Alum Storage Room Sump Pump</t>
        </is>
      </c>
      <c r="C87" s="3" t="inlineStr">
        <is>
          <t>Headworks Building Chemical Storage Room</t>
        </is>
      </c>
      <c r="D87" s="3">
        <v/>
      </c>
      <c r="E87" s="3">
        <v/>
      </c>
      <c r="F87" s="4">
        <v>36161</v>
      </c>
      <c r="G87" s="3">
        <v/>
      </c>
      <c r="H87" s="3">
        <v/>
      </c>
      <c r="I87" s="3">
        <v/>
      </c>
      <c r="J87" s="3" t="inlineStr">
        <is>
          <t>Headworks Building</t>
        </is>
      </c>
      <c r="K87" s="3" t="inlineStr">
        <is>
          <t>WSP-000021</t>
        </is>
      </c>
      <c r="L87" s="3" t="inlineStr">
        <is>
          <t>BM</t>
        </is>
      </c>
      <c r="M87" s="3">
        <v/>
      </c>
      <c r="N87" s="3">
        <v/>
      </c>
    </row>
    <row r="88">
      <c r="A88" s="3">
        <f>T("1111121405")</f>
      </c>
      <c r="B88" s="3" t="inlineStr">
        <is>
          <t>Raw Sludge Pump Station 1 Sump Pump Sp-301</t>
        </is>
      </c>
      <c r="C88" s="3" t="inlineStr">
        <is>
          <t>Raw Sludge Pumping Station 1 Raw Sludge Pump Station 1 Room</t>
        </is>
      </c>
      <c r="D88" s="3">
        <v/>
      </c>
      <c r="E88" s="3">
        <v/>
      </c>
      <c r="F88" s="4">
        <v>26299</v>
      </c>
      <c r="G88" s="3">
        <v/>
      </c>
      <c r="H88" s="3">
        <v/>
      </c>
      <c r="I88" s="3">
        <v/>
      </c>
      <c r="J88" s="3" t="inlineStr">
        <is>
          <t>Raw Sludge Pumping Station 1</t>
        </is>
      </c>
      <c r="K88" s="3" t="inlineStr">
        <is>
          <t>WSP-000030</t>
        </is>
      </c>
      <c r="L88" s="3" t="inlineStr">
        <is>
          <t>BM</t>
        </is>
      </c>
      <c r="M88" s="3">
        <v/>
      </c>
      <c r="N88" s="3">
        <v/>
      </c>
    </row>
    <row r="89">
      <c r="A89" s="3">
        <f>T("1111121416")</f>
      </c>
      <c r="B89" s="3" t="inlineStr">
        <is>
          <t>Raw Sludge Pump Station 1 Sump Pump Sp-302</t>
        </is>
      </c>
      <c r="C89" s="3" t="inlineStr">
        <is>
          <t>Raw Sludge Pumping Station 1 Raw Sludge Pump Station 2</t>
        </is>
      </c>
      <c r="D89" s="3">
        <v/>
      </c>
      <c r="E89" s="3">
        <v/>
      </c>
      <c r="F89" s="4">
        <v>26299</v>
      </c>
      <c r="G89" s="3">
        <v/>
      </c>
      <c r="H89" s="3">
        <v/>
      </c>
      <c r="I89" s="3">
        <v/>
      </c>
      <c r="J89" s="3" t="inlineStr">
        <is>
          <t>Raw Sludge Pumping Station 1</t>
        </is>
      </c>
      <c r="K89" s="3" t="inlineStr">
        <is>
          <t>WSP-000041</t>
        </is>
      </c>
      <c r="L89" s="3" t="inlineStr">
        <is>
          <t>BM</t>
        </is>
      </c>
      <c r="M89" s="3">
        <v/>
      </c>
      <c r="N89" s="3">
        <v/>
      </c>
    </row>
    <row r="90">
      <c r="A90" s="3">
        <f>T("1111121436")</f>
      </c>
      <c r="B90" s="3" t="inlineStr">
        <is>
          <t>Aeration WAS Pump and Control Room Unit Heater</t>
        </is>
      </c>
      <c r="C90" s="3" t="inlineStr">
        <is>
          <t>Aeration Tank Cell 1 Aeration Tank Waste Activated Sludge Pump and Control Room</t>
        </is>
      </c>
      <c r="D90" s="3">
        <v/>
      </c>
      <c r="E90" s="3">
        <v/>
      </c>
      <c r="F90" s="4">
        <v>36545</v>
      </c>
      <c r="G90" s="3">
        <v/>
      </c>
      <c r="H90" s="3">
        <v/>
      </c>
      <c r="I90" s="3">
        <v/>
      </c>
      <c r="J90" s="3" t="inlineStr">
        <is>
          <t>Aeration Tank Cell 1</t>
        </is>
      </c>
      <c r="K90" s="3" t="inlineStr">
        <is>
          <t>WSP-000061</t>
        </is>
      </c>
      <c r="L90" s="3" t="inlineStr">
        <is>
          <t>BM</t>
        </is>
      </c>
      <c r="M90" s="3">
        <v/>
      </c>
      <c r="N90" s="3">
        <v/>
      </c>
    </row>
    <row r="91">
      <c r="A91" s="3">
        <f>T("1111121439")</f>
      </c>
      <c r="B91" s="3" t="inlineStr">
        <is>
          <t>Aeration WAS Pump and Control Room Sump Pump</t>
        </is>
      </c>
      <c r="C91" s="3" t="inlineStr">
        <is>
          <t>Aeration Tank Cell 1 Aeration Tank Waste Activated Sludge Pump and Control Room</t>
        </is>
      </c>
      <c r="D91" s="3">
        <v/>
      </c>
      <c r="E91" s="3">
        <v/>
      </c>
      <c r="F91" s="4">
        <v>36545</v>
      </c>
      <c r="G91" s="3">
        <v/>
      </c>
      <c r="H91" s="3">
        <v/>
      </c>
      <c r="I91" s="3">
        <v/>
      </c>
      <c r="J91" s="3" t="inlineStr">
        <is>
          <t>Aeration Tank Cell 1</t>
        </is>
      </c>
      <c r="K91" s="3" t="inlineStr">
        <is>
          <t>WSP-000064</t>
        </is>
      </c>
      <c r="L91" s="3" t="inlineStr">
        <is>
          <t>BM</t>
        </is>
      </c>
      <c r="M91" s="3">
        <v/>
      </c>
      <c r="N91" s="3">
        <v/>
      </c>
    </row>
    <row r="92">
      <c r="A92" s="3">
        <f>T("1111121494")</f>
      </c>
      <c r="B92" s="3" t="inlineStr">
        <is>
          <t>Digestor Control Building Ventilation Louvres (2 Total)</t>
        </is>
      </c>
      <c r="C92" s="3" t="inlineStr">
        <is>
          <t>Digester Control Building Gas Booster Room</t>
        </is>
      </c>
      <c r="D92" s="3">
        <v/>
      </c>
      <c r="E92" s="3">
        <v/>
      </c>
      <c r="F92" s="4">
        <v>26299</v>
      </c>
      <c r="G92" s="3">
        <v/>
      </c>
      <c r="H92" s="3">
        <v/>
      </c>
      <c r="I92" s="3">
        <v/>
      </c>
      <c r="J92" s="3" t="inlineStr">
        <is>
          <t>Digester Control Building</t>
        </is>
      </c>
      <c r="K92" s="3" t="inlineStr">
        <is>
          <t>WSP-000119</t>
        </is>
      </c>
      <c r="L92" s="3" t="inlineStr">
        <is>
          <t>BM</t>
        </is>
      </c>
      <c r="M92" s="3">
        <v/>
      </c>
      <c r="N92" s="3">
        <v/>
      </c>
    </row>
    <row r="93">
      <c r="A93" s="3">
        <f>T("1111121501")</f>
      </c>
      <c r="B93" s="3" t="inlineStr">
        <is>
          <t>Digestor Control Building Ventilation Louvres (2 Total)</t>
        </is>
      </c>
      <c r="C93" s="3" t="inlineStr">
        <is>
          <t>Digester Control Building Gas Safety Room</t>
        </is>
      </c>
      <c r="D93" s="3">
        <v/>
      </c>
      <c r="E93" s="3">
        <v/>
      </c>
      <c r="F93" s="4">
        <v>26299</v>
      </c>
      <c r="G93" s="3">
        <v/>
      </c>
      <c r="H93" s="3">
        <v/>
      </c>
      <c r="I93" s="3">
        <v/>
      </c>
      <c r="J93" s="3" t="inlineStr">
        <is>
          <t>Digester Control Building</t>
        </is>
      </c>
      <c r="K93" s="3" t="inlineStr">
        <is>
          <t>WSP-000126</t>
        </is>
      </c>
      <c r="L93" s="3" t="inlineStr">
        <is>
          <t>BM</t>
        </is>
      </c>
      <c r="M93" s="3">
        <v/>
      </c>
      <c r="N93" s="3">
        <v/>
      </c>
    </row>
    <row r="94">
      <c r="A94" s="3">
        <f>T("1111121513")</f>
      </c>
      <c r="B94" s="3" t="inlineStr">
        <is>
          <t>Digestor Control Building Ventilation Louvres (2 Total)</t>
        </is>
      </c>
      <c r="C94" s="3" t="inlineStr">
        <is>
          <t>Digester Control Building Sludge Mixing Pump Room Sludge Mixing Pump Room Second Floor</t>
        </is>
      </c>
      <c r="D94" s="3">
        <v/>
      </c>
      <c r="E94" s="3">
        <v/>
      </c>
      <c r="F94" s="4">
        <v>26299</v>
      </c>
      <c r="G94" s="3">
        <v/>
      </c>
      <c r="H94" s="3">
        <v/>
      </c>
      <c r="I94" s="3">
        <v/>
      </c>
      <c r="J94" s="3" t="inlineStr">
        <is>
          <t>Digester Control Building</t>
        </is>
      </c>
      <c r="K94" s="3" t="inlineStr">
        <is>
          <t>WSP-000138</t>
        </is>
      </c>
      <c r="L94" s="3" t="inlineStr">
        <is>
          <t>BM</t>
        </is>
      </c>
      <c r="M94" s="3">
        <v/>
      </c>
      <c r="N94" s="3">
        <v/>
      </c>
    </row>
    <row r="95">
      <c r="A95" s="3">
        <f>T("1111121521")</f>
      </c>
      <c r="B95" s="3" t="inlineStr">
        <is>
          <t>O&amp;M Building Firm Alarm System</t>
        </is>
      </c>
      <c r="C95" s="3" t="inlineStr">
        <is>
          <t>Ops &amp; Maintenance Building</t>
        </is>
      </c>
      <c r="D95" s="3">
        <v/>
      </c>
      <c r="E95" s="3">
        <v/>
      </c>
      <c r="F95" s="4">
        <v>26299</v>
      </c>
      <c r="G95" s="3">
        <v/>
      </c>
      <c r="H95" s="3">
        <v/>
      </c>
      <c r="I95" s="3">
        <v/>
      </c>
      <c r="J95" s="3" t="inlineStr">
        <is>
          <t>Ops &amp; Maintenance Building</t>
        </is>
      </c>
      <c r="K95" s="3" t="inlineStr">
        <is>
          <t>WSP-000146</t>
        </is>
      </c>
      <c r="L95" s="3" t="inlineStr">
        <is>
          <t>BM</t>
        </is>
      </c>
      <c r="M95" s="3">
        <v/>
      </c>
      <c r="N95" s="3">
        <v/>
      </c>
    </row>
    <row r="96">
      <c r="A96" s="3">
        <f>T("1111121541")</f>
      </c>
      <c r="B96" s="3" t="inlineStr">
        <is>
          <t>O&amp;M Building Fume Hood</t>
        </is>
      </c>
      <c r="C96" s="3" t="inlineStr">
        <is>
          <t>Ops &amp; Maintenance Building Laboratory</t>
        </is>
      </c>
      <c r="D96" s="3">
        <v/>
      </c>
      <c r="E96" s="3">
        <v/>
      </c>
      <c r="F96" s="4">
        <v>26299</v>
      </c>
      <c r="G96" s="3">
        <v/>
      </c>
      <c r="H96" s="3">
        <v/>
      </c>
      <c r="I96" s="3">
        <v/>
      </c>
      <c r="J96" s="3" t="inlineStr">
        <is>
          <t>Ops &amp; Maintenance Building</t>
        </is>
      </c>
      <c r="K96" s="3" t="inlineStr">
        <is>
          <t>WSP-000166</t>
        </is>
      </c>
      <c r="L96" s="3" t="inlineStr">
        <is>
          <t>BM</t>
        </is>
      </c>
      <c r="M96" s="3">
        <v/>
      </c>
      <c r="N96" s="3">
        <v/>
      </c>
    </row>
    <row r="97">
      <c r="A97" s="3">
        <f>T("1111121568")</f>
      </c>
      <c r="B97" s="3" t="inlineStr">
        <is>
          <t>O&amp;M Building First Aid Equipment</t>
        </is>
      </c>
      <c r="C97" s="3" t="inlineStr">
        <is>
          <t>Ops &amp; Maintenance Building Hallway</t>
        </is>
      </c>
      <c r="D97" s="3">
        <v/>
      </c>
      <c r="E97" s="3">
        <v/>
      </c>
      <c r="F97" s="4">
        <v>26299</v>
      </c>
      <c r="G97" s="3">
        <v/>
      </c>
      <c r="H97" s="3">
        <v/>
      </c>
      <c r="I97" s="3">
        <v/>
      </c>
      <c r="J97" s="3" t="inlineStr">
        <is>
          <t>Ops &amp; Maintenance Building</t>
        </is>
      </c>
      <c r="K97" s="3" t="inlineStr">
        <is>
          <t>WSP-000193</t>
        </is>
      </c>
      <c r="L97" s="3" t="inlineStr">
        <is>
          <t>BM</t>
        </is>
      </c>
      <c r="M97" s="3">
        <v/>
      </c>
      <c r="N97" s="3">
        <v/>
      </c>
    </row>
    <row r="98">
      <c r="A98" s="3">
        <f>T("0000050779")</f>
      </c>
      <c r="B98" s="3" t="inlineStr">
        <is>
          <t>Eyewash</t>
        </is>
      </c>
      <c r="C98" s="3" t="inlineStr">
        <is>
          <t>Lab</t>
        </is>
      </c>
      <c r="D98" s="3" t="inlineStr">
        <is>
          <t>Fair</t>
        </is>
      </c>
      <c r="E98" s="3" t="inlineStr">
        <is>
          <t>Fair</t>
        </is>
      </c>
      <c r="F98" s="3">
        <v/>
      </c>
      <c r="G98" s="3" t="inlineStr">
        <is>
          <t>https://cdn.orca.storage/617815776fb62600b591578d/617bf6e05c514200b5469807/asset-photo/1Uo0jeLOupBG237Fdia0Rg.jpg</t>
        </is>
      </c>
      <c r="H98" s="3">
        <v/>
      </c>
      <c r="I98" s="3" t="inlineStr">
        <is>
          <t>https://cdn.orca.storage/617815776fb62600b591578d/617bf6e05c514200b5469807/barcode-photo/9nnGcC6sA0Sg8Zy1+X9+oQ.jpg</t>
        </is>
      </c>
      <c r="J98" s="3">
        <v/>
      </c>
      <c r="K98" s="3">
        <v/>
      </c>
      <c r="L98" s="3">
        <v/>
      </c>
      <c r="M98" s="3" t="inlineStr">
        <is>
          <t>Unknown</t>
        </is>
      </c>
      <c r="N98" s="4">
        <v>44498.56109953704</v>
      </c>
    </row>
    <row r="99">
      <c r="A99" s="3">
        <f>T("0000050780")</f>
      </c>
      <c r="B99" s="3" t="inlineStr">
        <is>
          <t>Eyewash and drench hose</t>
        </is>
      </c>
      <c r="C99" s="3" t="inlineStr">
        <is>
          <t>Storage room</t>
        </is>
      </c>
      <c r="D99" s="3" t="inlineStr">
        <is>
          <t>Fair</t>
        </is>
      </c>
      <c r="E99" s="3" t="inlineStr">
        <is>
          <t>Fair</t>
        </is>
      </c>
      <c r="F99" s="3">
        <v/>
      </c>
      <c r="G99" s="3" t="inlineStr">
        <is>
          <t>https://cdn.orca.storage/617815776fb62600b591578d/617bf87b6ef76800b54f3661/asset-photo/pjaME1tJkYTHHHf2HFbcbw.jpg</t>
        </is>
      </c>
      <c r="H99" s="3" t="inlineStr">
        <is>
          <t>https://cdn.orca.storage/617815776fb62600b591578d/617bf87b6ef76800b54f3661/name-plate-photo/moN5Oy4refXsXQY8yjPJyg.jpg</t>
        </is>
      </c>
      <c r="I99" s="3" t="inlineStr">
        <is>
          <t>https://cdn.orca.storage/617815776fb62600b591578d/617bf87b6ef76800b54f3661/barcode-photo/i3MS7c5p4eh2VXj3oDCrDg.jpg</t>
        </is>
      </c>
      <c r="J99" s="3">
        <v/>
      </c>
      <c r="K99" s="3">
        <v/>
      </c>
      <c r="L99" s="3">
        <v/>
      </c>
      <c r="M99" s="3" t="inlineStr">
        <is>
          <t>Unknown</t>
        </is>
      </c>
      <c r="N99" s="4">
        <v>44498.56517361111</v>
      </c>
    </row>
    <row r="100">
      <c r="A100" s="3">
        <f>T("0000050813")</f>
      </c>
      <c r="B100" s="3" t="inlineStr">
        <is>
          <t>Backflow preventer</t>
        </is>
      </c>
      <c r="C100" s="3" t="inlineStr">
        <is>
          <t>Ops building</t>
        </is>
      </c>
      <c r="D100" s="3" t="inlineStr">
        <is>
          <t>Fair</t>
        </is>
      </c>
      <c r="E100" s="3" t="inlineStr">
        <is>
          <t>Fair</t>
        </is>
      </c>
      <c r="F100" s="3">
        <v/>
      </c>
      <c r="G100" s="3" t="inlineStr">
        <is>
          <t>https://cdn.orca.storage/617815776fb62600b591578d/617bf98a2e8faa00b5a0eefb/asset-photo/OdUtPD1oD6eM24+Lj5DvpQ.jpg</t>
        </is>
      </c>
      <c r="H100" s="3" t="inlineStr">
        <is>
          <t>https://cdn.orca.storage/617815776fb62600b591578d/617bf98a2e8faa00b5a0eefb/name-plate-photo/a66yFa3c2JUn31eXm7KdA.jpg</t>
        </is>
      </c>
      <c r="I100" s="3" t="inlineStr">
        <is>
          <t>https://cdn.orca.storage/617815776fb62600b591578d/617bf98a2e8faa00b5a0eefb/barcode-photo/n7NV9IjQsOTn+sWiHJ4xeQ.jpg</t>
        </is>
      </c>
      <c r="J100" s="3">
        <v/>
      </c>
      <c r="K100" s="3">
        <v/>
      </c>
      <c r="L100" s="3">
        <v/>
      </c>
      <c r="M100" s="3" t="inlineStr">
        <is>
          <t>Unknown</t>
        </is>
      </c>
      <c r="N100" s="4">
        <v>44498.56761574074</v>
      </c>
    </row>
    <row r="101">
      <c r="A101" s="3">
        <f>T("0000050387")</f>
      </c>
      <c r="B101" s="3" t="inlineStr">
        <is>
          <t>Portable eyewash</t>
        </is>
      </c>
      <c r="C101" s="3" t="inlineStr">
        <is>
          <t>Generator room</t>
        </is>
      </c>
      <c r="D101" s="3" t="inlineStr">
        <is>
          <t>Good</t>
        </is>
      </c>
      <c r="E101" s="3" t="inlineStr">
        <is>
          <t>Good</t>
        </is>
      </c>
      <c r="F101" s="3">
        <v/>
      </c>
      <c r="G101" s="3" t="inlineStr">
        <is>
          <t>https://cdn.orca.storage/617815776fb62600b591578d/617bfc68097cfe00b5a6f6a1/asset-photo/VV0AiyTanmCrDv22WfxCQ.jpg</t>
        </is>
      </c>
      <c r="H101" s="3" t="inlineStr">
        <is>
          <t>https://cdn.orca.storage/617815776fb62600b591578d/617bfc68097cfe00b5a6f6a1/name-plate-photo/esfcupNHqHyDm25BYxcFrg.jpg</t>
        </is>
      </c>
      <c r="I101" s="3" t="inlineStr">
        <is>
          <t>https://cdn.orca.storage/617815776fb62600b591578d/617bfc68097cfe00b5a6f6a1/barcode-photo/ve2rOi2qdYh7Dz9xQCSqmQ.jpg</t>
        </is>
      </c>
      <c r="J101" s="3">
        <v/>
      </c>
      <c r="K101" s="3">
        <v/>
      </c>
      <c r="L101" s="3">
        <v/>
      </c>
      <c r="M101" s="3" t="inlineStr">
        <is>
          <t>Unknown</t>
        </is>
      </c>
      <c r="N101" s="4">
        <v>44498.57616898148</v>
      </c>
    </row>
    <row r="102">
      <c r="A102" s="3" t="inlineStr">
        <is>
          <t>okvcfrv4d0000335wn2ja1ydc</t>
        </is>
      </c>
      <c r="B102" s="3" t="inlineStr">
        <is>
          <t>Generator exhaust</t>
        </is>
      </c>
      <c r="C102" s="3" t="inlineStr">
        <is>
          <t>Generator room</t>
        </is>
      </c>
      <c r="D102" s="3" t="inlineStr">
        <is>
          <t>Good</t>
        </is>
      </c>
      <c r="E102" s="3" t="inlineStr">
        <is>
          <t>GoodNo drain line on mufflee</t>
        </is>
      </c>
      <c r="F102" s="3">
        <v/>
      </c>
      <c r="G102" s="3" t="inlineStr">
        <is>
          <t>https://cdn.orca.storage/617815776fb62600b591578d/617bfd236ef76800b54f3870/asset-photo/RheqRwHlv1QNuGJPEXXeyQ.jpg</t>
        </is>
      </c>
      <c r="H102" s="3">
        <v/>
      </c>
      <c r="I102" s="3">
        <v/>
      </c>
      <c r="J102" s="3">
        <v/>
      </c>
      <c r="K102" s="3">
        <v/>
      </c>
      <c r="L102" s="3">
        <v/>
      </c>
      <c r="M102" s="3" t="inlineStr">
        <is>
          <t>Unknown</t>
        </is>
      </c>
      <c r="N102" s="4">
        <v>44498.57891203704</v>
      </c>
    </row>
    <row r="103">
      <c r="A103" s="3">
        <f>T("0000346649")</f>
      </c>
      <c r="B103" s="3" t="inlineStr">
        <is>
          <t>Diesel fuel level</t>
        </is>
      </c>
      <c r="C103" s="3" t="inlineStr">
        <is>
          <t>Generator room</t>
        </is>
      </c>
      <c r="D103" s="3" t="inlineStr">
        <is>
          <t>Good</t>
        </is>
      </c>
      <c r="E103" s="3">
        <v/>
      </c>
      <c r="F103" s="3">
        <v/>
      </c>
      <c r="G103" s="3" t="inlineStr">
        <is>
          <t>https://cdn.orca.storage/617815776fb62600b591578d/617bfe862e8faa00b5a0f0e9/asset-photo/LkvzcSxSi63zpEg5wfKFcQ.jpg</t>
        </is>
      </c>
      <c r="H103" s="3" t="inlineStr">
        <is>
          <t>https://cdn.orca.storage/617815776fb62600b591578d/617bfe862e8faa00b5a0f0e9/name-plate-photo/K27e59i38WFNuYzr4vxb1w.jpg</t>
        </is>
      </c>
      <c r="I103" s="3" t="inlineStr">
        <is>
          <t>https://cdn.orca.storage/617815776fb62600b591578d/617bfe862e8faa00b5a0f0e9/barcode-photo/stlCoiA+ATfHgbGgTQSkQ.jpg</t>
        </is>
      </c>
      <c r="J103" s="3">
        <v/>
      </c>
      <c r="K103" s="3">
        <v/>
      </c>
      <c r="L103" s="3">
        <v/>
      </c>
      <c r="M103" s="3" t="inlineStr">
        <is>
          <t>Unknown</t>
        </is>
      </c>
      <c r="N103" s="4">
        <v>44498.58305555556</v>
      </c>
    </row>
    <row r="104">
      <c r="A104" s="3">
        <f>T("0000157995")</f>
      </c>
      <c r="B104" s="3" t="inlineStr">
        <is>
          <t>Diesel tank</t>
        </is>
      </c>
      <c r="C104" s="3" t="inlineStr">
        <is>
          <t>Outside C: indoor fuel lines not contained</t>
        </is>
      </c>
      <c r="D104" s="3" t="inlineStr">
        <is>
          <t>Good</t>
        </is>
      </c>
      <c r="E104" s="3" t="inlineStr">
        <is>
          <t>Good</t>
        </is>
      </c>
      <c r="F104" s="3" t="inlineStr">
        <is>
          <t>2017-10-29</t>
        </is>
      </c>
      <c r="G104" s="3" t="inlineStr">
        <is>
          <t>https://cdn.orca.storage/617815776fb62600b591578d/617bff5d2e8faa00b5a0f13c/asset-photo/zRvv7kIAG44NQmePhUttg.jpg</t>
        </is>
      </c>
      <c r="H104" s="3" t="inlineStr">
        <is>
          <t>https://cdn.orca.storage/617815776fb62600b591578d/617bff5d2e8faa00b5a0f13c/name-plate-photo/WPrHXBAZyCQAYLbtLnc7kw.jpg</t>
        </is>
      </c>
      <c r="I104" s="3" t="inlineStr">
        <is>
          <t>https://cdn.orca.storage/617815776fb62600b591578d/617bff5d2e8faa00b5a0f13c/barcode-photo/bSVZ+7XEULNCIdeA+fumA.jpg</t>
        </is>
      </c>
      <c r="J104" s="3">
        <v/>
      </c>
      <c r="K104" s="3">
        <v/>
      </c>
      <c r="L104" s="3">
        <v/>
      </c>
      <c r="M104" s="3" t="inlineStr">
        <is>
          <t>Unknown</t>
        </is>
      </c>
      <c r="N104" s="4">
        <v>44498.58625</v>
      </c>
    </row>
    <row r="105">
      <c r="A105" s="3">
        <f>T("0000157945")</f>
      </c>
      <c r="B105" s="3" t="inlineStr">
        <is>
          <t>Intake</t>
        </is>
      </c>
      <c r="C105" s="3" t="inlineStr">
        <is>
          <t>Rst402</t>
        </is>
      </c>
      <c r="D105" s="3" t="inlineStr">
        <is>
          <t>Good</t>
        </is>
      </c>
      <c r="E105" s="3" t="inlineStr">
        <is>
          <t>Good</t>
        </is>
      </c>
      <c r="F105" s="3">
        <v/>
      </c>
      <c r="G105" s="3" t="inlineStr">
        <is>
          <t>https://cdn.orca.storage/617815776fb62600b591578d/617c00e42a52c200b5e38e19/asset-photo/BW5Fpk+Y8WLMQuoPqSSQ.jpg</t>
        </is>
      </c>
      <c r="H105" s="3" t="inlineStr">
        <is>
          <t>https://cdn.orca.storage/617815776fb62600b591578d/617c00e42a52c200b5e38e19/name-plate-photo/cG840QtPhD2MLqqRZQXOZg.jpg</t>
        </is>
      </c>
      <c r="I105" s="3" t="inlineStr">
        <is>
          <t>https://cdn.orca.storage/617815776fb62600b591578d/617c00e42a52c200b5e38e19/barcode-photo/YiXoSScaeRKE3N5D2awjLQ.jpg</t>
        </is>
      </c>
      <c r="J105" s="3">
        <v/>
      </c>
      <c r="K105" s="3">
        <v/>
      </c>
      <c r="L105" s="3">
        <v/>
      </c>
      <c r="M105" s="3" t="inlineStr">
        <is>
          <t>43.3884622, -80.3520262</t>
        </is>
      </c>
      <c r="N105" s="4">
        <v>44498.58975694444</v>
      </c>
    </row>
    <row r="106">
      <c r="A106" s="3">
        <f>T("0000157946")</f>
      </c>
      <c r="B106" s="3" t="inlineStr">
        <is>
          <t>Intake</t>
        </is>
      </c>
      <c r="C106" s="3" t="inlineStr">
        <is>
          <t>Rst402</t>
        </is>
      </c>
      <c r="D106" s="3" t="inlineStr">
        <is>
          <t>Good</t>
        </is>
      </c>
      <c r="E106" s="3" t="inlineStr">
        <is>
          <t>Good</t>
        </is>
      </c>
      <c r="F106" s="3">
        <v/>
      </c>
      <c r="G106" s="3" t="inlineStr">
        <is>
          <t>https://cdn.orca.storage/617815776fb62600b591578d/617c01262a52c200b5e38e31/asset-photo/EwzhUGpzkIIDXntZEAaFw.jpg</t>
        </is>
      </c>
      <c r="H106" s="3" t="inlineStr">
        <is>
          <t>https://cdn.orca.storage/617815776fb62600b591578d/617c01262a52c200b5e38e31/name-plate-photo/TbMSjaa1Ay6qvcZ3vuGU+Q.jpg</t>
        </is>
      </c>
      <c r="I106" s="3" t="inlineStr">
        <is>
          <t>https://cdn.orca.storage/617815776fb62600b591578d/617c01262a52c200b5e38e31/barcode-photo/TtFohXG3v6NaZXbLUutMdA.jpg</t>
        </is>
      </c>
      <c r="J106" s="3">
        <v/>
      </c>
      <c r="K106" s="3">
        <v/>
      </c>
      <c r="L106" s="3">
        <v/>
      </c>
      <c r="M106" s="3" t="inlineStr">
        <is>
          <t>43.3884628, -80.3521448</t>
        </is>
      </c>
      <c r="N106" s="4">
        <v>44498.59097222222</v>
      </c>
    </row>
    <row r="107">
      <c r="A107" s="3">
        <f>T("0000157939")</f>
      </c>
      <c r="B107" s="3" t="inlineStr">
        <is>
          <t>Intake</t>
        </is>
      </c>
      <c r="C107" s="3" t="inlineStr">
        <is>
          <t>Rst405</t>
        </is>
      </c>
      <c r="D107" s="3" t="inlineStr">
        <is>
          <t>Good</t>
        </is>
      </c>
      <c r="E107" s="3" t="inlineStr">
        <is>
          <t>Good</t>
        </is>
      </c>
      <c r="F107" s="3">
        <v/>
      </c>
      <c r="G107" s="3" t="inlineStr">
        <is>
          <t>https://cdn.orca.storage/617815776fb62600b591578d/617c016c2a52c200b5e38e3e/asset-photo/iPefwqY55hyPaXZje89gdQ.jpg</t>
        </is>
      </c>
      <c r="H107" s="3" t="inlineStr">
        <is>
          <t>https://cdn.orca.storage/617815776fb62600b591578d/617c016c2a52c200b5e38e3e/name-plate-photo/N5aJU1jMrMkU+LoXqewK9Q.jpg</t>
        </is>
      </c>
      <c r="I107" s="3" t="inlineStr">
        <is>
          <t>https://cdn.orca.storage/617815776fb62600b591578d/617c016c2a52c200b5e38e3e/barcode-photo/Ww41i9GMpajIP6iLXRL4g.jpg</t>
        </is>
      </c>
      <c r="J107" s="3">
        <v/>
      </c>
      <c r="K107" s="3">
        <v/>
      </c>
      <c r="L107" s="3">
        <v/>
      </c>
      <c r="M107" s="3" t="inlineStr">
        <is>
          <t>43.3883972, -80.3519012</t>
        </is>
      </c>
      <c r="N107" s="4">
        <v>44498.591840277775</v>
      </c>
    </row>
    <row r="108">
      <c r="A108" s="3">
        <f>T("0000157938")</f>
      </c>
      <c r="B108" s="3" t="inlineStr">
        <is>
          <t>Intake</t>
        </is>
      </c>
      <c r="C108" s="3" t="inlineStr">
        <is>
          <t>Rst405</t>
        </is>
      </c>
      <c r="D108" s="3" t="inlineStr">
        <is>
          <t>Good</t>
        </is>
      </c>
      <c r="E108" s="3" t="inlineStr">
        <is>
          <t>Good</t>
        </is>
      </c>
      <c r="F108" s="3">
        <v/>
      </c>
      <c r="G108" s="3" t="inlineStr">
        <is>
          <t>https://cdn.orca.storage/617815776fb62600b591578d/617c019b2e8faa00b5a0f209/asset-photo/QyLbUyzU9pWbl3bz8rhsvA.jpg</t>
        </is>
      </c>
      <c r="H108" s="3" t="inlineStr">
        <is>
          <t>https://cdn.orca.storage/617815776fb62600b591578d/617c019b2e8faa00b5a0f209/name-plate-photo/CDo3inbLUQpktsMKwJ3Gw.jpg</t>
        </is>
      </c>
      <c r="I108" s="3" t="inlineStr">
        <is>
          <t>https://cdn.orca.storage/617815776fb62600b591578d/617c019b2e8faa00b5a0f209/barcode-photo/MM912fKde1VKnxHSoYY7sw.jpg</t>
        </is>
      </c>
      <c r="J108" s="3">
        <v/>
      </c>
      <c r="K108" s="3">
        <v/>
      </c>
      <c r="L108" s="3">
        <v/>
      </c>
      <c r="M108" s="3" t="inlineStr">
        <is>
          <t>43.3883869, -80.3518271</t>
        </is>
      </c>
      <c r="N108" s="4">
        <v>44498.592465277776</v>
      </c>
    </row>
    <row r="109">
      <c r="A109" s="3">
        <f>T("0000157950")</f>
      </c>
      <c r="B109" s="3" t="inlineStr">
        <is>
          <t>Intake</t>
        </is>
      </c>
      <c r="C109" s="3" t="inlineStr">
        <is>
          <t>Rst403</t>
        </is>
      </c>
      <c r="D109" s="3" t="inlineStr">
        <is>
          <t>Good</t>
        </is>
      </c>
      <c r="E109" s="3" t="inlineStr">
        <is>
          <t>Good</t>
        </is>
      </c>
      <c r="F109" s="3">
        <v/>
      </c>
      <c r="G109" s="3" t="inlineStr">
        <is>
          <t>https://cdn.orca.storage/617815776fb62600b591578d/617c01fb2e8faa00b5a0f22e/asset-photo/aeQQ1NLfnoe2lrw2WWs+Q.jpg</t>
        </is>
      </c>
      <c r="H109" s="3" t="inlineStr">
        <is>
          <t>https://cdn.orca.storage/617815776fb62600b591578d/617c01fb2e8faa00b5a0f22e/name-plate-photo/tUW6BasPN4M2vUFmIpzg.jpg</t>
        </is>
      </c>
      <c r="I109" s="3" t="inlineStr">
        <is>
          <t>https://cdn.orca.storage/617815776fb62600b591578d/617c01fb2e8faa00b5a0f22e/barcode-photo/yqX0ZYYLN53xdQka37Qdww.jpg</t>
        </is>
      </c>
      <c r="J109" s="3">
        <v/>
      </c>
      <c r="K109" s="3">
        <v/>
      </c>
      <c r="L109" s="3">
        <v/>
      </c>
      <c r="M109" s="3" t="inlineStr">
        <is>
          <t>43.3882943, -80.3523263</t>
        </is>
      </c>
      <c r="N109" s="4">
        <v>44498.59359953704</v>
      </c>
    </row>
    <row r="110">
      <c r="A110" s="3">
        <f>T("0000157949")</f>
      </c>
      <c r="B110" s="3" t="inlineStr">
        <is>
          <t>Intake</t>
        </is>
      </c>
      <c r="C110" s="3" t="inlineStr">
        <is>
          <t>Rst403</t>
        </is>
      </c>
      <c r="D110" s="3" t="inlineStr">
        <is>
          <t>Good</t>
        </is>
      </c>
      <c r="E110" s="3" t="inlineStr">
        <is>
          <t>Good</t>
        </is>
      </c>
      <c r="F110" s="3">
        <v/>
      </c>
      <c r="G110" s="3" t="inlineStr">
        <is>
          <t>https://cdn.orca.storage/617815776fb62600b591578d/617c022c2bf52000b5984408/asset-photo/mhPH+5+sBa+eRUW2aFAUTA.jpg</t>
        </is>
      </c>
      <c r="H110" s="3" t="inlineStr">
        <is>
          <t>https://cdn.orca.storage/617815776fb62600b591578d/617c022c2bf52000b5984408/name-plate-photo/rb2DmG6yd11swNLj1Xfwqg.jpg</t>
        </is>
      </c>
      <c r="I110" s="3" t="inlineStr">
        <is>
          <t>https://cdn.orca.storage/617815776fb62600b591578d/617c022c2bf52000b5984408/barcode-photo/nP9pEATQfhc+wimEWiTPBw.jpg</t>
        </is>
      </c>
      <c r="J110" s="3">
        <v/>
      </c>
      <c r="K110" s="3">
        <v/>
      </c>
      <c r="L110" s="3">
        <v/>
      </c>
      <c r="M110" s="3" t="inlineStr">
        <is>
          <t>43.3882212, -80.3522635</t>
        </is>
      </c>
      <c r="N110" s="4">
        <v>44498.59413194445</v>
      </c>
    </row>
    <row r="111">
      <c r="A111" s="3">
        <f>T("0000157942")</f>
      </c>
      <c r="B111" s="3" t="inlineStr">
        <is>
          <t>Intake</t>
        </is>
      </c>
      <c r="C111" s="3" t="inlineStr">
        <is>
          <t>Rst404</t>
        </is>
      </c>
      <c r="D111" s="3" t="inlineStr">
        <is>
          <t>Good</t>
        </is>
      </c>
      <c r="E111" s="3" t="inlineStr">
        <is>
          <t>Good</t>
        </is>
      </c>
      <c r="F111" s="3">
        <v/>
      </c>
      <c r="G111" s="3" t="inlineStr">
        <is>
          <t>https://cdn.orca.storage/617815776fb62600b591578d/617c02667d917700b5923770/asset-photo/zkGfkNS9LHrAgAAlirphw.jpg</t>
        </is>
      </c>
      <c r="H111" s="3" t="inlineStr">
        <is>
          <t>https://cdn.orca.storage/617815776fb62600b591578d/617c02667d917700b5923770/name-plate-photo/6jShs3wlC0VyHGIA6Wtqgg.jpg</t>
        </is>
      </c>
      <c r="I111" s="3" t="inlineStr">
        <is>
          <t>https://cdn.orca.storage/617815776fb62600b591578d/617c02667d917700b5923770/barcode-photo/8z4dSCLKNkjPIqSVT13Dw.jpg</t>
        </is>
      </c>
      <c r="J111" s="3">
        <v/>
      </c>
      <c r="K111" s="3">
        <v/>
      </c>
      <c r="L111" s="3">
        <v/>
      </c>
      <c r="M111" s="3" t="inlineStr">
        <is>
          <t>43.3882228, -80.3521217</t>
        </is>
      </c>
      <c r="N111" s="4">
        <v>44498.59474537037</v>
      </c>
    </row>
    <row r="112">
      <c r="A112" s="3">
        <f>T("0000157941")</f>
      </c>
      <c r="B112" s="3" t="inlineStr">
        <is>
          <t>Intake</t>
        </is>
      </c>
      <c r="C112" s="3" t="inlineStr">
        <is>
          <t>Rst404</t>
        </is>
      </c>
      <c r="D112" s="3" t="inlineStr">
        <is>
          <t>Good</t>
        </is>
      </c>
      <c r="E112" s="3" t="inlineStr">
        <is>
          <t>Good</t>
        </is>
      </c>
      <c r="F112" s="3">
        <v/>
      </c>
      <c r="G112" s="3" t="inlineStr">
        <is>
          <t>https://cdn.orca.storage/617815776fb62600b591578d/617c038e5c514200b5469dfc/asset-photo/F24pKqZ7MIHwz7nFBe7zGg.jpg</t>
        </is>
      </c>
      <c r="H112" s="3" t="inlineStr">
        <is>
          <t>https://cdn.orca.storage/617815776fb62600b591578d/617c038e5c514200b5469dfc/name-plate-photo/htLLW94m7zgBpYfeR1dpQ.jpg</t>
        </is>
      </c>
      <c r="I112" s="3" t="inlineStr">
        <is>
          <t>https://cdn.orca.storage/617815776fb62600b591578d/617c038e5c514200b5469dfc/barcode-photo/vsKW2Y2AmN91chLVu7s8cw.jpg</t>
        </is>
      </c>
      <c r="J112" s="3">
        <v/>
      </c>
      <c r="K112" s="3">
        <v/>
      </c>
      <c r="L112" s="3">
        <v/>
      </c>
      <c r="M112" s="3" t="inlineStr">
        <is>
          <t>43.3881321, -80.3520547</t>
        </is>
      </c>
      <c r="N112" s="4">
        <v>44498.59539351852</v>
      </c>
    </row>
    <row r="113">
      <c r="A113" s="3">
        <f>T("0000346549")</f>
      </c>
      <c r="B113" s="3" t="inlineStr">
        <is>
          <t>Sump pump</t>
        </is>
      </c>
      <c r="C113" s="3" t="inlineStr">
        <is>
          <t>Ras 2</t>
        </is>
      </c>
      <c r="D113" s="3" t="inlineStr">
        <is>
          <t>Good</t>
        </is>
      </c>
      <c r="E113" s="3">
        <v/>
      </c>
      <c r="F113" s="3">
        <v/>
      </c>
      <c r="G113" s="3" t="inlineStr">
        <is>
          <t>https://cdn.orca.storage/617815776fb62600b591578d/617c04ac5c514200b5469e53/asset-photo/YtHm2aG7lnqR2zIerhcLYA.jpg</t>
        </is>
      </c>
      <c r="H113" s="3" t="inlineStr">
        <is>
          <t>https://cdn.orca.storage/617815776fb62600b591578d/617c04ac5c514200b5469e53/name-plate-photo/MwtWLTMkU1QCLzS+BsGkFA.jpg</t>
        </is>
      </c>
      <c r="I113" s="3" t="inlineStr">
        <is>
          <t>https://cdn.orca.storage/617815776fb62600b591578d/617c04ac5c514200b5469e53/barcode-photo/mThPq64nuQMgSoCe1OE3RA.jpg</t>
        </is>
      </c>
      <c r="J113" s="3">
        <v/>
      </c>
      <c r="K113" s="3">
        <v/>
      </c>
      <c r="L113" s="3">
        <v/>
      </c>
      <c r="M113" s="3" t="inlineStr">
        <is>
          <t>43.3882666, -80.3520804</t>
        </is>
      </c>
      <c r="N113" s="4">
        <v>44498.59799768519</v>
      </c>
    </row>
    <row r="114">
      <c r="A114" s="3">
        <f>T("0000050861")</f>
      </c>
      <c r="B114" s="3" t="inlineStr">
        <is>
          <t>Unit heater</t>
        </is>
      </c>
      <c r="C114" s="3" t="inlineStr">
        <is>
          <t>Headworks electrical</t>
        </is>
      </c>
      <c r="D114" s="3" t="inlineStr">
        <is>
          <t>Very Good</t>
        </is>
      </c>
      <c r="E114" s="3" t="inlineStr">
        <is>
          <t>Good</t>
        </is>
      </c>
      <c r="F114" s="3" t="inlineStr">
        <is>
          <t>2017-10-29</t>
        </is>
      </c>
      <c r="G114" s="3" t="inlineStr">
        <is>
          <t>https://cdn.orca.storage/617815776fb62600b591578d/617c06e57d917700b59239a7/asset-photo/7f04EP6laJwdnAOjct85fQ.jpg</t>
        </is>
      </c>
      <c r="H114" s="3" t="inlineStr">
        <is>
          <t>https://cdn.orca.storage/617815776fb62600b591578d/617c06e57d917700b59239a7/name-plate-photo/eZJhqPDNR5UAYBZN87r6bQ.jpg</t>
        </is>
      </c>
      <c r="I114" s="3" t="inlineStr">
        <is>
          <t>https://cdn.orca.storage/617815776fb62600b591578d/617c06e57d917700b59239a7/barcode-photo/xLJj6l0irBa6IRqXo59pg.jpg</t>
        </is>
      </c>
      <c r="J114" s="3">
        <v/>
      </c>
      <c r="K114" s="3">
        <v/>
      </c>
      <c r="L114" s="3">
        <v/>
      </c>
      <c r="M114" s="3" t="inlineStr">
        <is>
          <t>43.3880358, -80.3524369</t>
        </is>
      </c>
      <c r="N114" s="4">
        <v>44498.60768518518</v>
      </c>
    </row>
    <row r="115">
      <c r="A115" s="3">
        <f>T("0000157958")</f>
      </c>
      <c r="B115" s="3" t="inlineStr">
        <is>
          <t>Unit heater</t>
        </is>
      </c>
      <c r="C115" s="3" t="inlineStr">
        <is>
          <t>Chemical room headworksr</t>
        </is>
      </c>
      <c r="D115" s="3" t="inlineStr">
        <is>
          <t>Good</t>
        </is>
      </c>
      <c r="E115" s="3" t="inlineStr">
        <is>
          <t>Good</t>
        </is>
      </c>
      <c r="F115" s="3">
        <v/>
      </c>
      <c r="G115" s="3" t="inlineStr">
        <is>
          <t>https://cdn.orca.storage/617815776fb62600b591578d/617c083f0679ae00b5e3d772/asset-photo/Ixhrue4pQlJhdQHoeb23Tw.jpg</t>
        </is>
      </c>
      <c r="H115" s="3" t="inlineStr">
        <is>
          <t>https://cdn.orca.storage/617815776fb62600b591578d/617c083f0679ae00b5e3d772/name-plate-photo/BuCOpi+R6gtYUzZtpKMARw.jpg</t>
        </is>
      </c>
      <c r="I115" s="3" t="inlineStr">
        <is>
          <t>https://cdn.orca.storage/617815776fb62600b591578d/617c083f0679ae00b5e3d772/barcode-photo/gzRmxiBxNqSRwxYWf6pC4w.jpg</t>
        </is>
      </c>
      <c r="J115" s="3">
        <v/>
      </c>
      <c r="K115" s="3">
        <v/>
      </c>
      <c r="L115" s="3">
        <v/>
      </c>
      <c r="M115" s="3" t="inlineStr">
        <is>
          <t>43.3881557, -80.3526072</t>
        </is>
      </c>
      <c r="N115" s="4">
        <v>44498.61173611111</v>
      </c>
    </row>
    <row r="116">
      <c r="A116" s="3">
        <f>T("0000157957")</f>
      </c>
      <c r="B116" s="3" t="inlineStr">
        <is>
          <t>Unit heater</t>
        </is>
      </c>
      <c r="C116" s="3" t="inlineStr">
        <is>
          <t>Chemical room headworks</t>
        </is>
      </c>
      <c r="D116" s="3" t="inlineStr">
        <is>
          <t>Good</t>
        </is>
      </c>
      <c r="E116" s="3" t="inlineStr">
        <is>
          <t>Good</t>
        </is>
      </c>
      <c r="F116" s="3">
        <v/>
      </c>
      <c r="G116" s="3" t="inlineStr">
        <is>
          <t>https://cdn.orca.storage/617815776fb62600b591578d/617c08802e8faa00b5a0f5be/asset-photo/MEUWr1qqt+Hm6RxnHRpo4g.jpg</t>
        </is>
      </c>
      <c r="H116" s="3" t="inlineStr">
        <is>
          <t>https://cdn.orca.storage/617815776fb62600b591578d/617c08802e8faa00b5a0f5be/name-plate-photo/B3QCEOwKe8+qLOLRzK6GA.jpg</t>
        </is>
      </c>
      <c r="I116" s="3" t="inlineStr">
        <is>
          <t>https://cdn.orca.storage/617815776fb62600b591578d/617c08802e8faa00b5a0f5be/barcode-photo/wuwC45npwlhNQObQu8zbWA.jpg</t>
        </is>
      </c>
      <c r="J116" s="3">
        <v/>
      </c>
      <c r="K116" s="3">
        <v/>
      </c>
      <c r="L116" s="3">
        <v/>
      </c>
      <c r="M116" s="3" t="inlineStr">
        <is>
          <t>43.3878889, -80.3522355</t>
        </is>
      </c>
      <c r="N116" s="4">
        <v>44498.61273148148</v>
      </c>
    </row>
    <row r="117">
      <c r="A117" s="3">
        <f>T("0000050782")</f>
      </c>
      <c r="B117" s="3" t="inlineStr">
        <is>
          <t>Portable eyewash</t>
        </is>
      </c>
      <c r="C117" s="3" t="inlineStr">
        <is>
          <t>Chemical room headworks</t>
        </is>
      </c>
      <c r="D117" s="3" t="inlineStr">
        <is>
          <t>Good</t>
        </is>
      </c>
      <c r="E117" s="3">
        <v/>
      </c>
      <c r="F117" s="3">
        <v/>
      </c>
      <c r="G117" s="3" t="inlineStr">
        <is>
          <t>https://cdn.orca.storage/617815776fb62600b591578d/617c08b3616e63109d00000c/asset-photo/SkVqndUxgnUy+xdjEv6xcQ.jpg</t>
        </is>
      </c>
      <c r="H117" s="3" t="inlineStr">
        <is>
          <t>https://cdn.orca.storage/617815776fb62600b591578d/617c08b3616e63109d00000c/name-plate-photo/kZRdTX0K5d8dFRcXdww76g.jpg</t>
        </is>
      </c>
      <c r="I117" s="3" t="inlineStr">
        <is>
          <t>https://cdn.orca.storage/617815776fb62600b591578d/617c08b3616e63109d00000c/barcode-photo/+lc2i5mTJ3EDfcufLK58Ag.jpg</t>
        </is>
      </c>
      <c r="J117" s="3">
        <v/>
      </c>
      <c r="K117" s="3">
        <v/>
      </c>
      <c r="L117" s="3">
        <v/>
      </c>
      <c r="M117" s="3" t="inlineStr">
        <is>
          <t>43.3878984, -80.3522311</t>
        </is>
      </c>
      <c r="N117" s="4">
        <v>44498.61363425926</v>
      </c>
    </row>
    <row r="118">
      <c r="A118" s="3">
        <f>T("0000051891")</f>
      </c>
      <c r="B118" s="3" t="inlineStr">
        <is>
          <t>Portable eyewash</t>
        </is>
      </c>
      <c r="C118" s="3" t="inlineStr">
        <is>
          <t>Chemical building headworks</t>
        </is>
      </c>
      <c r="D118" s="3" t="inlineStr">
        <is>
          <t>Good</t>
        </is>
      </c>
      <c r="E118" s="3">
        <v/>
      </c>
      <c r="F118" s="3">
        <v/>
      </c>
      <c r="G118" s="3" t="inlineStr">
        <is>
          <t>https://cdn.orca.storage/617815776fb62600b591578d/617c09092a52c200b5e391bb/asset-photo/BhUpMTKO3H3iczFCTGcTdw.jpg</t>
        </is>
      </c>
      <c r="H118" s="3">
        <v/>
      </c>
      <c r="I118" s="3" t="inlineStr">
        <is>
          <t>https://cdn.orca.storage/617815776fb62600b591578d/617c09092a52c200b5e391bb/barcode-photo/JerQraZLDuAtKBmFOeenKw.jpg</t>
        </is>
      </c>
      <c r="J118" s="3">
        <v/>
      </c>
      <c r="K118" s="3">
        <v/>
      </c>
      <c r="L118" s="3">
        <v/>
      </c>
      <c r="M118" s="3" t="inlineStr">
        <is>
          <t>43.3879022, -80.3522646</t>
        </is>
      </c>
      <c r="N118" s="4">
        <v>44498.61425925926</v>
      </c>
    </row>
    <row r="119">
      <c r="A119" s="3">
        <f>T("0000050852")</f>
      </c>
      <c r="B119" s="3" t="inlineStr">
        <is>
          <t>Unit heater 4</t>
        </is>
      </c>
      <c r="C119" s="3" t="inlineStr">
        <is>
          <t>Headworks</t>
        </is>
      </c>
      <c r="D119" s="3" t="inlineStr">
        <is>
          <t>Good</t>
        </is>
      </c>
      <c r="E119" s="3" t="inlineStr">
        <is>
          <t>Food</t>
        </is>
      </c>
      <c r="F119" s="3">
        <v/>
      </c>
      <c r="G119" s="3" t="inlineStr">
        <is>
          <t>https://cdn.orca.storage/617815776fb62600b591578d/617c0ab07d917700b592899b/asset-photo/tawIwsJIVH7DhUGf1auFQ.jpg</t>
        </is>
      </c>
      <c r="H119" s="3" t="inlineStr">
        <is>
          <t>https://cdn.orca.storage/617815776fb62600b591578d/617c0ab07d917700b592899b/name-plate-photo/nbdfRqzc1fOPPH97fYPYcg.jpg</t>
        </is>
      </c>
      <c r="I119" s="3" t="inlineStr">
        <is>
          <t>https://cdn.orca.storage/617815776fb62600b591578d/617c0ab07d917700b592899b/barcode-photo/D+GkKKMDWmo06Wy7SDlkw.jpg</t>
        </is>
      </c>
      <c r="J119" s="3">
        <v/>
      </c>
      <c r="K119" s="3">
        <v/>
      </c>
      <c r="L119" s="3">
        <v/>
      </c>
      <c r="M119" s="3" t="inlineStr">
        <is>
          <t>43.3879055, -80.3520391</t>
        </is>
      </c>
      <c r="N119" s="4">
        <v>44498.61920138889</v>
      </c>
    </row>
    <row r="120">
      <c r="A120" s="3">
        <f>T("0000050853")</f>
      </c>
      <c r="B120" s="3" t="inlineStr">
        <is>
          <t>Unit heater 2</t>
        </is>
      </c>
      <c r="C120" s="3" t="inlineStr">
        <is>
          <t>Headworks</t>
        </is>
      </c>
      <c r="D120" s="3" t="inlineStr">
        <is>
          <t>Good</t>
        </is>
      </c>
      <c r="E120" s="3" t="inlineStr">
        <is>
          <t>Good</t>
        </is>
      </c>
      <c r="F120" s="3">
        <v/>
      </c>
      <c r="G120" s="3" t="inlineStr">
        <is>
          <t>https://cdn.orca.storage/617815776fb62600b591578d/617c0b1a097cfe00b5a756aa/asset-photo/W4k6yrns5M5n+Q2l5yMVnQ.jpg</t>
        </is>
      </c>
      <c r="H120" s="3">
        <v/>
      </c>
      <c r="I120" s="3" t="inlineStr">
        <is>
          <t>https://cdn.orca.storage/617815776fb62600b591578d/617c0b1a097cfe00b5a756aa/barcode-photo/cMEiglNLjHYA5m3YR5y5A.jpg</t>
        </is>
      </c>
      <c r="J120" s="3">
        <v/>
      </c>
      <c r="K120" s="3">
        <v/>
      </c>
      <c r="L120" s="3">
        <v/>
      </c>
      <c r="M120" s="3" t="inlineStr">
        <is>
          <t>43.3878772, -80.3523451</t>
        </is>
      </c>
      <c r="N120" s="4">
        <v>44498.62008101852</v>
      </c>
    </row>
    <row r="121">
      <c r="A121" s="3">
        <f>T("0000050950")</f>
      </c>
      <c r="B121" s="3" t="inlineStr">
        <is>
          <t>Unit heater 1</t>
        </is>
      </c>
      <c r="C121" s="3" t="inlineStr">
        <is>
          <t>Odour control</t>
        </is>
      </c>
      <c r="D121" s="3" t="inlineStr">
        <is>
          <t>Very Good</t>
        </is>
      </c>
      <c r="E121" s="3" t="inlineStr">
        <is>
          <t>Good</t>
        </is>
      </c>
      <c r="F121" s="3">
        <v/>
      </c>
      <c r="G121" s="3" t="inlineStr">
        <is>
          <t>https://cdn.orca.storage/617815776fb62600b591578d/617c0cda2a52c200b5e393e9/asset-photo/1TV2M6Xs+f4d6ZQ2WPlEfQ.jpg</t>
        </is>
      </c>
      <c r="H121" s="3" t="inlineStr">
        <is>
          <t>https://cdn.orca.storage/617815776fb62600b591578d/617c0cda2a52c200b5e393e9/name-plate-photo/Dr3PXW287zeeNUlQcjqg.jpg</t>
        </is>
      </c>
      <c r="I121" s="3" t="inlineStr">
        <is>
          <t>https://cdn.orca.storage/617815776fb62600b591578d/617c0cda2a52c200b5e393e9/barcode-photo/xmBw0xrnTzS2Wy2xqhd8vA.jpg</t>
        </is>
      </c>
      <c r="J121" s="3">
        <v/>
      </c>
      <c r="K121" s="3">
        <v/>
      </c>
      <c r="L121" s="3">
        <v/>
      </c>
      <c r="M121" s="3" t="inlineStr">
        <is>
          <t>43.3881818, -80.3521593</t>
        </is>
      </c>
      <c r="N121" s="4">
        <v>44498.62521990741</v>
      </c>
    </row>
    <row r="122">
      <c r="A122" s="3">
        <f>T("0000050951")</f>
      </c>
      <c r="B122" s="3" t="inlineStr">
        <is>
          <t>Unit heater 2</t>
        </is>
      </c>
      <c r="C122" s="3" t="inlineStr">
        <is>
          <t>Odour control</t>
        </is>
      </c>
      <c r="D122" s="3" t="inlineStr">
        <is>
          <t>Very Good</t>
        </is>
      </c>
      <c r="E122" s="3" t="inlineStr">
        <is>
          <t>Good</t>
        </is>
      </c>
      <c r="F122" s="3">
        <v/>
      </c>
      <c r="G122" s="3" t="inlineStr">
        <is>
          <t>https://cdn.orca.storage/617815776fb62600b591578d/617c0d1d6ef76800b54f3fb8/asset-photo/9IhjFzXJ89yTs42DATZXTw.jpg</t>
        </is>
      </c>
      <c r="H122" s="3" t="inlineStr">
        <is>
          <t>https://cdn.orca.storage/617815776fb62600b591578d/617c0d1d6ef76800b54f3fb8/name-plate-photo/zwNVzWLMKzJ1VBQzBShbZw.jpg</t>
        </is>
      </c>
      <c r="I122" s="3" t="inlineStr">
        <is>
          <t>https://cdn.orca.storage/617815776fb62600b591578d/617c0d1d6ef76800b54f3fb8/barcode-photo/4GdcmAuFpKPz6NcV3PhaPQ.jpg</t>
        </is>
      </c>
      <c r="J122" s="3">
        <v/>
      </c>
      <c r="K122" s="3">
        <v/>
      </c>
      <c r="L122" s="3">
        <v/>
      </c>
      <c r="M122" s="3" t="inlineStr">
        <is>
          <t>43.3879409, -80.3521237</t>
        </is>
      </c>
      <c r="N122" s="4">
        <v>44498.62627314815</v>
      </c>
    </row>
    <row r="123">
      <c r="A123" s="3">
        <f>T("0000050958")</f>
      </c>
      <c r="B123" s="3" t="inlineStr">
        <is>
          <t>Exhaust fan</t>
        </is>
      </c>
      <c r="C123" s="3" t="inlineStr">
        <is>
          <t>Odour control</t>
        </is>
      </c>
      <c r="D123" s="3" t="inlineStr">
        <is>
          <t>Very Good</t>
        </is>
      </c>
      <c r="E123" s="3" t="inlineStr">
        <is>
          <t>Good</t>
        </is>
      </c>
      <c r="F123" s="3">
        <v/>
      </c>
      <c r="G123" s="3" t="inlineStr">
        <is>
          <t>https://cdn.orca.storage/617815776fb62600b591578d/617c0d7d2bf52000b5987a95/asset-photo/EAubv8qVp8AONUT3to3QQ.jpg</t>
        </is>
      </c>
      <c r="H123" s="3" t="inlineStr">
        <is>
          <t>https://cdn.orca.storage/617815776fb62600b591578d/617c0d7d2bf52000b5987a95/name-plate-photo/DZ5uLv4iE6JXvgoHkeOhA.jpg</t>
        </is>
      </c>
      <c r="I123" s="3" t="inlineStr">
        <is>
          <t>https://cdn.orca.storage/617815776fb62600b591578d/617c0d7d2bf52000b5987a95/barcode-photo/1KKkaEOgMxNONCuPqyNYFw.jpg</t>
        </is>
      </c>
      <c r="J123" s="3">
        <v/>
      </c>
      <c r="K123" s="3">
        <v/>
      </c>
      <c r="L123" s="3">
        <v/>
      </c>
      <c r="M123" s="3" t="inlineStr">
        <is>
          <t>43.3879394, -80.3521658</t>
        </is>
      </c>
      <c r="N123" s="4">
        <v>44498.627233796295</v>
      </c>
    </row>
    <row r="124">
      <c r="A124" s="3">
        <f>T("0000050952")</f>
      </c>
      <c r="B124" s="3" t="inlineStr">
        <is>
          <t>Bio filter fan 1</t>
        </is>
      </c>
      <c r="C124" s="3" t="inlineStr">
        <is>
          <t>Odour control</t>
        </is>
      </c>
      <c r="D124" s="3" t="inlineStr">
        <is>
          <t>Good</t>
        </is>
      </c>
      <c r="E124" s="3" t="inlineStr">
        <is>
          <t>Good</t>
        </is>
      </c>
      <c r="F124" s="3" t="inlineStr">
        <is>
          <t>2017-10-29</t>
        </is>
      </c>
      <c r="G124" s="3" t="inlineStr">
        <is>
          <t>https://cdn.orca.storage/617815776fb62600b591578d/617c0df35c514200b546babf/asset-photo/6Hk+JEW9F9ICXO+GAHU9GA.jpg</t>
        </is>
      </c>
      <c r="H124" s="3">
        <v/>
      </c>
      <c r="I124" s="3" t="inlineStr">
        <is>
          <t>https://cdn.orca.storage/617815776fb62600b591578d/617c0df35c514200b546babf/barcode-photo/Q3vlVpbYz+PvbWuchDelHw.jpg</t>
        </is>
      </c>
      <c r="J124" s="3">
        <v/>
      </c>
      <c r="K124" s="3">
        <v/>
      </c>
      <c r="L124" s="3">
        <v/>
      </c>
      <c r="M124" s="3" t="inlineStr">
        <is>
          <t>43.3879324, -80.3521579</t>
        </is>
      </c>
      <c r="N124" s="4">
        <v>44498.628912037035</v>
      </c>
    </row>
    <row r="125">
      <c r="A125" s="3" t="inlineStr">
        <is>
          <t>okvcivslr0000335wdmk2ci13</t>
        </is>
      </c>
      <c r="B125" s="3" t="inlineStr">
        <is>
          <t>Exhaust fan</t>
        </is>
      </c>
      <c r="C125" s="3" t="inlineStr">
        <is>
          <t>Return sludge pump station</t>
        </is>
      </c>
      <c r="D125" s="3" t="inlineStr">
        <is>
          <t>Good</t>
        </is>
      </c>
      <c r="E125" s="3" t="inlineStr">
        <is>
          <t>Good</t>
        </is>
      </c>
      <c r="F125" s="3">
        <v/>
      </c>
      <c r="G125" s="3" t="inlineStr">
        <is>
          <t>https://cdn.orca.storage/617815776fb62600b591578d/617c11927d917700b5928d56/asset-photo/RC0zBfsdpBVY7vB3gKbXIA.jpg</t>
        </is>
      </c>
      <c r="H125" s="3" t="inlineStr">
        <is>
          <t>https://cdn.orca.storage/617815776fb62600b591578d/617c11927d917700b5928d56/name-plate-photo/IC5bwHI+ENSBawTG6h23bg.jpg</t>
        </is>
      </c>
      <c r="I125" s="3">
        <v/>
      </c>
      <c r="J125" s="3">
        <v/>
      </c>
      <c r="K125" s="3">
        <v/>
      </c>
      <c r="L125" s="3">
        <v/>
      </c>
      <c r="M125" s="3" t="inlineStr">
        <is>
          <t>43.3881715, -80.3518942</t>
        </is>
      </c>
      <c r="N125" s="4">
        <v>44498.63936342593</v>
      </c>
    </row>
    <row r="126">
      <c r="A126" s="3">
        <f>T("0000348310")</f>
      </c>
      <c r="B126" s="3" t="inlineStr">
        <is>
          <t>Sump pump</t>
        </is>
      </c>
      <c r="C126" s="3" t="inlineStr">
        <is>
          <t>Rst296</t>
        </is>
      </c>
      <c r="D126" s="3" t="inlineStr">
        <is>
          <t>Fair</t>
        </is>
      </c>
      <c r="E126" s="3" t="inlineStr">
        <is>
          <t>Fair</t>
        </is>
      </c>
      <c r="F126" s="3" t="inlineStr">
        <is>
          <t>2021-10-29</t>
        </is>
      </c>
      <c r="G126" s="3" t="inlineStr">
        <is>
          <t>https://cdn.orca.storage/617815776fb62600b591578d/617c12de097cfe00b5a823d2/asset-photo/02Ie643L5OnHE6eVRaNPIg.jpg</t>
        </is>
      </c>
      <c r="H126" s="3">
        <v/>
      </c>
      <c r="I126" s="3" t="inlineStr">
        <is>
          <t>https://cdn.orca.storage/617815776fb62600b591578d/617c12de097cfe00b5a823d2/barcode-photo/af9lXtwr5mrN3sjnSiXgg.jpg</t>
        </is>
      </c>
      <c r="J126" s="3">
        <v/>
      </c>
      <c r="K126" s="3">
        <v/>
      </c>
      <c r="L126" s="3">
        <v/>
      </c>
      <c r="M126" s="3" t="inlineStr">
        <is>
          <t>43.3881715, -80.3518942</t>
        </is>
      </c>
      <c r="N126" s="4">
        <v>44498.64302083333</v>
      </c>
    </row>
    <row r="127">
      <c r="A127" s="3">
        <f>T("0000311676")</f>
      </c>
      <c r="B127" s="3" t="inlineStr">
        <is>
          <t>Hot water pump 1</t>
        </is>
      </c>
      <c r="C127" s="3" t="inlineStr">
        <is>
          <t>Boiler room</t>
        </is>
      </c>
      <c r="D127" s="3" t="inlineStr">
        <is>
          <t>Good</t>
        </is>
      </c>
      <c r="E127" s="3" t="inlineStr">
        <is>
          <t>Good</t>
        </is>
      </c>
      <c r="F127" s="3">
        <v/>
      </c>
      <c r="G127" s="3" t="inlineStr">
        <is>
          <t>https://cdn.orca.storage/617815776fb62600b591578d/617c15842a52c200b5e398b3/asset-photo/IGRr8UPIRy0+VRGg+QykqA.jpg</t>
        </is>
      </c>
      <c r="H127" s="3" t="inlineStr">
        <is>
          <t>https://cdn.orca.storage/617815776fb62600b591578d/617c15842a52c200b5e398b3/name-plate-photo/NWMkPNAeeha2yRDJUVxCpg.jpg</t>
        </is>
      </c>
      <c r="I127" s="3" t="inlineStr">
        <is>
          <t>https://cdn.orca.storage/617815776fb62600b591578d/617c15842a52c200b5e398b3/barcode-photo/GAGMYxitT1k0QbWO9ZY1g.jpg</t>
        </is>
      </c>
      <c r="J127" s="3">
        <v/>
      </c>
      <c r="K127" s="3">
        <v/>
      </c>
      <c r="L127" s="3">
        <v/>
      </c>
      <c r="M127" s="3" t="inlineStr">
        <is>
          <t>43.3881715, -80.3518942</t>
        </is>
      </c>
      <c r="N127" s="4">
        <v>44498.65111111111</v>
      </c>
    </row>
    <row r="128">
      <c r="A128" s="3">
        <f>T("0000311675")</f>
      </c>
      <c r="B128" s="3" t="inlineStr">
        <is>
          <t>Hot water pump 2</t>
        </is>
      </c>
      <c r="C128" s="3" t="inlineStr">
        <is>
          <t>Boiler room</t>
        </is>
      </c>
      <c r="D128" s="3" t="inlineStr">
        <is>
          <t>Good</t>
        </is>
      </c>
      <c r="E128" s="3" t="inlineStr">
        <is>
          <t>Good</t>
        </is>
      </c>
      <c r="F128" s="3">
        <v/>
      </c>
      <c r="G128" s="3" t="inlineStr">
        <is>
          <t>https://cdn.orca.storage/617815776fb62600b591578d/617c15bd2e8faa00b5a0fcef/asset-photo/nHAeMnHQrsUO57NXx5naA.jpg</t>
        </is>
      </c>
      <c r="H128" s="3" t="inlineStr">
        <is>
          <t>https://cdn.orca.storage/617815776fb62600b591578d/617c15bd2e8faa00b5a0fcef/name-plate-photo/Zm9TFNr0JdrJmW50v4MBQA.jpg</t>
        </is>
      </c>
      <c r="I128" s="3" t="inlineStr">
        <is>
          <t>https://cdn.orca.storage/617815776fb62600b591578d/617c15bd2e8faa00b5a0fcef/barcode-photo/0rTEpfIzNKr1gkDyZMW3Xg.jpg</t>
        </is>
      </c>
      <c r="J128" s="3">
        <v/>
      </c>
      <c r="K128" s="3">
        <v/>
      </c>
      <c r="L128" s="3">
        <v/>
      </c>
      <c r="M128" s="3" t="inlineStr">
        <is>
          <t>43.3881715, -80.3518942</t>
        </is>
      </c>
      <c r="N128" s="4">
        <v>44498.65189814815</v>
      </c>
    </row>
    <row r="129">
      <c r="A129" s="3">
        <f>T("0000311677")</f>
      </c>
      <c r="B129" s="3" t="inlineStr">
        <is>
          <t>Expansion tank</t>
        </is>
      </c>
      <c r="C129" s="3" t="inlineStr">
        <is>
          <t>Boiler room</t>
        </is>
      </c>
      <c r="D129" s="3" t="inlineStr">
        <is>
          <t>Good</t>
        </is>
      </c>
      <c r="E129" s="3" t="inlineStr">
        <is>
          <t>Good</t>
        </is>
      </c>
      <c r="F129" s="3">
        <v/>
      </c>
      <c r="G129" s="3" t="inlineStr">
        <is>
          <t>https://cdn.orca.storage/617815776fb62600b591578d/617c15ec6ef76800b54f441d/asset-photo/nnnNb3I8caES8Vo03gfYxQ.jpg</t>
        </is>
      </c>
      <c r="H129" s="3" t="inlineStr">
        <is>
          <t>https://cdn.orca.storage/617815776fb62600b591578d/617c15ec6ef76800b54f441d/name-plate-photo/HnD9YE4YiqYbkSeZVG8A.jpg</t>
        </is>
      </c>
      <c r="I129" s="3" t="inlineStr">
        <is>
          <t>https://cdn.orca.storage/617815776fb62600b591578d/617c15ec6ef76800b54f441d/barcode-photo/f2gvlvjphVTdG9QRdsW3A.jpg</t>
        </is>
      </c>
      <c r="J129" s="3">
        <v/>
      </c>
      <c r="K129" s="3">
        <v/>
      </c>
      <c r="L129" s="3">
        <v/>
      </c>
      <c r="M129" s="3" t="inlineStr">
        <is>
          <t>43.3881715, -80.3518942</t>
        </is>
      </c>
      <c r="N129" s="4">
        <v>44498.65255787037</v>
      </c>
    </row>
    <row r="130">
      <c r="A130" s="3">
        <f>T("0000311682")</f>
      </c>
      <c r="B130" s="3" t="inlineStr">
        <is>
          <t>Air separator</t>
        </is>
      </c>
      <c r="C130" s="3" t="inlineStr">
        <is>
          <t>Boiler room</t>
        </is>
      </c>
      <c r="D130" s="3" t="inlineStr">
        <is>
          <t>Good</t>
        </is>
      </c>
      <c r="E130" s="3" t="inlineStr">
        <is>
          <t>Good</t>
        </is>
      </c>
      <c r="F130" s="3">
        <v/>
      </c>
      <c r="G130" s="3" t="inlineStr">
        <is>
          <t>https://cdn.orca.storage/617815776fb62600b591578d/617c162a7d917700b5928fa3/asset-photo/qsVFtv7BRse5lv4uZzztg.jpg</t>
        </is>
      </c>
      <c r="H130" s="3" t="inlineStr">
        <is>
          <t>https://cdn.orca.storage/617815776fb62600b591578d/617c162a7d917700b5928fa3/name-plate-photo/XdyO1Q6y6h+l4BBOsJ2iw.jpg</t>
        </is>
      </c>
      <c r="I130" s="3" t="inlineStr">
        <is>
          <t>https://cdn.orca.storage/617815776fb62600b591578d/617c162a7d917700b5928fa3/barcode-photo/chexDcxqZ5AIzXS5PiakA.jpg</t>
        </is>
      </c>
      <c r="J130" s="3">
        <v/>
      </c>
      <c r="K130" s="3">
        <v/>
      </c>
      <c r="L130" s="3">
        <v/>
      </c>
      <c r="M130" s="3" t="inlineStr">
        <is>
          <t>43.3881715, -80.3518942</t>
        </is>
      </c>
      <c r="N130" s="4">
        <v>44498.65310185185</v>
      </c>
    </row>
    <row r="131">
      <c r="A131" s="3">
        <f>T("0000311818")</f>
      </c>
      <c r="B131" s="3" t="inlineStr">
        <is>
          <t>Backflow preventer</t>
        </is>
      </c>
      <c r="C131" s="3" t="inlineStr">
        <is>
          <t>Digester building</t>
        </is>
      </c>
      <c r="D131" s="3" t="inlineStr">
        <is>
          <t>Good</t>
        </is>
      </c>
      <c r="E131" s="3" t="inlineStr">
        <is>
          <t>Good</t>
        </is>
      </c>
      <c r="F131" s="3" t="inlineStr">
        <is>
          <t>2019-10-29</t>
        </is>
      </c>
      <c r="G131" s="3" t="inlineStr">
        <is>
          <t>https://cdn.orca.storage/617815776fb62600b591578d/617c1a2b6ef76800b54f4660/asset-photo/aSGTSoPuNMzqZS0r6Ak1lw.jpg</t>
        </is>
      </c>
      <c r="H131" s="3" t="inlineStr">
        <is>
          <t>https://cdn.orca.storage/617815776fb62600b591578d/617c1a2b6ef76800b54f4660/name-plate-photo/HnGMyI9ZvfMneBG0aTSvfA.jpg</t>
        </is>
      </c>
      <c r="I131" s="3" t="inlineStr">
        <is>
          <t>https://cdn.orca.storage/617815776fb62600b591578d/617c1a2b6ef76800b54f4660/barcode-photo/6NNY7IQBVlT+v2NsGoreQQ.jpg</t>
        </is>
      </c>
      <c r="J131" s="3">
        <v/>
      </c>
      <c r="K131" s="3">
        <v/>
      </c>
      <c r="L131" s="3">
        <v/>
      </c>
      <c r="M131" s="3" t="inlineStr">
        <is>
          <t>43.3879833, -80.3510531</t>
        </is>
      </c>
      <c r="N131" s="4">
        <v>44498.66321759259</v>
      </c>
    </row>
    <row r="132">
      <c r="A132" s="3">
        <f>T("0000311819")</f>
      </c>
      <c r="B132" s="3" t="inlineStr">
        <is>
          <t>Unit heater 6</t>
        </is>
      </c>
      <c r="C132" s="3" t="inlineStr">
        <is>
          <t>Digester building</t>
        </is>
      </c>
      <c r="D132" s="3" t="inlineStr">
        <is>
          <t>Good</t>
        </is>
      </c>
      <c r="E132" s="3" t="inlineStr">
        <is>
          <t>Goid</t>
        </is>
      </c>
      <c r="F132" s="3">
        <v/>
      </c>
      <c r="G132" s="3" t="inlineStr">
        <is>
          <t>https://cdn.orca.storage/617815776fb62600b591578d/617c1a9a0679ae00b5e45b20/asset-photo/hxpZnZn2ZFq9W+Fld8Cspw.jpg</t>
        </is>
      </c>
      <c r="H132" s="3" t="inlineStr">
        <is>
          <t>https://cdn.orca.storage/617815776fb62600b591578d/617c1a9a0679ae00b5e45b20/name-plate-photo/Vb9nAJMLRqR5kzvTM1CMsg.jpg</t>
        </is>
      </c>
      <c r="I132" s="3" t="inlineStr">
        <is>
          <t>https://cdn.orca.storage/617815776fb62600b591578d/617c1a9a0679ae00b5e45b20/barcode-photo/5MfCLZLY6yQn70CPKjanA.jpg</t>
        </is>
      </c>
      <c r="J132" s="3">
        <v/>
      </c>
      <c r="K132" s="3">
        <v/>
      </c>
      <c r="L132" s="3">
        <v/>
      </c>
      <c r="M132" s="3" t="inlineStr">
        <is>
          <t>43.3878205, -80.3506556</t>
        </is>
      </c>
      <c r="N132" s="4">
        <v>44498.66646990741</v>
      </c>
    </row>
    <row r="133">
      <c r="A133" s="3" t="inlineStr">
        <is>
          <t>okvcke4fr0000335wizpiebf6</t>
        </is>
      </c>
      <c r="B133" s="3" t="inlineStr">
        <is>
          <t>Exhaust fan 3</t>
        </is>
      </c>
      <c r="C133" s="3" t="inlineStr">
        <is>
          <t>Digester building</t>
        </is>
      </c>
      <c r="D133" s="3" t="inlineStr">
        <is>
          <t>Good</t>
        </is>
      </c>
      <c r="E133" s="3" t="inlineStr">
        <is>
          <t>Good No barcode</t>
        </is>
      </c>
      <c r="F133" s="3">
        <v/>
      </c>
      <c r="G133" s="3" t="inlineStr">
        <is>
          <t>https://cdn.orca.storage/617815776fb62600b591578d/617c1b5f2e8faa00b5a0ffd3/asset-photo/WBktltjE49gyOlKRojKHBw.jpg</t>
        </is>
      </c>
      <c r="H133" s="3" t="inlineStr">
        <is>
          <t>https://cdn.orca.storage/617815776fb62600b591578d/617c1b5f2e8faa00b5a0ffd3/name-plate-photo/6elq672EzvSSm2z8dhUsw.jpg</t>
        </is>
      </c>
      <c r="I133" s="3">
        <v/>
      </c>
      <c r="J133" s="3">
        <v/>
      </c>
      <c r="K133" s="3">
        <v/>
      </c>
      <c r="L133" s="3">
        <v/>
      </c>
      <c r="M133" s="3" t="inlineStr">
        <is>
          <t>43.3878205, -80.3506556</t>
        </is>
      </c>
      <c r="N133" s="4">
        <v>44498.668703703705</v>
      </c>
    </row>
    <row r="134">
      <c r="A134" s="3" t="inlineStr">
        <is>
          <t>okvckhk060001335wk89f04fr</t>
        </is>
      </c>
      <c r="B134" s="3" t="inlineStr">
        <is>
          <t>Condenser</t>
        </is>
      </c>
      <c r="C134" s="3" t="inlineStr">
        <is>
          <t>Digester building roof</t>
        </is>
      </c>
      <c r="D134" s="3" t="inlineStr">
        <is>
          <t>Good</t>
        </is>
      </c>
      <c r="E134" s="3">
        <v/>
      </c>
      <c r="F134" s="3">
        <v/>
      </c>
      <c r="G134" s="3" t="inlineStr">
        <is>
          <t>https://cdn.orca.storage/617815776fb62600b591578d/617c1bfc2e8faa00b5a1002a/asset-photo/PVXaIir3adOxpy4XokG9Bw.jpg</t>
        </is>
      </c>
      <c r="H134" s="3" t="inlineStr">
        <is>
          <t>https://cdn.orca.storage/617815776fb62600b591578d/617c1bfc2e8faa00b5a1002a/name-plate-photo/18zrxnHPglCeiNU+1YxQ.jpg</t>
        </is>
      </c>
      <c r="I134" s="3">
        <v/>
      </c>
      <c r="J134" s="3">
        <v/>
      </c>
      <c r="K134" s="3">
        <v/>
      </c>
      <c r="L134" s="3">
        <v/>
      </c>
      <c r="M134" s="3" t="inlineStr">
        <is>
          <t>43.3878205, -80.3506556</t>
        </is>
      </c>
      <c r="N134" s="4">
        <v>44498.67056712963</v>
      </c>
    </row>
    <row r="135">
      <c r="A135" s="3" t="inlineStr">
        <is>
          <t>okvckivmd0002335wrozqezjg</t>
        </is>
      </c>
      <c r="B135" s="3" t="inlineStr">
        <is>
          <t>Exhaust fan 4</t>
        </is>
      </c>
      <c r="C135" s="3" t="inlineStr">
        <is>
          <t>Digester building roof</t>
        </is>
      </c>
      <c r="D135" s="3" t="inlineStr">
        <is>
          <t>Good</t>
        </is>
      </c>
      <c r="E135" s="3" t="inlineStr">
        <is>
          <t>Good No barcode</t>
        </is>
      </c>
      <c r="F135" s="3" t="inlineStr">
        <is>
          <t>2014-10-29</t>
        </is>
      </c>
      <c r="G135" s="3" t="inlineStr">
        <is>
          <t>https://cdn.orca.storage/617815776fb62600b591578d/617c1c3f2a52c200b5e4f7d5/asset-photo/OTCPeOb4LtFPLAMLtfWr7Q.jpg</t>
        </is>
      </c>
      <c r="H135" s="3" t="inlineStr">
        <is>
          <t>https://cdn.orca.storage/617815776fb62600b591578d/617c1c3f2a52c200b5e4f7d5/name-plate-photo/6ksj6KODfrGod3yOIH4xdw.jpg</t>
        </is>
      </c>
      <c r="I135" s="3">
        <v/>
      </c>
      <c r="J135" s="3">
        <v/>
      </c>
      <c r="K135" s="3">
        <v/>
      </c>
      <c r="L135" s="3">
        <v/>
      </c>
      <c r="M135" s="3" t="inlineStr">
        <is>
          <t>43.3878205, -80.3506556</t>
        </is>
      </c>
      <c r="N135" s="4">
        <v>44498.671273148146</v>
      </c>
    </row>
    <row r="136">
      <c r="A136" s="3" t="inlineStr">
        <is>
          <t>okvckk1j90003335wt7w15in6</t>
        </is>
      </c>
      <c r="B136" s="3" t="inlineStr">
        <is>
          <t>Exhaust or intake fan</t>
        </is>
      </c>
      <c r="C136" s="3" t="inlineStr">
        <is>
          <t>Digester building roof</t>
        </is>
      </c>
      <c r="D136" s="3" t="inlineStr">
        <is>
          <t>Good</t>
        </is>
      </c>
      <c r="E136" s="3" t="inlineStr">
        <is>
          <t>GoodNo barcode</t>
        </is>
      </c>
      <c r="F136" s="3" t="inlineStr">
        <is>
          <t>2013-10-29</t>
        </is>
      </c>
      <c r="G136" s="3" t="inlineStr">
        <is>
          <t>https://cdn.orca.storage/617815776fb62600b591578d/617c1c862e8faa00b5a1004d/asset-photo/TeA7Iyx2cRWeQHyjBX0h6A.jpg</t>
        </is>
      </c>
      <c r="H136" s="3" t="inlineStr">
        <is>
          <t>https://cdn.orca.storage/617815776fb62600b591578d/617c1c862e8faa00b5a1004d/name-plate-photo/BSP5gHtODe3u15v0OMKdBA.jpg</t>
        </is>
      </c>
      <c r="I136" s="3">
        <v/>
      </c>
      <c r="J136" s="3">
        <v/>
      </c>
      <c r="K136" s="3">
        <v/>
      </c>
      <c r="L136" s="3">
        <v/>
      </c>
      <c r="M136" s="3" t="inlineStr">
        <is>
          <t>43.3878205, -80.3506556</t>
        </is>
      </c>
      <c r="N136" s="4">
        <v>44498.671898148146</v>
      </c>
    </row>
    <row r="137">
      <c r="A137" s="3">
        <f>T("0000311807")</f>
      </c>
      <c r="B137" s="3" t="inlineStr">
        <is>
          <t>Unit heater 4</t>
        </is>
      </c>
      <c r="C137" s="3" t="inlineStr">
        <is>
          <t>Digester building</t>
        </is>
      </c>
      <c r="D137" s="3" t="inlineStr">
        <is>
          <t>Good</t>
        </is>
      </c>
      <c r="E137" s="3" t="inlineStr">
        <is>
          <t>Good</t>
        </is>
      </c>
      <c r="F137" s="3">
        <v/>
      </c>
      <c r="G137" s="3" t="inlineStr">
        <is>
          <t>https://cdn.orca.storage/617815776fb62600b591578d/617c1f676ef76800b54f68aa/asset-photo/xoE4HogJOd2PKV7q8oAu5A.jpg</t>
        </is>
      </c>
      <c r="H137" s="3" t="inlineStr">
        <is>
          <t>https://cdn.orca.storage/617815776fb62600b591578d/617c1f676ef76800b54f68aa/name-plate-photo/93Nx0KOn1N+Nal763h5cg.jpg</t>
        </is>
      </c>
      <c r="I137" s="3" t="inlineStr">
        <is>
          <t>https://cdn.orca.storage/617815776fb62600b591578d/617c1f676ef76800b54f68aa/barcode-photo/t8by7bnffxq8S5rA9EyVw.jpg</t>
        </is>
      </c>
      <c r="J137" s="3">
        <v/>
      </c>
      <c r="K137" s="3">
        <v/>
      </c>
      <c r="L137" s="3">
        <v/>
      </c>
      <c r="M137" s="3" t="inlineStr">
        <is>
          <t>43.3878205, -80.3506556</t>
        </is>
      </c>
      <c r="N137" s="4">
        <v>44498.67491898148</v>
      </c>
    </row>
    <row r="138">
      <c r="A138" s="3">
        <f>T("0000346526")</f>
      </c>
      <c r="B138" s="3" t="inlineStr">
        <is>
          <t>Baxkflow</t>
        </is>
      </c>
      <c r="C138" s="3" t="inlineStr">
        <is>
          <t>Storage buiksinf</t>
        </is>
      </c>
      <c r="D138" s="3" t="inlineStr">
        <is>
          <t>Very Good</t>
        </is>
      </c>
      <c r="E138" s="3" t="inlineStr">
        <is>
          <t>Good 6" size</t>
        </is>
      </c>
      <c r="F138" s="3">
        <v/>
      </c>
      <c r="G138" s="3" t="inlineStr">
        <is>
          <t>https://cdn.orca.storage/617815776fb62600b591578d/617c1f682a52c200b5e53930/asset-photo/vhXfcVvbdjTY6WG9v5eWTA.jpg</t>
        </is>
      </c>
      <c r="H138" s="3" t="inlineStr">
        <is>
          <t>https://cdn.orca.storage/617815776fb62600b591578d/617c1f682a52c200b5e53930/name-plate-photo/1kECbJVhGyA5sI6EH8fEg.jpg</t>
        </is>
      </c>
      <c r="I138" s="3" t="inlineStr">
        <is>
          <t>https://cdn.orca.storage/617815776fb62600b591578d/617c1f682a52c200b5e53930/barcode-photo/7UbLNH118pUOWc+a7uVSdA.jpg</t>
        </is>
      </c>
      <c r="J138" s="3">
        <v/>
      </c>
      <c r="K138" s="3">
        <v/>
      </c>
      <c r="L138" s="3">
        <v/>
      </c>
      <c r="M138" s="3" t="inlineStr">
        <is>
          <t>43.3878205, -80.3506556</t>
        </is>
      </c>
      <c r="N138" s="4">
        <v>44498.68040509259</v>
      </c>
    </row>
    <row r="139">
      <c r="A139" s="3">
        <f>T("0000050812")</f>
      </c>
      <c r="B139" s="3" t="inlineStr">
        <is>
          <t>Baxkflow domestic</t>
        </is>
      </c>
      <c r="C139" s="3" t="inlineStr">
        <is>
          <t>Storage building</t>
        </is>
      </c>
      <c r="D139" s="3" t="inlineStr">
        <is>
          <t>Good</t>
        </is>
      </c>
      <c r="E139" s="3" t="inlineStr">
        <is>
          <t>Good</t>
        </is>
      </c>
      <c r="F139" s="3">
        <v/>
      </c>
      <c r="G139" s="3" t="inlineStr">
        <is>
          <t>https://cdn.orca.storage/617815776fb62600b591578d/617c1f962e8faa00b5a10198/asset-photo/jyHomdsoA8ibLvP2o91TrA.jpg</t>
        </is>
      </c>
      <c r="H139" s="3" t="inlineStr">
        <is>
          <t>https://cdn.orca.storage/617815776fb62600b591578d/617c1f962e8faa00b5a10198/name-plate-photo/gYg+XJWdTVQLxtKIEOaRnA.jpg</t>
        </is>
      </c>
      <c r="I139" s="3" t="inlineStr">
        <is>
          <t>https://cdn.orca.storage/617815776fb62600b591578d/617c1f962e8faa00b5a10198/barcode-photo/N9lDlqiZ8gMr3cxUAin4tA.jpg</t>
        </is>
      </c>
      <c r="J139" s="3">
        <v/>
      </c>
      <c r="K139" s="3">
        <v/>
      </c>
      <c r="L139" s="3">
        <v/>
      </c>
      <c r="M139" s="3" t="inlineStr">
        <is>
          <t>43.3878205, -80.3506556</t>
        </is>
      </c>
      <c r="N139" s="4">
        <v>44498.681238425925</v>
      </c>
    </row>
    <row r="140">
      <c r="A140" s="3">
        <f>T("0000348355")</f>
      </c>
      <c r="B140" s="3" t="inlineStr">
        <is>
          <t>Sump pump</t>
        </is>
      </c>
      <c r="C140" s="3">
        <v/>
      </c>
      <c r="D140" s="3" t="inlineStr">
        <is>
          <t>Fair</t>
        </is>
      </c>
      <c r="E140" s="3" t="inlineStr">
        <is>
          <t>Fair</t>
        </is>
      </c>
      <c r="F140" s="3">
        <v/>
      </c>
      <c r="G140" s="3" t="inlineStr">
        <is>
          <t>https://cdn.orca.storage/617815776fb62600b591578d/617c21ec2a52c200b5e5aed6/asset-photo/4t2jwFS3KTtng6L2FNuHw.jpg</t>
        </is>
      </c>
      <c r="H140" s="3">
        <v/>
      </c>
      <c r="I140" s="3" t="inlineStr">
        <is>
          <t>https://cdn.orca.storage/617815776fb62600b591578d/617c21ec2a52c200b5e5aed6/barcode-photo/GWZLNJvlpS+nJjUdTUVBVw.jpg</t>
        </is>
      </c>
      <c r="J140" s="3">
        <v/>
      </c>
      <c r="K140" s="3">
        <v/>
      </c>
      <c r="L140" s="3">
        <v/>
      </c>
      <c r="M140" s="3" t="inlineStr">
        <is>
          <t>Unknown</t>
        </is>
      </c>
      <c r="N140" s="4">
        <v>44498.687256944446</v>
      </c>
    </row>
  </sheetData>
</worksheet>
</file>