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usort\Downloads\"/>
    </mc:Choice>
  </mc:AlternateContent>
  <xr:revisionPtr revIDLastSave="0" documentId="13_ncr:1_{DAB0D0D9-BCF1-47B7-B0FE-2FA5835A0D49}" xr6:coauthVersionLast="47" xr6:coauthVersionMax="47" xr10:uidLastSave="{00000000-0000-0000-0000-000000000000}"/>
  <bookViews>
    <workbookView xWindow="2340" yWindow="2340" windowWidth="21600" windowHeight="11295" xr2:uid="{8246ED27-701F-4DB1-B925-AA030C958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</calcChain>
</file>

<file path=xl/sharedStrings.xml><?xml version="1.0" encoding="utf-8"?>
<sst xmlns="http://schemas.openxmlformats.org/spreadsheetml/2006/main" count="1194" uniqueCount="1096">
  <si>
    <t xml:space="preserve">Unknown </t>
  </si>
  <si>
    <t xml:space="preserve">Cerebral_Exterior.left </t>
  </si>
  <si>
    <t xml:space="preserve">Cerebral_White_Matter.left </t>
  </si>
  <si>
    <t xml:space="preserve">Cerebral_Cortex.left </t>
  </si>
  <si>
    <t xml:space="preserve">Lateral_Ventricle.left </t>
  </si>
  <si>
    <t xml:space="preserve">Inf_Lat_Vent.left </t>
  </si>
  <si>
    <t xml:space="preserve">Cerebellum_Exterior.left </t>
  </si>
  <si>
    <t xml:space="preserve">Cerebellum_White_Matter.left </t>
  </si>
  <si>
    <t xml:space="preserve">Cerebellum_Cortex.left </t>
  </si>
  <si>
    <t xml:space="preserve">Thalamus.left </t>
  </si>
  <si>
    <t xml:space="preserve">Thalamus_Proper.left </t>
  </si>
  <si>
    <t xml:space="preserve">Caudate.left </t>
  </si>
  <si>
    <t xml:space="preserve">Putamen.left </t>
  </si>
  <si>
    <t xml:space="preserve">Pallidum.left </t>
  </si>
  <si>
    <t xml:space="preserve">third_Ventricle </t>
  </si>
  <si>
    <t xml:space="preserve">fourth_Ventricle </t>
  </si>
  <si>
    <t xml:space="preserve">Brain_Stem </t>
  </si>
  <si>
    <t xml:space="preserve">Hippocampus.left </t>
  </si>
  <si>
    <t xml:space="preserve">Amygdala.left </t>
  </si>
  <si>
    <t xml:space="preserve">Insula.left </t>
  </si>
  <si>
    <t xml:space="preserve">Operculum.left </t>
  </si>
  <si>
    <t xml:space="preserve">Line_1 </t>
  </si>
  <si>
    <t xml:space="preserve">Line_2 </t>
  </si>
  <si>
    <t xml:space="preserve">Line_3 </t>
  </si>
  <si>
    <t xml:space="preserve">CSF </t>
  </si>
  <si>
    <t xml:space="preserve">Lesion.left </t>
  </si>
  <si>
    <t xml:space="preserve">Accumbens_area.left </t>
  </si>
  <si>
    <t xml:space="preserve">Substancia_Nigra.left </t>
  </si>
  <si>
    <t xml:space="preserve">VentralDC.left </t>
  </si>
  <si>
    <t xml:space="preserve">undetermined.left </t>
  </si>
  <si>
    <t xml:space="preserve">vessel.left </t>
  </si>
  <si>
    <t xml:space="preserve">choroid_plexus.left </t>
  </si>
  <si>
    <t xml:space="preserve">F3orb.left </t>
  </si>
  <si>
    <t xml:space="preserve">lOg.left </t>
  </si>
  <si>
    <t xml:space="preserve">aOg.left </t>
  </si>
  <si>
    <t xml:space="preserve">mOg.left </t>
  </si>
  <si>
    <t xml:space="preserve">pOg.left </t>
  </si>
  <si>
    <t xml:space="preserve">Stellate.left </t>
  </si>
  <si>
    <t xml:space="preserve">Porg.left </t>
  </si>
  <si>
    <t xml:space="preserve">Aorg.left </t>
  </si>
  <si>
    <t xml:space="preserve">Cerebral_Exterior.right </t>
  </si>
  <si>
    <t xml:space="preserve">Cerebral_White_Matter.right </t>
  </si>
  <si>
    <t xml:space="preserve">Cerebral_Cortex.right </t>
  </si>
  <si>
    <t xml:space="preserve">Lateral_Ventricle.right </t>
  </si>
  <si>
    <t xml:space="preserve">Inf_Lat_Vent.right </t>
  </si>
  <si>
    <t xml:space="preserve">Cerebellum_Exterior.right </t>
  </si>
  <si>
    <t xml:space="preserve">Cerebellum_White_Matter.right </t>
  </si>
  <si>
    <t xml:space="preserve">Cerebellum_Cortex.right </t>
  </si>
  <si>
    <t xml:space="preserve">Thalamus.right </t>
  </si>
  <si>
    <t xml:space="preserve">Thalamus_Proper.right </t>
  </si>
  <si>
    <t xml:space="preserve">Caudate.right </t>
  </si>
  <si>
    <t xml:space="preserve">Putamen.right </t>
  </si>
  <si>
    <t xml:space="preserve">Pallidum.right </t>
  </si>
  <si>
    <t xml:space="preserve">Hippocampus.right </t>
  </si>
  <si>
    <t xml:space="preserve">Amygdala.right </t>
  </si>
  <si>
    <t xml:space="preserve">Insula.right </t>
  </si>
  <si>
    <t xml:space="preserve">Operculum.right </t>
  </si>
  <si>
    <t xml:space="preserve">Lesion.right </t>
  </si>
  <si>
    <t xml:space="preserve">Accumbens_area.right </t>
  </si>
  <si>
    <t xml:space="preserve">Substancia_Nigra.right </t>
  </si>
  <si>
    <t xml:space="preserve">VentralDC.right </t>
  </si>
  <si>
    <t xml:space="preserve">undetermined.right </t>
  </si>
  <si>
    <t xml:space="preserve">vessel.right </t>
  </si>
  <si>
    <t xml:space="preserve">choroid_plexus.right </t>
  </si>
  <si>
    <t xml:space="preserve">F3orb.right </t>
  </si>
  <si>
    <t xml:space="preserve">lOg.right </t>
  </si>
  <si>
    <t xml:space="preserve">aOg.right </t>
  </si>
  <si>
    <t xml:space="preserve">mOg.right </t>
  </si>
  <si>
    <t xml:space="preserve">pOg.right </t>
  </si>
  <si>
    <t xml:space="preserve">Stellate.right </t>
  </si>
  <si>
    <t xml:space="preserve">Porg.right </t>
  </si>
  <si>
    <t xml:space="preserve">Aorg.right </t>
  </si>
  <si>
    <t xml:space="preserve">fifth_Ventricle </t>
  </si>
  <si>
    <t xml:space="preserve">Interior.left </t>
  </si>
  <si>
    <t xml:space="preserve">Interior.right </t>
  </si>
  <si>
    <t xml:space="preserve">Lateral_Ventricles.left </t>
  </si>
  <si>
    <t xml:space="preserve">Lateral_Ventricles.right </t>
  </si>
  <si>
    <t xml:space="preserve">WM_hypointensities </t>
  </si>
  <si>
    <t xml:space="preserve">WM_hypointensities.left </t>
  </si>
  <si>
    <t xml:space="preserve">WM_hypointensities.right </t>
  </si>
  <si>
    <t xml:space="preserve">non_WM_hypointensities </t>
  </si>
  <si>
    <t xml:space="preserve">non_WM_hypointensities.left </t>
  </si>
  <si>
    <t xml:space="preserve">non_WM_hypointensities.right </t>
  </si>
  <si>
    <t xml:space="preserve">F1.left </t>
  </si>
  <si>
    <t xml:space="preserve">F1.right </t>
  </si>
  <si>
    <t xml:space="preserve">Optic_Chiasm </t>
  </si>
  <si>
    <t xml:space="preserve">Corpus_Callosum </t>
  </si>
  <si>
    <t xml:space="preserve">Amygdala_Anterior.left </t>
  </si>
  <si>
    <t xml:space="preserve">Amygdala_Anterior.right </t>
  </si>
  <si>
    <t xml:space="preserve">Dura </t>
  </si>
  <si>
    <t xml:space="preserve">wm_intensity_abnormality.left </t>
  </si>
  <si>
    <t xml:space="preserve">caudate_intensity_abnormality.left </t>
  </si>
  <si>
    <t xml:space="preserve">putamen_intensity_abnormality.left </t>
  </si>
  <si>
    <t xml:space="preserve">accumbens_intensity_abnormality.left </t>
  </si>
  <si>
    <t xml:space="preserve">pallidum_intensity_abnormality.left </t>
  </si>
  <si>
    <t xml:space="preserve">amygdala_intensity_abnormality.left </t>
  </si>
  <si>
    <t xml:space="preserve">hippocampus_intensity_abnormality.left </t>
  </si>
  <si>
    <t xml:space="preserve">thalamus_intensity_abnormality.left </t>
  </si>
  <si>
    <t xml:space="preserve">VDC_intensity_abnormality.left </t>
  </si>
  <si>
    <t xml:space="preserve">wm_intensity_abnormality.right </t>
  </si>
  <si>
    <t xml:space="preserve">caudate_intensity_abnormality.right </t>
  </si>
  <si>
    <t xml:space="preserve">putamen_intensity_abnormality.right </t>
  </si>
  <si>
    <t xml:space="preserve">accumbens_intensity_abnormality.right </t>
  </si>
  <si>
    <t xml:space="preserve">pallidum_intensity_abnormality.right </t>
  </si>
  <si>
    <t xml:space="preserve">amygdala_intensity_abnormality.right </t>
  </si>
  <si>
    <t xml:space="preserve">hippocampus_intensity_abnormality.right </t>
  </si>
  <si>
    <t xml:space="preserve">thalamus_intensity_abnormality.right </t>
  </si>
  <si>
    <t xml:space="preserve">VDC_intensity_abnormality.right </t>
  </si>
  <si>
    <t xml:space="preserve">Epidermis </t>
  </si>
  <si>
    <t xml:space="preserve">Conn_Tissue </t>
  </si>
  <si>
    <t xml:space="preserve">SC_Fat_Muscle </t>
  </si>
  <si>
    <t xml:space="preserve">Cranium </t>
  </si>
  <si>
    <t xml:space="preserve">CSF_SA </t>
  </si>
  <si>
    <t xml:space="preserve">Muscle </t>
  </si>
  <si>
    <t xml:space="preserve">Ear </t>
  </si>
  <si>
    <t xml:space="preserve">Adipose </t>
  </si>
  <si>
    <t xml:space="preserve">Spinal_Cord </t>
  </si>
  <si>
    <t xml:space="preserve">Soft_Tissue </t>
  </si>
  <si>
    <t xml:space="preserve">Nerve </t>
  </si>
  <si>
    <t xml:space="preserve">Bone </t>
  </si>
  <si>
    <t xml:space="preserve">Air </t>
  </si>
  <si>
    <t xml:space="preserve">Orbital_Fat </t>
  </si>
  <si>
    <t xml:space="preserve">Tongue </t>
  </si>
  <si>
    <t xml:space="preserve">Nasal_Structures </t>
  </si>
  <si>
    <t xml:space="preserve">Globe </t>
  </si>
  <si>
    <t xml:space="preserve">Teeth </t>
  </si>
  <si>
    <t xml:space="preserve">Caudate_Putamen.left </t>
  </si>
  <si>
    <t xml:space="preserve">Caudate_Putamen.right </t>
  </si>
  <si>
    <t xml:space="preserve">Claustrum.left </t>
  </si>
  <si>
    <t xml:space="preserve">Claustrum.right </t>
  </si>
  <si>
    <t xml:space="preserve">Cornea </t>
  </si>
  <si>
    <t xml:space="preserve">Diploe </t>
  </si>
  <si>
    <t xml:space="preserve">Vitreous_Humor </t>
  </si>
  <si>
    <t xml:space="preserve">Lens </t>
  </si>
  <si>
    <t xml:space="preserve">Aqueous_Humor </t>
  </si>
  <si>
    <t xml:space="preserve">Outer_Table </t>
  </si>
  <si>
    <t xml:space="preserve">Inner_Table </t>
  </si>
  <si>
    <t xml:space="preserve">Periosteum </t>
  </si>
  <si>
    <t xml:space="preserve">Endosteum </t>
  </si>
  <si>
    <t xml:space="preserve">R_C_S </t>
  </si>
  <si>
    <t xml:space="preserve">Iris </t>
  </si>
  <si>
    <t xml:space="preserve">SC_Adipose_Muscle </t>
  </si>
  <si>
    <t xml:space="preserve">SC_Tissue </t>
  </si>
  <si>
    <t xml:space="preserve">Orbital_Adipose </t>
  </si>
  <si>
    <t xml:space="preserve">IntCapsule_Ant.left </t>
  </si>
  <si>
    <t xml:space="preserve">IntCapsule_Ant.right </t>
  </si>
  <si>
    <t xml:space="preserve">IntCapsule_Pos.left </t>
  </si>
  <si>
    <t xml:space="preserve">IntCapsule_Pos.right </t>
  </si>
  <si>
    <t xml:space="preserve">hippocampal_fissure.left </t>
  </si>
  <si>
    <t xml:space="preserve">CADG_head.left </t>
  </si>
  <si>
    <t xml:space="preserve">subiculum.left </t>
  </si>
  <si>
    <t xml:space="preserve">fimbria.left </t>
  </si>
  <si>
    <t xml:space="preserve">hippocampal_fissure.right </t>
  </si>
  <si>
    <t xml:space="preserve">CADG_head.right </t>
  </si>
  <si>
    <t xml:space="preserve">subiculum.right </t>
  </si>
  <si>
    <t xml:space="preserve">fimbria.right </t>
  </si>
  <si>
    <t xml:space="preserve">alveus </t>
  </si>
  <si>
    <t xml:space="preserve">perforant_pathway </t>
  </si>
  <si>
    <t xml:space="preserve">parasubiculum </t>
  </si>
  <si>
    <t xml:space="preserve">presubiculum </t>
  </si>
  <si>
    <t xml:space="preserve">subiculum </t>
  </si>
  <si>
    <t xml:space="preserve">CA1 </t>
  </si>
  <si>
    <t xml:space="preserve">CA2 </t>
  </si>
  <si>
    <t xml:space="preserve">CA3 </t>
  </si>
  <si>
    <t xml:space="preserve">CA4 </t>
  </si>
  <si>
    <t xml:space="preserve">GC_DG </t>
  </si>
  <si>
    <t xml:space="preserve">HATA </t>
  </si>
  <si>
    <t xml:space="preserve">fimbria </t>
  </si>
  <si>
    <t xml:space="preserve">lateral_ventricle </t>
  </si>
  <si>
    <t xml:space="preserve">molecular_layer_HP </t>
  </si>
  <si>
    <t xml:space="preserve">hippocampal_fissure </t>
  </si>
  <si>
    <t xml:space="preserve">entorhinal_cortex </t>
  </si>
  <si>
    <t xml:space="preserve">molecular_layer_subiculum </t>
  </si>
  <si>
    <t xml:space="preserve">Amygdala </t>
  </si>
  <si>
    <t xml:space="preserve">Cerebral_White_Matter </t>
  </si>
  <si>
    <t xml:space="preserve">Cerebral_Cortex </t>
  </si>
  <si>
    <t xml:space="preserve">Inf_Lat_Vent </t>
  </si>
  <si>
    <t xml:space="preserve">Perirhinal </t>
  </si>
  <si>
    <t xml:space="preserve">Cerebral_White_Matter_Edge </t>
  </si>
  <si>
    <t xml:space="preserve">Background </t>
  </si>
  <si>
    <t xml:space="preserve">Ectorhinal </t>
  </si>
  <si>
    <t xml:space="preserve">Fornix </t>
  </si>
  <si>
    <t xml:space="preserve">CC_Posterior </t>
  </si>
  <si>
    <t xml:space="preserve">CC_Mid_Posterior </t>
  </si>
  <si>
    <t xml:space="preserve">CC_Central </t>
  </si>
  <si>
    <t xml:space="preserve">CC_Mid_Anterior </t>
  </si>
  <si>
    <t xml:space="preserve">CC_Anterior </t>
  </si>
  <si>
    <t xml:space="preserve">Voxel_Unchanged </t>
  </si>
  <si>
    <t xml:space="preserve">Aorta </t>
  </si>
  <si>
    <t xml:space="preserve">Common_IliacA.left </t>
  </si>
  <si>
    <t xml:space="preserve">Common_IliacA.right </t>
  </si>
  <si>
    <t xml:space="preserve">External_IliacA.left </t>
  </si>
  <si>
    <t xml:space="preserve">External_IliacA.right </t>
  </si>
  <si>
    <t xml:space="preserve">Internal_IliacA.left </t>
  </si>
  <si>
    <t xml:space="preserve">Internal_IliacA.right </t>
  </si>
  <si>
    <t xml:space="preserve">Lateral_SacralA.left </t>
  </si>
  <si>
    <t xml:space="preserve">Lateral_SacralA.right </t>
  </si>
  <si>
    <t xml:space="preserve">ObturatorA.left </t>
  </si>
  <si>
    <t xml:space="preserve">ObturatorA.right </t>
  </si>
  <si>
    <t xml:space="preserve">Internal_PudendalA.left </t>
  </si>
  <si>
    <t xml:space="preserve">Internal_PudendalA.right </t>
  </si>
  <si>
    <t xml:space="preserve">UmbilicalA.left </t>
  </si>
  <si>
    <t xml:space="preserve">UmbilicalA.right </t>
  </si>
  <si>
    <t xml:space="preserve">Inf_RectalA.left </t>
  </si>
  <si>
    <t xml:space="preserve">Inf_RectalA.right </t>
  </si>
  <si>
    <t xml:space="preserve">Common_IliacV.left </t>
  </si>
  <si>
    <t xml:space="preserve">Common_IliacV.right </t>
  </si>
  <si>
    <t xml:space="preserve">External_IliacV.left </t>
  </si>
  <si>
    <t xml:space="preserve">External_IliacV.right </t>
  </si>
  <si>
    <t xml:space="preserve">Internal_IliacV.left </t>
  </si>
  <si>
    <t xml:space="preserve">Internal_IliacV.right </t>
  </si>
  <si>
    <t xml:space="preserve">ObturatorV.left </t>
  </si>
  <si>
    <t xml:space="preserve">ObturatorV.right </t>
  </si>
  <si>
    <t xml:space="preserve">Internal_PudendalV.left </t>
  </si>
  <si>
    <t xml:space="preserve">Internal_PudendalV.right </t>
  </si>
  <si>
    <t xml:space="preserve">Pos_Lymph </t>
  </si>
  <si>
    <t xml:space="preserve">Neg_Lymph </t>
  </si>
  <si>
    <t xml:space="preserve">V1 </t>
  </si>
  <si>
    <t xml:space="preserve">V2 </t>
  </si>
  <si>
    <t xml:space="preserve">BA44 </t>
  </si>
  <si>
    <t xml:space="preserve">BA45 </t>
  </si>
  <si>
    <t xml:space="preserve">BA4a </t>
  </si>
  <si>
    <t xml:space="preserve">BA4p </t>
  </si>
  <si>
    <t xml:space="preserve">BA6 </t>
  </si>
  <si>
    <t xml:space="preserve">BA2 </t>
  </si>
  <si>
    <t xml:space="preserve">BA1_old </t>
  </si>
  <si>
    <t xml:space="preserve">BAun2 </t>
  </si>
  <si>
    <t xml:space="preserve">BA1 </t>
  </si>
  <si>
    <t xml:space="preserve">BA2b </t>
  </si>
  <si>
    <t xml:space="preserve">BA3a </t>
  </si>
  <si>
    <t xml:space="preserve">BA3b </t>
  </si>
  <si>
    <t xml:space="preserve">MT </t>
  </si>
  <si>
    <t xml:space="preserve">AIPS_AIP_l </t>
  </si>
  <si>
    <t xml:space="preserve">AIPS_AIP_r </t>
  </si>
  <si>
    <t xml:space="preserve">AIPS_VIP_l </t>
  </si>
  <si>
    <t xml:space="preserve">AIPS_VIP_r </t>
  </si>
  <si>
    <t xml:space="preserve">IPL_PFcm_l </t>
  </si>
  <si>
    <t xml:space="preserve">IPL_PFcm_r </t>
  </si>
  <si>
    <t xml:space="preserve">IPL_PF_l </t>
  </si>
  <si>
    <t xml:space="preserve">IPL_PFm_l </t>
  </si>
  <si>
    <t xml:space="preserve">IPL_PFm_r </t>
  </si>
  <si>
    <t xml:space="preserve">IPL_PFop_l </t>
  </si>
  <si>
    <t xml:space="preserve">IPL_PFop_r </t>
  </si>
  <si>
    <t xml:space="preserve">IPL_PF_r </t>
  </si>
  <si>
    <t xml:space="preserve">IPL_PFt_l </t>
  </si>
  <si>
    <t xml:space="preserve">IPL_PFt_r </t>
  </si>
  <si>
    <t xml:space="preserve">IPL_PGa_l </t>
  </si>
  <si>
    <t xml:space="preserve">IPL_PGa_r </t>
  </si>
  <si>
    <t xml:space="preserve">IPL_PGp_l </t>
  </si>
  <si>
    <t xml:space="preserve">IPL_PGp_r </t>
  </si>
  <si>
    <t xml:space="preserve">Visual_V3d_l </t>
  </si>
  <si>
    <t xml:space="preserve">Visual_V3d_r </t>
  </si>
  <si>
    <t xml:space="preserve">Visual_V4_l </t>
  </si>
  <si>
    <t xml:space="preserve">Visual_V4_r </t>
  </si>
  <si>
    <t xml:space="preserve">Visual_V5_b </t>
  </si>
  <si>
    <t xml:space="preserve">Visual_VP_l </t>
  </si>
  <si>
    <t xml:space="preserve">Visual_VP_r </t>
  </si>
  <si>
    <t xml:space="preserve">CA2_3.right </t>
  </si>
  <si>
    <t xml:space="preserve">alveus.right </t>
  </si>
  <si>
    <t xml:space="preserve">CA1.right </t>
  </si>
  <si>
    <t xml:space="preserve">presubiculum.right </t>
  </si>
  <si>
    <t xml:space="preserve">CA4_DG.right </t>
  </si>
  <si>
    <t xml:space="preserve">fornix.right </t>
  </si>
  <si>
    <t xml:space="preserve">CA2_3.left </t>
  </si>
  <si>
    <t xml:space="preserve">alveus.left </t>
  </si>
  <si>
    <t xml:space="preserve">CA1.left </t>
  </si>
  <si>
    <t xml:space="preserve">presubiculum.left </t>
  </si>
  <si>
    <t xml:space="preserve">CA4_DG.left </t>
  </si>
  <si>
    <t xml:space="preserve">fornix.left </t>
  </si>
  <si>
    <t xml:space="preserve">Tumor </t>
  </si>
  <si>
    <t xml:space="preserve">CSF_FSL_FAST </t>
  </si>
  <si>
    <t xml:space="preserve">GrayMatter_FSL_FAST </t>
  </si>
  <si>
    <t xml:space="preserve">WhiteMatter_FSL_FAST </t>
  </si>
  <si>
    <t xml:space="preserve">SUSPICIOUS </t>
  </si>
  <si>
    <t xml:space="preserve">ctx_unknown.left </t>
  </si>
  <si>
    <t xml:space="preserve">ctx_bankssts.left </t>
  </si>
  <si>
    <t xml:space="preserve">ctx_caudalanteriorcingulate.left </t>
  </si>
  <si>
    <t xml:space="preserve">ctx_caudalmiddlefrontal.left </t>
  </si>
  <si>
    <t xml:space="preserve">ctx_corpuscallosum.left </t>
  </si>
  <si>
    <t xml:space="preserve">ctx_cuneus.left </t>
  </si>
  <si>
    <t xml:space="preserve">ctx_entorhinal.left </t>
  </si>
  <si>
    <t xml:space="preserve">ctx_fusiform.left </t>
  </si>
  <si>
    <t xml:space="preserve">ctx_inferiorparietal.left </t>
  </si>
  <si>
    <t xml:space="preserve">ctx_inferiortemporal.left </t>
  </si>
  <si>
    <t xml:space="preserve">ctx_isthmuscingulate.left </t>
  </si>
  <si>
    <t xml:space="preserve">ctx_lateraloccipital.left </t>
  </si>
  <si>
    <t xml:space="preserve">ctx_lateralorbitofrontal.left </t>
  </si>
  <si>
    <t xml:space="preserve">ctx_lingual.left </t>
  </si>
  <si>
    <t xml:space="preserve">ctx_medialorbitofrontal.left </t>
  </si>
  <si>
    <t xml:space="preserve">ctx_middletemporal.left </t>
  </si>
  <si>
    <t xml:space="preserve">ctx_parahippocampal.left </t>
  </si>
  <si>
    <t xml:space="preserve">ctx_paracentral.left </t>
  </si>
  <si>
    <t xml:space="preserve">ctx_parsopercularis.left </t>
  </si>
  <si>
    <t xml:space="preserve">ctx_parsorbitalis.left </t>
  </si>
  <si>
    <t xml:space="preserve">ctx_parstriangularis.left </t>
  </si>
  <si>
    <t xml:space="preserve">ctx_pericalcarine.left </t>
  </si>
  <si>
    <t xml:space="preserve">ctx_postcentral.left </t>
  </si>
  <si>
    <t xml:space="preserve">ctx_posteriorcingulate.left </t>
  </si>
  <si>
    <t xml:space="preserve">ctx_precentral.left </t>
  </si>
  <si>
    <t xml:space="preserve">ctx_precuneus.left </t>
  </si>
  <si>
    <t xml:space="preserve">ctx_rostralanteriorcingulate.left </t>
  </si>
  <si>
    <t xml:space="preserve">ctx_rostralmiddlefrontal.left </t>
  </si>
  <si>
    <t xml:space="preserve">ctx_superiorfrontal.left </t>
  </si>
  <si>
    <t xml:space="preserve">ctx_superiorparietal.left </t>
  </si>
  <si>
    <t xml:space="preserve">ctx_superiortemporal.left </t>
  </si>
  <si>
    <t xml:space="preserve">ctx_supramarginal.left </t>
  </si>
  <si>
    <t xml:space="preserve">ctx_frontalpole.left </t>
  </si>
  <si>
    <t xml:space="preserve">ctx_temporalpole.left </t>
  </si>
  <si>
    <t xml:space="preserve">ctx_transversetemporal.left </t>
  </si>
  <si>
    <t xml:space="preserve">ctx_insula.left </t>
  </si>
  <si>
    <t xml:space="preserve">ctx_unknown.right </t>
  </si>
  <si>
    <t xml:space="preserve">ctx_bankssts.right </t>
  </si>
  <si>
    <t xml:space="preserve">ctx_caudalanteriorcingulate.right </t>
  </si>
  <si>
    <t xml:space="preserve">ctx_caudalmiddlefrontal.right </t>
  </si>
  <si>
    <t xml:space="preserve">ctx_corpuscallosum.right </t>
  </si>
  <si>
    <t xml:space="preserve">ctx_cuneus.right </t>
  </si>
  <si>
    <t xml:space="preserve">ctx_entorhinal.right </t>
  </si>
  <si>
    <t xml:space="preserve">ctx_fusiform.right </t>
  </si>
  <si>
    <t xml:space="preserve">ctx_inferiorparietal.right </t>
  </si>
  <si>
    <t xml:space="preserve">ctx_inferiortemporal.right </t>
  </si>
  <si>
    <t xml:space="preserve">ctx_isthmuscingulate.right </t>
  </si>
  <si>
    <t xml:space="preserve">ctx_lateraloccipital.right </t>
  </si>
  <si>
    <t xml:space="preserve">ctx_lateralorbitofrontal.right </t>
  </si>
  <si>
    <t xml:space="preserve">ctx_lingual.right </t>
  </si>
  <si>
    <t xml:space="preserve">ctx_medialorbitofrontal.right </t>
  </si>
  <si>
    <t xml:space="preserve">ctx_middletemporal.right </t>
  </si>
  <si>
    <t xml:space="preserve">ctx_parahippocampal.right </t>
  </si>
  <si>
    <t xml:space="preserve">ctx_paracentral.right </t>
  </si>
  <si>
    <t xml:space="preserve">ctx_parsopercularis.right </t>
  </si>
  <si>
    <t xml:space="preserve">ctx_parsorbitalis.right </t>
  </si>
  <si>
    <t xml:space="preserve">ctx_parstriangularis.right </t>
  </si>
  <si>
    <t xml:space="preserve">ctx_pericalcarine.right </t>
  </si>
  <si>
    <t xml:space="preserve">ctx_postcentral.right </t>
  </si>
  <si>
    <t xml:space="preserve">ctx_posteriorcingulate.right </t>
  </si>
  <si>
    <t xml:space="preserve">ctx_precentral.right </t>
  </si>
  <si>
    <t xml:space="preserve">ctx_precuneus.right </t>
  </si>
  <si>
    <t xml:space="preserve">ctx_rostralanteriorcingulate.right </t>
  </si>
  <si>
    <t xml:space="preserve">ctx_rostralmiddlefrontal.right </t>
  </si>
  <si>
    <t xml:space="preserve">ctx_superiorfrontal.right </t>
  </si>
  <si>
    <t xml:space="preserve">ctx_superiorparietal.right </t>
  </si>
  <si>
    <t xml:space="preserve">ctx_superiortemporal.right </t>
  </si>
  <si>
    <t xml:space="preserve">ctx_supramarginal.right </t>
  </si>
  <si>
    <t xml:space="preserve">ctx_frontalpole.right </t>
  </si>
  <si>
    <t xml:space="preserve">ctx_temporalpole.right </t>
  </si>
  <si>
    <t xml:space="preserve">ctx_transversetemporal.right </t>
  </si>
  <si>
    <t xml:space="preserve">ctx_insula.right </t>
  </si>
  <si>
    <t xml:space="preserve">wm_unknown.left </t>
  </si>
  <si>
    <t xml:space="preserve">wm_bankssts.left </t>
  </si>
  <si>
    <t xml:space="preserve">wm_caudalanteriorcingulate.left </t>
  </si>
  <si>
    <t xml:space="preserve">wm_caudalmiddlefrontal.left </t>
  </si>
  <si>
    <t xml:space="preserve">wm_corpuscallosum.left </t>
  </si>
  <si>
    <t xml:space="preserve">wm_cuneus.left </t>
  </si>
  <si>
    <t xml:space="preserve">wm_entorhinal.left </t>
  </si>
  <si>
    <t xml:space="preserve">wm_fusiform.left </t>
  </si>
  <si>
    <t xml:space="preserve">wm_inferiorparietal.left </t>
  </si>
  <si>
    <t xml:space="preserve">wm_inferiortemporal.left </t>
  </si>
  <si>
    <t xml:space="preserve">wm_isthmuscingulate.left </t>
  </si>
  <si>
    <t xml:space="preserve">wm_lateraloccipital.left </t>
  </si>
  <si>
    <t xml:space="preserve">wm_lateralorbitofrontal.left </t>
  </si>
  <si>
    <t xml:space="preserve">wm_lingual.left </t>
  </si>
  <si>
    <t xml:space="preserve">wm_medialorbitofrontal.left </t>
  </si>
  <si>
    <t xml:space="preserve">wm_middletemporal.left </t>
  </si>
  <si>
    <t xml:space="preserve">wm_parahippocampal.left </t>
  </si>
  <si>
    <t xml:space="preserve">wm_paracentral.left </t>
  </si>
  <si>
    <t xml:space="preserve">wm_parsopercularis.left </t>
  </si>
  <si>
    <t xml:space="preserve">wm_parsorbitalis.left </t>
  </si>
  <si>
    <t xml:space="preserve">wm_parstriangularis.left </t>
  </si>
  <si>
    <t xml:space="preserve">wm_pericalcarine.left </t>
  </si>
  <si>
    <t xml:space="preserve">wm_postcentral.left </t>
  </si>
  <si>
    <t xml:space="preserve">wm_posteriorcingulate.left </t>
  </si>
  <si>
    <t xml:space="preserve">wm_precentral.left </t>
  </si>
  <si>
    <t xml:space="preserve">wm_precuneus.left </t>
  </si>
  <si>
    <t xml:space="preserve">wm_rostralanteriorcingulate.left </t>
  </si>
  <si>
    <t xml:space="preserve">wm_rostralmiddlefrontal.left </t>
  </si>
  <si>
    <t xml:space="preserve">wm_superiorfrontal.left </t>
  </si>
  <si>
    <t xml:space="preserve">wm_superiorparietal.left </t>
  </si>
  <si>
    <t xml:space="preserve">wm_superiortemporal.left </t>
  </si>
  <si>
    <t xml:space="preserve">wm_supramarginal.left </t>
  </si>
  <si>
    <t xml:space="preserve">wm_frontalpole.left </t>
  </si>
  <si>
    <t xml:space="preserve">wm_temporalpole.left </t>
  </si>
  <si>
    <t xml:space="preserve">wm_transversetemporal.left </t>
  </si>
  <si>
    <t xml:space="preserve">wm_insula.left </t>
  </si>
  <si>
    <t xml:space="preserve">wm_unknown.right </t>
  </si>
  <si>
    <t xml:space="preserve">wm_bankssts.right </t>
  </si>
  <si>
    <t xml:space="preserve">wm_caudalanteriorcingulate.right </t>
  </si>
  <si>
    <t xml:space="preserve">wm_caudalmiddlefrontal.right </t>
  </si>
  <si>
    <t xml:space="preserve">wm_corpuscallosum.right </t>
  </si>
  <si>
    <t xml:space="preserve">wm_cuneus.right </t>
  </si>
  <si>
    <t xml:space="preserve">wm_entorhinal.right </t>
  </si>
  <si>
    <t xml:space="preserve">wm_fusiform.right </t>
  </si>
  <si>
    <t xml:space="preserve">wm_inferiorparietal.right </t>
  </si>
  <si>
    <t xml:space="preserve">wm_inferiortemporal.right </t>
  </si>
  <si>
    <t xml:space="preserve">wm_isthmuscingulate.right </t>
  </si>
  <si>
    <t xml:space="preserve">wm_lateraloccipital.right </t>
  </si>
  <si>
    <t xml:space="preserve">wm_lateralorbitofrontal.right </t>
  </si>
  <si>
    <t xml:space="preserve">wm_lingual.right </t>
  </si>
  <si>
    <t xml:space="preserve">wm_medialorbitofrontal.right </t>
  </si>
  <si>
    <t xml:space="preserve">wm_middletemporal.right </t>
  </si>
  <si>
    <t xml:space="preserve">wm_parahippocampal.right </t>
  </si>
  <si>
    <t xml:space="preserve">wm_paracentral.right </t>
  </si>
  <si>
    <t xml:space="preserve">wm_parsopercularis.right </t>
  </si>
  <si>
    <t xml:space="preserve">wm_parsorbitalis.right </t>
  </si>
  <si>
    <t xml:space="preserve">wm_parstriangularis.right </t>
  </si>
  <si>
    <t xml:space="preserve">wm_pericalcarine.right </t>
  </si>
  <si>
    <t xml:space="preserve">wm_postcentral.right </t>
  </si>
  <si>
    <t xml:space="preserve">wm_posteriorcingulate.right </t>
  </si>
  <si>
    <t xml:space="preserve">wm_precentral.right </t>
  </si>
  <si>
    <t xml:space="preserve">wm_precuneus.right </t>
  </si>
  <si>
    <t xml:space="preserve">wm_rostralanteriorcingulate.right </t>
  </si>
  <si>
    <t xml:space="preserve">wm_rostralmiddlefrontal.right </t>
  </si>
  <si>
    <t xml:space="preserve">wm_superiorfrontal.right </t>
  </si>
  <si>
    <t xml:space="preserve">wm_superiorparietal.right </t>
  </si>
  <si>
    <t xml:space="preserve">wm_superiortemporal.right </t>
  </si>
  <si>
    <t xml:space="preserve">wm_supramarginal.right </t>
  </si>
  <si>
    <t xml:space="preserve">wm_frontalpole.right </t>
  </si>
  <si>
    <t xml:space="preserve">wm_temporalpole.right </t>
  </si>
  <si>
    <t xml:space="preserve">wm_transversetemporal.right </t>
  </si>
  <si>
    <t xml:space="preserve">wm_insula.right </t>
  </si>
  <si>
    <t xml:space="preserve">ctx_Unknown.left </t>
  </si>
  <si>
    <t xml:space="preserve">ctx_Corpus_callosum.left </t>
  </si>
  <si>
    <t xml:space="preserve">ctx_G_and_S_Insula_ONLY_AVERAGE.left </t>
  </si>
  <si>
    <t xml:space="preserve">ctx_G_cingulate_Isthmus.left </t>
  </si>
  <si>
    <t xml:space="preserve">ctx_G_cingulate_Main_part.left </t>
  </si>
  <si>
    <t xml:space="preserve">ctx_G_cingulate_caudal_ACC.left </t>
  </si>
  <si>
    <t xml:space="preserve">ctx_G_cingulate_rostral_ACC.left </t>
  </si>
  <si>
    <t xml:space="preserve">ctx_G_cingulate_posterior.left </t>
  </si>
  <si>
    <t xml:space="preserve">ctx_S_cingulate_caudal_ACC.left </t>
  </si>
  <si>
    <t xml:space="preserve">ctx_S_cingulate_rostral_ACC.left </t>
  </si>
  <si>
    <t xml:space="preserve">ctx_S_cingulate_posterior.left </t>
  </si>
  <si>
    <t xml:space="preserve">ctx_S_pericallosal_caudal.left </t>
  </si>
  <si>
    <t xml:space="preserve">ctx_S_pericallosal_rostral.left </t>
  </si>
  <si>
    <t xml:space="preserve">ctx_S_pericallosal_posterior.left </t>
  </si>
  <si>
    <t xml:space="preserve">ctx_G_cuneus.left </t>
  </si>
  <si>
    <t xml:space="preserve">ctx_G_frontal_inf_Opercular_part.left </t>
  </si>
  <si>
    <t xml:space="preserve">ctx_G_frontal_inf_Orbital_part.left </t>
  </si>
  <si>
    <t xml:space="preserve">ctx_G_frontal_inf_Triangular_part.left </t>
  </si>
  <si>
    <t xml:space="preserve">ctx_G_frontal_middle.left </t>
  </si>
  <si>
    <t xml:space="preserve">ctx_G_frontal_superior.left </t>
  </si>
  <si>
    <t xml:space="preserve">ctx_G_frontomarginal.left </t>
  </si>
  <si>
    <t xml:space="preserve">ctx_G_insular_long.left </t>
  </si>
  <si>
    <t xml:space="preserve">ctx_G_insular_short.left </t>
  </si>
  <si>
    <t xml:space="preserve">ctx_G_and_S_occipital_inferior.left </t>
  </si>
  <si>
    <t xml:space="preserve">ctx_G_occipital_middle.left </t>
  </si>
  <si>
    <t xml:space="preserve">ctx_G_occipital_superior.left </t>
  </si>
  <si>
    <t xml:space="preserve">ctx_G_occipit_temp_lat_Or_fusiform.left </t>
  </si>
  <si>
    <t xml:space="preserve">ctx_G_occipit_temp_med_Lingual_part.left </t>
  </si>
  <si>
    <t xml:space="preserve">ctx_G_occipit_temp_med_Parahippocampal_part.left </t>
  </si>
  <si>
    <t xml:space="preserve">ctx_G_orbital.left </t>
  </si>
  <si>
    <t xml:space="preserve">ctx_G_paracentral.left </t>
  </si>
  <si>
    <t xml:space="preserve">ctx_G_parietal_inferior_Angular_part.left </t>
  </si>
  <si>
    <t xml:space="preserve">ctx_G_parietal_inferior_Supramarginal_part.left </t>
  </si>
  <si>
    <t xml:space="preserve">ctx_G_parietal_superior.left </t>
  </si>
  <si>
    <t xml:space="preserve">ctx_G_postcentral.left </t>
  </si>
  <si>
    <t xml:space="preserve">ctx_G_precentral.left </t>
  </si>
  <si>
    <t xml:space="preserve">ctx_G_precuneus.left </t>
  </si>
  <si>
    <t xml:space="preserve">ctx_G_rectus.left </t>
  </si>
  <si>
    <t xml:space="preserve">ctx_G_subcallosal.left </t>
  </si>
  <si>
    <t xml:space="preserve">ctx_G_subcentral.left </t>
  </si>
  <si>
    <t xml:space="preserve">ctx_G_temporal_inferior.left </t>
  </si>
  <si>
    <t xml:space="preserve">ctx_G_temporal_middle.left </t>
  </si>
  <si>
    <t xml:space="preserve">ctx_G_temp_sup_G_temp_transv_and_interm_S.left </t>
  </si>
  <si>
    <t xml:space="preserve">ctx_G_temp_sup_Lateral_aspect.left </t>
  </si>
  <si>
    <t xml:space="preserve">ctx_G_temp_sup_Planum_polare.left </t>
  </si>
  <si>
    <t xml:space="preserve">ctx_G_temp_sup_Planum_tempolare.left </t>
  </si>
  <si>
    <t xml:space="preserve">ctx_G_and_S_transverse_frontopolar.left </t>
  </si>
  <si>
    <t xml:space="preserve">ctx_Lat_Fissure_ant_sgt_ramus_horizontal.left </t>
  </si>
  <si>
    <t xml:space="preserve">ctx_Lat_Fissure_ant_sgt_ramus_vertical.left </t>
  </si>
  <si>
    <t xml:space="preserve">ctx_Lat_Fissure_post_sgt.left </t>
  </si>
  <si>
    <t xml:space="preserve">ctx_Medial_wall.left </t>
  </si>
  <si>
    <t xml:space="preserve">ctx_Pole_occipital.left </t>
  </si>
  <si>
    <t xml:space="preserve">ctx_Pole_temporal.left </t>
  </si>
  <si>
    <t xml:space="preserve">ctx_S_calcarine.left </t>
  </si>
  <si>
    <t xml:space="preserve">ctx_S_central.left </t>
  </si>
  <si>
    <t xml:space="preserve">ctx_S_central_insula.left </t>
  </si>
  <si>
    <t xml:space="preserve">ctx_S_cingulate_Main_part_and_Intracingulate.left </t>
  </si>
  <si>
    <t xml:space="preserve">ctx_S_cingulate_Marginalis_part.left </t>
  </si>
  <si>
    <t xml:space="preserve">ctx_S_circular_insula_anterior.left </t>
  </si>
  <si>
    <t xml:space="preserve">ctx_S_circular_insula_inferior.left </t>
  </si>
  <si>
    <t xml:space="preserve">ctx_S_circular_insula_superior.left </t>
  </si>
  <si>
    <t xml:space="preserve">ctx_S_collateral_transverse_ant.left </t>
  </si>
  <si>
    <t xml:space="preserve">ctx_S_collateral_transverse_post.left </t>
  </si>
  <si>
    <t xml:space="preserve">ctx_S_frontal_inferior.left </t>
  </si>
  <si>
    <t xml:space="preserve">ctx_S_frontal_middle.left </t>
  </si>
  <si>
    <t xml:space="preserve">ctx_S_frontal_superior.left </t>
  </si>
  <si>
    <t xml:space="preserve">ctx_S_frontomarginal.left </t>
  </si>
  <si>
    <t xml:space="preserve">ctx_S_intermedius_primus_Jensen.left </t>
  </si>
  <si>
    <t xml:space="preserve">ctx_S_intraparietal_and_Parietal_transverse.left </t>
  </si>
  <si>
    <t xml:space="preserve">ctx_S_occipital_anterior.left </t>
  </si>
  <si>
    <t xml:space="preserve">ctx_S_occipital_middle_and_Lunatus.left </t>
  </si>
  <si>
    <t xml:space="preserve">ctx_S_occipital_superior_and_transversalis.left </t>
  </si>
  <si>
    <t xml:space="preserve">ctx_S_occipito_temporal_lateral.left </t>
  </si>
  <si>
    <t xml:space="preserve">ctx_S_occipito_temporal_medial_and_S_Lingual.left </t>
  </si>
  <si>
    <t xml:space="preserve">ctx_S_orbital_H_shapped.left </t>
  </si>
  <si>
    <t xml:space="preserve">ctx_S_orbital_lateral.left </t>
  </si>
  <si>
    <t xml:space="preserve">ctx_S_orbital_medial_Or_olfactory.left </t>
  </si>
  <si>
    <t xml:space="preserve">ctx_S_paracentral.left </t>
  </si>
  <si>
    <t xml:space="preserve">ctx_S_parieto_occipital.left </t>
  </si>
  <si>
    <t xml:space="preserve">ctx_S_pericallosal.left </t>
  </si>
  <si>
    <t xml:space="preserve">ctx_S_postcentral.left </t>
  </si>
  <si>
    <t xml:space="preserve">ctx_S_precentral_Inferior_part.left </t>
  </si>
  <si>
    <t xml:space="preserve">ctx_S_precentral_Superior_part.left </t>
  </si>
  <si>
    <t xml:space="preserve">ctx_S_subcentral_ant.left </t>
  </si>
  <si>
    <t xml:space="preserve">ctx_S_subcentral_post.left </t>
  </si>
  <si>
    <t xml:space="preserve">ctx_S_suborbital.left </t>
  </si>
  <si>
    <t xml:space="preserve">ctx_S_subparietal.left </t>
  </si>
  <si>
    <t xml:space="preserve">ctx_S_supracingulate.left </t>
  </si>
  <si>
    <t xml:space="preserve">ctx_S_temporal_inferior.left </t>
  </si>
  <si>
    <t xml:space="preserve">ctx_S_temporal_superior.left </t>
  </si>
  <si>
    <t xml:space="preserve">ctx_S_temporal_transverse.left </t>
  </si>
  <si>
    <t xml:space="preserve">ctx_Unknown.right </t>
  </si>
  <si>
    <t xml:space="preserve">ctx_Corpus_callosum.right </t>
  </si>
  <si>
    <t xml:space="preserve">ctx_G_and_S_Insula_ONLY_AVERAGE.right </t>
  </si>
  <si>
    <t xml:space="preserve">ctx_G_cingulate_Isthmus.right </t>
  </si>
  <si>
    <t xml:space="preserve">ctx_G_cingulate_Main_part.right </t>
  </si>
  <si>
    <t xml:space="preserve">ctx_G_cuneus.right </t>
  </si>
  <si>
    <t xml:space="preserve">ctx_G_frontal_inf_Opercular_part.right </t>
  </si>
  <si>
    <t xml:space="preserve">ctx_G_frontal_inf_Orbital_part.right </t>
  </si>
  <si>
    <t xml:space="preserve">ctx_G_frontal_inf_Triangular_part.right </t>
  </si>
  <si>
    <t xml:space="preserve">ctx_G_frontal_middle.right </t>
  </si>
  <si>
    <t xml:space="preserve">ctx_G_frontal_superior.right </t>
  </si>
  <si>
    <t xml:space="preserve">ctx_G_frontomarginal.right </t>
  </si>
  <si>
    <t xml:space="preserve">ctx_G_insular_long.right </t>
  </si>
  <si>
    <t xml:space="preserve">ctx_G_insular_short.right </t>
  </si>
  <si>
    <t xml:space="preserve">ctx_G_and_S_occipital_inferior.right </t>
  </si>
  <si>
    <t xml:space="preserve">ctx_G_occipital_middle.right </t>
  </si>
  <si>
    <t xml:space="preserve">ctx_G_occipital_superior.right </t>
  </si>
  <si>
    <t xml:space="preserve">ctx_G_occipit_temp_lat_Or_fusiform.right </t>
  </si>
  <si>
    <t xml:space="preserve">ctx_G_occipit_temp_med_Lingual_part.right </t>
  </si>
  <si>
    <t xml:space="preserve">ctx_G_occipit_temp_med_Parahippocampal_part.right </t>
  </si>
  <si>
    <t xml:space="preserve">ctx_G_orbital.right </t>
  </si>
  <si>
    <t xml:space="preserve">ctx_G_paracentral.right </t>
  </si>
  <si>
    <t xml:space="preserve">ctx_G_parietal_inferior_Angular_part.right </t>
  </si>
  <si>
    <t xml:space="preserve">ctx_G_parietal_inferior_Supramarginal_part.right </t>
  </si>
  <si>
    <t xml:space="preserve">ctx_G_parietal_superior.right </t>
  </si>
  <si>
    <t xml:space="preserve">ctx_G_postcentral.right </t>
  </si>
  <si>
    <t xml:space="preserve">ctx_G_precentral.right </t>
  </si>
  <si>
    <t xml:space="preserve">ctx_G_precuneus.right </t>
  </si>
  <si>
    <t xml:space="preserve">ctx_G_rectus.right </t>
  </si>
  <si>
    <t xml:space="preserve">ctx_G_subcallosal.right </t>
  </si>
  <si>
    <t xml:space="preserve">ctx_G_subcentral.right </t>
  </si>
  <si>
    <t xml:space="preserve">ctx_G_temporal_inferior.right </t>
  </si>
  <si>
    <t xml:space="preserve">ctx_G_temporal_middle.right </t>
  </si>
  <si>
    <t xml:space="preserve">ctx_G_temp_sup_G_temp_transv_and_interm_S.right </t>
  </si>
  <si>
    <t xml:space="preserve">ctx_G_temp_sup_Lateral_aspect.right </t>
  </si>
  <si>
    <t xml:space="preserve">ctx_G_temp_sup_Planum_polare.right </t>
  </si>
  <si>
    <t xml:space="preserve">ctx_G_temp_sup_Planum_tempolare.right </t>
  </si>
  <si>
    <t xml:space="preserve">ctx_G_and_S_transverse_frontopolar.right </t>
  </si>
  <si>
    <t xml:space="preserve">ctx_Lat_Fissure_ant_sgt_ramus_horizontal.right </t>
  </si>
  <si>
    <t xml:space="preserve">ctx_Lat_Fissure_ant_sgt_ramus_vertical.right </t>
  </si>
  <si>
    <t xml:space="preserve">ctx_Lat_Fissure_post_sgt.right </t>
  </si>
  <si>
    <t xml:space="preserve">ctx_Medial_wall.right </t>
  </si>
  <si>
    <t xml:space="preserve">ctx_Pole_occipital.right </t>
  </si>
  <si>
    <t xml:space="preserve">ctx_Pole_temporal.right </t>
  </si>
  <si>
    <t xml:space="preserve">ctx_S_calcarine.right </t>
  </si>
  <si>
    <t xml:space="preserve">ctx_S_central.right </t>
  </si>
  <si>
    <t xml:space="preserve">ctx_S_central_insula.right </t>
  </si>
  <si>
    <t xml:space="preserve">ctx_S_cingulate_Main_part_and_Intracingulate.right </t>
  </si>
  <si>
    <t xml:space="preserve">ctx_S_cingulate_Marginalis_part.right </t>
  </si>
  <si>
    <t xml:space="preserve">ctx_S_circular_insula_anterior.right </t>
  </si>
  <si>
    <t xml:space="preserve">ctx_S_circular_insula_inferior.right </t>
  </si>
  <si>
    <t xml:space="preserve">ctx_S_circular_insula_superior.right </t>
  </si>
  <si>
    <t xml:space="preserve">ctx_S_collateral_transverse_ant.right </t>
  </si>
  <si>
    <t xml:space="preserve">ctx_S_collateral_transverse_post.right </t>
  </si>
  <si>
    <t xml:space="preserve">ctx_S_frontal_inferior.right </t>
  </si>
  <si>
    <t xml:space="preserve">ctx_S_frontal_middle.right </t>
  </si>
  <si>
    <t xml:space="preserve">ctx_S_frontal_superior.right </t>
  </si>
  <si>
    <t xml:space="preserve">ctx_S_frontomarginal.right </t>
  </si>
  <si>
    <t xml:space="preserve">ctx_S_intermedius_primus_Jensen.right </t>
  </si>
  <si>
    <t xml:space="preserve">ctx_S_intraparietal_and_Parietal_transverse.right </t>
  </si>
  <si>
    <t xml:space="preserve">ctx_S_occipital_anterior.right </t>
  </si>
  <si>
    <t xml:space="preserve">ctx_S_occipital_middle_and_Lunatus.right </t>
  </si>
  <si>
    <t xml:space="preserve">ctx_S_occipital_superior_and_transversalis.right </t>
  </si>
  <si>
    <t xml:space="preserve">ctx_S_occipito_temporal_lateral.right </t>
  </si>
  <si>
    <t xml:space="preserve">ctx_S_occipito_temporal_medial_and_S_Lingual.right </t>
  </si>
  <si>
    <t xml:space="preserve">ctx_S_orbital_H_shapped.right </t>
  </si>
  <si>
    <t xml:space="preserve">ctx_S_orbital_lateral.right </t>
  </si>
  <si>
    <t xml:space="preserve">ctx_S_orbital_medial_Or_olfactory.right </t>
  </si>
  <si>
    <t xml:space="preserve">ctx_S_paracentral.right </t>
  </si>
  <si>
    <t xml:space="preserve">ctx_S_parieto_occipital.right </t>
  </si>
  <si>
    <t xml:space="preserve">ctx_S_pericallosal.right </t>
  </si>
  <si>
    <t xml:space="preserve">ctx_S_postcentral.right </t>
  </si>
  <si>
    <t xml:space="preserve">ctx_S_precentral_Inferior_part.right </t>
  </si>
  <si>
    <t xml:space="preserve">ctx_S_precentral_Superior_part.right </t>
  </si>
  <si>
    <t xml:space="preserve">ctx_S_subcentral_ant.right </t>
  </si>
  <si>
    <t xml:space="preserve">ctx_S_subcentral_post.right </t>
  </si>
  <si>
    <t xml:space="preserve">ctx_S_suborbital.right </t>
  </si>
  <si>
    <t xml:space="preserve">ctx_S_subparietal.right </t>
  </si>
  <si>
    <t xml:space="preserve">ctx_S_supracingulate.right </t>
  </si>
  <si>
    <t xml:space="preserve">ctx_S_temporal_inferior.right </t>
  </si>
  <si>
    <t xml:space="preserve">ctx_S_temporal_superior.right </t>
  </si>
  <si>
    <t xml:space="preserve">ctx_S_temporal_transverse.right </t>
  </si>
  <si>
    <t xml:space="preserve">ctx_G_cingulate_caudal_ACC.right </t>
  </si>
  <si>
    <t xml:space="preserve">ctx_G_cingulate_rostral_ACC.right </t>
  </si>
  <si>
    <t xml:space="preserve">ctx_G_cingulate_posterior.right </t>
  </si>
  <si>
    <t xml:space="preserve">ctx_S_cingulate_caudal_ACC.right </t>
  </si>
  <si>
    <t xml:space="preserve">ctx_S_cingulate_rostral_ACC.right </t>
  </si>
  <si>
    <t xml:space="preserve">ctx_S_cingulate_posterior.right </t>
  </si>
  <si>
    <t xml:space="preserve">ctx_S_pericallosal_caudal.right </t>
  </si>
  <si>
    <t xml:space="preserve">ctx_S_pericallosal_rostral.right </t>
  </si>
  <si>
    <t xml:space="preserve">ctx_S_pericallosal_posterior.right </t>
  </si>
  <si>
    <t xml:space="preserve">wm_Unknown.left </t>
  </si>
  <si>
    <t xml:space="preserve">wm_Corpus_callosum.left </t>
  </si>
  <si>
    <t xml:space="preserve">wm_G_and_S_Insula_ONLY_AVERAGE.left </t>
  </si>
  <si>
    <t xml:space="preserve">wm_G_cingulate_Isthmus.left </t>
  </si>
  <si>
    <t xml:space="preserve">wm_G_cingulate_Main_part.left </t>
  </si>
  <si>
    <t xml:space="preserve">wm_G_cuneus.left </t>
  </si>
  <si>
    <t xml:space="preserve">wm_G_frontal_inf_Opercular_part.left </t>
  </si>
  <si>
    <t xml:space="preserve">wm_G_frontal_inf_Orbital_part.left </t>
  </si>
  <si>
    <t xml:space="preserve">wm_G_frontal_inf_Triangular_part.left </t>
  </si>
  <si>
    <t xml:space="preserve">wm_G_frontal_middle.left </t>
  </si>
  <si>
    <t xml:space="preserve">wm_G_frontal_superior.left </t>
  </si>
  <si>
    <t xml:space="preserve">wm_G_frontomarginal.left </t>
  </si>
  <si>
    <t xml:space="preserve">wm_G_insular_long.left </t>
  </si>
  <si>
    <t xml:space="preserve">wm_G_insular_short.left </t>
  </si>
  <si>
    <t xml:space="preserve">wm_G_and_S_occipital_inferior.left </t>
  </si>
  <si>
    <t xml:space="preserve">wm_G_occipital_middle.left </t>
  </si>
  <si>
    <t xml:space="preserve">wm_G_occipital_superior.left </t>
  </si>
  <si>
    <t xml:space="preserve">wm_G_occipit_temp_lat_Or_fusiform.left </t>
  </si>
  <si>
    <t xml:space="preserve">wm_G_occipit_temp_med_Lingual_part.left </t>
  </si>
  <si>
    <t xml:space="preserve">wm_G_occipit_temp_med_Parahippocampal_part.left </t>
  </si>
  <si>
    <t xml:space="preserve">wm_G_orbital.left </t>
  </si>
  <si>
    <t xml:space="preserve">wm_G_paracentral.left </t>
  </si>
  <si>
    <t xml:space="preserve">wm_G_parietal_inferior_Angular_part.left </t>
  </si>
  <si>
    <t xml:space="preserve">wm_G_parietal_inferior_Supramarginal_part.left </t>
  </si>
  <si>
    <t xml:space="preserve">wm_G_parietal_superior.left </t>
  </si>
  <si>
    <t xml:space="preserve">wm_G_postcentral.left </t>
  </si>
  <si>
    <t xml:space="preserve">wm_G_precentral.left </t>
  </si>
  <si>
    <t xml:space="preserve">wm_G_precuneus.left </t>
  </si>
  <si>
    <t xml:space="preserve">wm_G_rectus.left </t>
  </si>
  <si>
    <t xml:space="preserve">wm_G_subcallosal.left </t>
  </si>
  <si>
    <t xml:space="preserve">wm_G_subcentral.left </t>
  </si>
  <si>
    <t xml:space="preserve">wm_G_temporal_inferior.left </t>
  </si>
  <si>
    <t xml:space="preserve">wm_G_temporal_middle.left </t>
  </si>
  <si>
    <t xml:space="preserve">wm_G_temp_sup_G_temp_transv_and_interm_S.left </t>
  </si>
  <si>
    <t xml:space="preserve">wm_G_temp_sup_Lateral_aspect.left </t>
  </si>
  <si>
    <t xml:space="preserve">wm_G_temp_sup_Planum_polare.left </t>
  </si>
  <si>
    <t xml:space="preserve">wm_G_temp_sup_Planum_tempolare.left </t>
  </si>
  <si>
    <t xml:space="preserve">wm_G_and_S_transverse_frontopolar.left </t>
  </si>
  <si>
    <t xml:space="preserve">wm_Lat_Fissure_ant_sgt_ramus_horizontal.left </t>
  </si>
  <si>
    <t xml:space="preserve">wm_Lat_Fissure_ant_sgt_ramus_vertical.left </t>
  </si>
  <si>
    <t xml:space="preserve">wm_Lat_Fissure_post_sgt.left </t>
  </si>
  <si>
    <t xml:space="preserve">wm_Medial_wall.left </t>
  </si>
  <si>
    <t xml:space="preserve">wm_Pole_occipital.left </t>
  </si>
  <si>
    <t xml:space="preserve">wm_Pole_temporal.left </t>
  </si>
  <si>
    <t xml:space="preserve">wm_S_calcarine.left </t>
  </si>
  <si>
    <t xml:space="preserve">wm_S_central.left </t>
  </si>
  <si>
    <t xml:space="preserve">wm_S_central_insula.left </t>
  </si>
  <si>
    <t xml:space="preserve">wm_S_cingulate_Main_part_and_Intracingulate.left </t>
  </si>
  <si>
    <t xml:space="preserve">wm_S_cingulate_Marginalis_part.left </t>
  </si>
  <si>
    <t xml:space="preserve">wm_S_circular_insula_anterior.left </t>
  </si>
  <si>
    <t xml:space="preserve">wm_S_circular_insula_inferior.left </t>
  </si>
  <si>
    <t xml:space="preserve">wm_S_circular_insula_superior.left </t>
  </si>
  <si>
    <t xml:space="preserve">wm_S_collateral_transverse_ant.left </t>
  </si>
  <si>
    <t xml:space="preserve">wm_S_collateral_transverse_post.left </t>
  </si>
  <si>
    <t xml:space="preserve">wm_S_frontal_inferior.left </t>
  </si>
  <si>
    <t xml:space="preserve">wm_S_frontal_middle.left </t>
  </si>
  <si>
    <t xml:space="preserve">wm_S_frontal_superior.left </t>
  </si>
  <si>
    <t xml:space="preserve">wm_S_frontomarginal.left </t>
  </si>
  <si>
    <t xml:space="preserve">wm_S_intermedius_primus_Jensen.left </t>
  </si>
  <si>
    <t xml:space="preserve">wm_S_intraparietal_and_Parietal_transverse.left </t>
  </si>
  <si>
    <t xml:space="preserve">wm_S_occipital_anterior.left </t>
  </si>
  <si>
    <t xml:space="preserve">wm_S_occipital_middle_and_Lunatus.left </t>
  </si>
  <si>
    <t xml:space="preserve">wm_S_occipital_superior_and_transversalis.left </t>
  </si>
  <si>
    <t xml:space="preserve">wm_S_occipito_temporal_lateral.left </t>
  </si>
  <si>
    <t xml:space="preserve">wm_S_occipito_temporal_medial_and_S_Lingual.left </t>
  </si>
  <si>
    <t xml:space="preserve">wm_S_orbital_H_shapped.left </t>
  </si>
  <si>
    <t xml:space="preserve">wm_S_orbital_lateral.left </t>
  </si>
  <si>
    <t xml:space="preserve">wm_S_orbital_medial_Or_olfactory.left </t>
  </si>
  <si>
    <t xml:space="preserve">wm_S_paracentral.left </t>
  </si>
  <si>
    <t xml:space="preserve">wm_S_parieto_occipital.left </t>
  </si>
  <si>
    <t xml:space="preserve">wm_S_pericallosal.left </t>
  </si>
  <si>
    <t xml:space="preserve">wm_S_postcentral.left </t>
  </si>
  <si>
    <t xml:space="preserve">wm_S_precentral_Inferior_part.left </t>
  </si>
  <si>
    <t xml:space="preserve">wm_S_precentral_Superior_part.left </t>
  </si>
  <si>
    <t xml:space="preserve">wm_S_subcentral_ant.left </t>
  </si>
  <si>
    <t xml:space="preserve">wm_S_subcentral_post.left </t>
  </si>
  <si>
    <t xml:space="preserve">wm_S_suborbital.left </t>
  </si>
  <si>
    <t xml:space="preserve">wm_S_subparietal.left </t>
  </si>
  <si>
    <t xml:space="preserve">wm_S_supracingulate.left </t>
  </si>
  <si>
    <t xml:space="preserve">wm_S_temporal_inferior.left </t>
  </si>
  <si>
    <t xml:space="preserve">wm_S_temporal_superior.left </t>
  </si>
  <si>
    <t xml:space="preserve">wm_S_temporal_transverse.left </t>
  </si>
  <si>
    <t xml:space="preserve">wm_Unknown.right </t>
  </si>
  <si>
    <t xml:space="preserve">wm_Corpus_callosum.right </t>
  </si>
  <si>
    <t xml:space="preserve">wm_G_and_S_Insula_ONLY_AVERAGE.right </t>
  </si>
  <si>
    <t xml:space="preserve">wm_G_cingulate_Isthmus.right </t>
  </si>
  <si>
    <t xml:space="preserve">wm_G_cingulate_Main_part.right </t>
  </si>
  <si>
    <t xml:space="preserve">wm_G_cuneus.right </t>
  </si>
  <si>
    <t xml:space="preserve">wm_G_frontal_inf_Opercular_part.right </t>
  </si>
  <si>
    <t xml:space="preserve">wm_G_frontal_inf_Orbital_part.right </t>
  </si>
  <si>
    <t xml:space="preserve">wm_G_frontal_inf_Triangular_part.right </t>
  </si>
  <si>
    <t xml:space="preserve">wm_G_frontal_middle.right </t>
  </si>
  <si>
    <t xml:space="preserve">wm_G_frontal_superior.right </t>
  </si>
  <si>
    <t xml:space="preserve">wm_G_frontomarginal.right </t>
  </si>
  <si>
    <t xml:space="preserve">wm_G_insular_long.right </t>
  </si>
  <si>
    <t xml:space="preserve">wm_G_insular_short.right </t>
  </si>
  <si>
    <t xml:space="preserve">wm_G_and_S_occipital_inferior.right </t>
  </si>
  <si>
    <t xml:space="preserve">wm_G_occipital_middle.right </t>
  </si>
  <si>
    <t xml:space="preserve">wm_G_occipital_superior.right </t>
  </si>
  <si>
    <t xml:space="preserve">wm_G_occipit_temp_lat_Or_fusiform.right </t>
  </si>
  <si>
    <t xml:space="preserve">wm_G_occipit_temp_med_Lingual_part.right </t>
  </si>
  <si>
    <t xml:space="preserve">wm_G_occipit_temp_med_Parahippocampal_part.right </t>
  </si>
  <si>
    <t xml:space="preserve">wm_G_orbital.right </t>
  </si>
  <si>
    <t xml:space="preserve">wm_G_paracentral.right </t>
  </si>
  <si>
    <t xml:space="preserve">wm_G_parietal_inferior_Angular_part.right </t>
  </si>
  <si>
    <t xml:space="preserve">wm_G_parietal_inferior_Supramarginal_part.right </t>
  </si>
  <si>
    <t xml:space="preserve">wm_G_parietal_superior.right </t>
  </si>
  <si>
    <t xml:space="preserve">wm_G_postcentral.right </t>
  </si>
  <si>
    <t xml:space="preserve">wm_G_precentral.right </t>
  </si>
  <si>
    <t xml:space="preserve">wm_G_precuneus.right </t>
  </si>
  <si>
    <t xml:space="preserve">wm_G_rectus.right </t>
  </si>
  <si>
    <t xml:space="preserve">wm_G_subcallosal.right </t>
  </si>
  <si>
    <t xml:space="preserve">wm_G_subcentral.right </t>
  </si>
  <si>
    <t xml:space="preserve">wm_G_temporal_inferior.right </t>
  </si>
  <si>
    <t xml:space="preserve">wm_G_temporal_middle.right </t>
  </si>
  <si>
    <t xml:space="preserve">wm_G_temp_sup_G_temp_transv_and_interm_S.right </t>
  </si>
  <si>
    <t xml:space="preserve">wm_G_temp_sup_Lateral_aspect.right </t>
  </si>
  <si>
    <t xml:space="preserve">wm_G_temp_sup_Planum_polare.right </t>
  </si>
  <si>
    <t xml:space="preserve">wm_G_temp_sup_Planum_tempolare.right </t>
  </si>
  <si>
    <t xml:space="preserve">wm_G_and_S_transverse_frontopolar.right </t>
  </si>
  <si>
    <t xml:space="preserve">wm_Lat_Fissure_ant_sgt_ramus_horizontal.right </t>
  </si>
  <si>
    <t xml:space="preserve">wm_Lat_Fissure_ant_sgt_ramus_vertical.right </t>
  </si>
  <si>
    <t xml:space="preserve">wm_Lat_Fissure_post_sgt.right </t>
  </si>
  <si>
    <t xml:space="preserve">wm_Medial_wall.right </t>
  </si>
  <si>
    <t xml:space="preserve">wm_Pole_occipital.right </t>
  </si>
  <si>
    <t xml:space="preserve">wm_Pole_temporal.right </t>
  </si>
  <si>
    <t xml:space="preserve">wm_S_calcarine.right </t>
  </si>
  <si>
    <t xml:space="preserve">wm_S_central.right </t>
  </si>
  <si>
    <t xml:space="preserve">wm_S_central_insula.right </t>
  </si>
  <si>
    <t xml:space="preserve">wm_S_cingulate_Main_part_and_Intracingulate.right </t>
  </si>
  <si>
    <t xml:space="preserve">wm_S_cingulate_Marginalis_part.right </t>
  </si>
  <si>
    <t xml:space="preserve">wm_S_circular_insula_anterior.right </t>
  </si>
  <si>
    <t xml:space="preserve">wm_S_circular_insula_inferior.right </t>
  </si>
  <si>
    <t xml:space="preserve">wm_S_circular_insula_superior.right </t>
  </si>
  <si>
    <t xml:space="preserve">wm_S_collateral_transverse_ant.right </t>
  </si>
  <si>
    <t xml:space="preserve">wm_S_collateral_transverse_post.right </t>
  </si>
  <si>
    <t xml:space="preserve">wm_S_frontal_inferior.right </t>
  </si>
  <si>
    <t xml:space="preserve">wm_S_frontal_middle.right </t>
  </si>
  <si>
    <t xml:space="preserve">wm_S_frontal_superior.right </t>
  </si>
  <si>
    <t xml:space="preserve">wm_S_frontomarginal.right </t>
  </si>
  <si>
    <t xml:space="preserve">wm_S_intermedius_primus_Jensen.right </t>
  </si>
  <si>
    <t xml:space="preserve">wm_S_intraparietal_and_Parietal_transverse.right </t>
  </si>
  <si>
    <t xml:space="preserve">wm_S_occipital_anterior.right </t>
  </si>
  <si>
    <t xml:space="preserve">wm_S_occipital_middle_and_Lunatus.right </t>
  </si>
  <si>
    <t xml:space="preserve">wm_S_occipital_superior_and_transversalis.right </t>
  </si>
  <si>
    <t xml:space="preserve">wm_S_occipito_temporal_lateral.right </t>
  </si>
  <si>
    <t xml:space="preserve">wm_S_occipito_temporal_medial_and_S_Lingual.right </t>
  </si>
  <si>
    <t xml:space="preserve">wm_S_orbital_H_shapped.right </t>
  </si>
  <si>
    <t xml:space="preserve">wm_S_orbital_lateral.right </t>
  </si>
  <si>
    <t xml:space="preserve">wm_S_orbital_medial_Or_olfactory.right </t>
  </si>
  <si>
    <t xml:space="preserve">wm_S_paracentral.right </t>
  </si>
  <si>
    <t xml:space="preserve">wm_S_parieto_occipital.right </t>
  </si>
  <si>
    <t xml:space="preserve">wm_S_pericallosal.right </t>
  </si>
  <si>
    <t xml:space="preserve">wm_S_postcentral.right </t>
  </si>
  <si>
    <t xml:space="preserve">wm_S_precentral_Inferior_part.right </t>
  </si>
  <si>
    <t xml:space="preserve">wm_S_precentral_Superior_part.right </t>
  </si>
  <si>
    <t xml:space="preserve">wm_S_subcentral_ant.right </t>
  </si>
  <si>
    <t xml:space="preserve">wm_S_subcentral_post.right </t>
  </si>
  <si>
    <t xml:space="preserve">wm_S_suborbital.right </t>
  </si>
  <si>
    <t xml:space="preserve">wm_S_subparietal.right </t>
  </si>
  <si>
    <t xml:space="preserve">wm_S_supracingulate.right </t>
  </si>
  <si>
    <t xml:space="preserve">wm_S_temporal_inferior.right </t>
  </si>
  <si>
    <t xml:space="preserve">wm_S_temporal_superior.right </t>
  </si>
  <si>
    <t xml:space="preserve">wm_S_temporal_transverse.right </t>
  </si>
  <si>
    <t xml:space="preserve">centrum_semiovale.left </t>
  </si>
  <si>
    <t xml:space="preserve">centrum_semiovale.right </t>
  </si>
  <si>
    <t xml:space="preserve">UnsegmentedWhiteMatter.left </t>
  </si>
  <si>
    <t xml:space="preserve">UnsegmentedWhiteMatter.right </t>
  </si>
  <si>
    <t xml:space="preserve">SLF1_waypoint.left </t>
  </si>
  <si>
    <t xml:space="preserve">SLF1_Start.left </t>
  </si>
  <si>
    <t xml:space="preserve">SLF1_End.left </t>
  </si>
  <si>
    <t xml:space="preserve">SLF1_waypoint.right </t>
  </si>
  <si>
    <t xml:space="preserve">SLF1_Start.right </t>
  </si>
  <si>
    <t xml:space="preserve">SLF1_End.right </t>
  </si>
  <si>
    <t xml:space="preserve">SLF2_waypoint.left </t>
  </si>
  <si>
    <t xml:space="preserve">SLF2_Start.left </t>
  </si>
  <si>
    <t xml:space="preserve">SLF2_End.left </t>
  </si>
  <si>
    <t xml:space="preserve">SLF2_waypoint.right </t>
  </si>
  <si>
    <t xml:space="preserve">SLF2_Start.right </t>
  </si>
  <si>
    <t xml:space="preserve">SLF2_End.right </t>
  </si>
  <si>
    <t xml:space="preserve">SLF3_waypoint.left </t>
  </si>
  <si>
    <t xml:space="preserve">SLF3_Start.left </t>
  </si>
  <si>
    <t xml:space="preserve">SLF3_End.left </t>
  </si>
  <si>
    <t xml:space="preserve">SLF3_waypoint.right </t>
  </si>
  <si>
    <t xml:space="preserve">SLF3_Start.right </t>
  </si>
  <si>
    <t xml:space="preserve">SLF3_End.right </t>
  </si>
  <si>
    <t xml:space="preserve">CST_waypoint.left </t>
  </si>
  <si>
    <t xml:space="preserve">CST_Start.left </t>
  </si>
  <si>
    <t xml:space="preserve">CST_End.left </t>
  </si>
  <si>
    <t xml:space="preserve">CST_waypoint.right </t>
  </si>
  <si>
    <t xml:space="preserve">CST_Start.right </t>
  </si>
  <si>
    <t xml:space="preserve">CST_End.right </t>
  </si>
  <si>
    <t xml:space="preserve">Cingulum_Body_waypoint.left </t>
  </si>
  <si>
    <t xml:space="preserve">Cingulum_Body_Start.left </t>
  </si>
  <si>
    <t xml:space="preserve">Cingulum_Body_End.left </t>
  </si>
  <si>
    <t xml:space="preserve">Cingulum_Body_waypoint.right </t>
  </si>
  <si>
    <t xml:space="preserve">Cingulum_Body_Start.right </t>
  </si>
  <si>
    <t xml:space="preserve">Cingulum_Body_End.right </t>
  </si>
  <si>
    <t xml:space="preserve">Uncinate_Fasciculus_waypoint.left </t>
  </si>
  <si>
    <t xml:space="preserve">Uncinate_Fasciculus_Start.left </t>
  </si>
  <si>
    <t xml:space="preserve">Uncinate_Fasciculus_End.left </t>
  </si>
  <si>
    <t xml:space="preserve">Uncinate_Fasciculus_waypoint.right </t>
  </si>
  <si>
    <t xml:space="preserve">Uncinate_Fasciculus_Start.right </t>
  </si>
  <si>
    <t xml:space="preserve">Uncinate_Fasciculus_End.right </t>
  </si>
  <si>
    <t xml:space="preserve">Inf_Fronto_occ_Fasc_waypoint.left </t>
  </si>
  <si>
    <t xml:space="preserve">Inf_Fronto_occ_Fasc_Start.left </t>
  </si>
  <si>
    <t xml:space="preserve">Inf_Fronto_occ_Fasc_End.left </t>
  </si>
  <si>
    <t xml:space="preserve">Inf_Fronto_occ_Fasc_waypoint.right </t>
  </si>
  <si>
    <t xml:space="preserve">Inf_Fronto_occ_Fasc_Start.right </t>
  </si>
  <si>
    <t xml:space="preserve">Inf_Fronto_occ_Fasc_End.right </t>
  </si>
  <si>
    <t xml:space="preserve">Sup_Fronto_occ_Fasc_waypoint.left </t>
  </si>
  <si>
    <t xml:space="preserve">Sup_Fronto_occ_Fasc_Start.left </t>
  </si>
  <si>
    <t xml:space="preserve">Sup_Fronto_occ_Fasc_End.left </t>
  </si>
  <si>
    <t xml:space="preserve">Sup_Fronto_occ_Fasc_waypoint.right </t>
  </si>
  <si>
    <t xml:space="preserve">Sup_Fronto_occ_Fasc_Start.right </t>
  </si>
  <si>
    <t xml:space="preserve">Sup_Fronto_occ_Fasc_End.right </t>
  </si>
  <si>
    <t xml:space="preserve">Inf_Longitudinal_Fasc_waypoint.left </t>
  </si>
  <si>
    <t xml:space="preserve">Inf_Longitudinal_Fasc_Start.left </t>
  </si>
  <si>
    <t xml:space="preserve">Inf_Longitudinal_Fasc_End.left </t>
  </si>
  <si>
    <t xml:space="preserve">Inf_Longitudinal_Fasc_waypoint.right </t>
  </si>
  <si>
    <t xml:space="preserve">Inf_Longitudinal_Fasc_Start.right </t>
  </si>
  <si>
    <t xml:space="preserve">Inf_Longitudinal_Fasc_End.right </t>
  </si>
  <si>
    <t xml:space="preserve">Occipital_optic_radiation_Start.right </t>
  </si>
  <si>
    <t xml:space="preserve">Occipital_optic_radiation_waypoint.right </t>
  </si>
  <si>
    <t xml:space="preserve">Occipital_optic_radiation_End.right </t>
  </si>
  <si>
    <t xml:space="preserve">Occipital_optic_radiation_Start.left </t>
  </si>
  <si>
    <t xml:space="preserve">Occipital_optic_radiation_waypoint.left </t>
  </si>
  <si>
    <t xml:space="preserve">Occipital_optic_radiation_End.left </t>
  </si>
  <si>
    <t xml:space="preserve">Temporal_optic_radiation_start.right </t>
  </si>
  <si>
    <t xml:space="preserve">Temporal_optic_radiation_waypoint.right </t>
  </si>
  <si>
    <t xml:space="preserve">Temporal_optic_radiation_end.right </t>
  </si>
  <si>
    <t xml:space="preserve">Temporal_optic_radiation_start.left </t>
  </si>
  <si>
    <t xml:space="preserve">Temporal_optic_radiation_waypoint.left </t>
  </si>
  <si>
    <t xml:space="preserve">Temporal_optic_radiation_end.left </t>
  </si>
  <si>
    <t xml:space="preserve">CST_orig </t>
  </si>
  <si>
    <t xml:space="preserve">CST_hammer </t>
  </si>
  <si>
    <t xml:space="preserve">CST_CVS </t>
  </si>
  <si>
    <t xml:space="preserve">CST_flirt </t>
  </si>
  <si>
    <t xml:space="preserve">SLF1.left </t>
  </si>
  <si>
    <t xml:space="preserve">SLF1.right </t>
  </si>
  <si>
    <t xml:space="preserve">SLF3.left </t>
  </si>
  <si>
    <t xml:space="preserve">SLF3.right </t>
  </si>
  <si>
    <t xml:space="preserve">CST.left </t>
  </si>
  <si>
    <t xml:space="preserve">CST.right </t>
  </si>
  <si>
    <t xml:space="preserve">SLF2.left </t>
  </si>
  <si>
    <t xml:space="preserve">SLF2.right </t>
  </si>
  <si>
    <t xml:space="preserve">Lateral_nucleus </t>
  </si>
  <si>
    <t xml:space="preserve">Basolateral_nucleus </t>
  </si>
  <si>
    <t xml:space="preserve">Basal_nucleus </t>
  </si>
  <si>
    <t xml:space="preserve">Centromedial_nucleus </t>
  </si>
  <si>
    <t xml:space="preserve">Central_nucleus </t>
  </si>
  <si>
    <t xml:space="preserve">Medial_nucleus </t>
  </si>
  <si>
    <t xml:space="preserve">Cortical_nucleus </t>
  </si>
  <si>
    <t xml:space="preserve">Accessory_Basal_nucleus </t>
  </si>
  <si>
    <t xml:space="preserve">Corticoamygdaloid_transitio </t>
  </si>
  <si>
    <t xml:space="preserve">Anterior_amygdaloid_area_AAA </t>
  </si>
  <si>
    <t xml:space="preserve">Fusion_amygdala_HP_FAH </t>
  </si>
  <si>
    <t xml:space="preserve">Hippocampal_amygdala_transition_HATA </t>
  </si>
  <si>
    <t xml:space="preserve">Endopiriform_nucleus </t>
  </si>
  <si>
    <t xml:space="preserve">Lateral_nucleus_olfactory_tract </t>
  </si>
  <si>
    <t xml:space="preserve">Paralaminar_nucleus </t>
  </si>
  <si>
    <t xml:space="preserve">Intercalated_nucleus </t>
  </si>
  <si>
    <t xml:space="preserve">Prepiriform_cortex </t>
  </si>
  <si>
    <t xml:space="preserve">extra1 </t>
  </si>
  <si>
    <t xml:space="preserve">extra2 </t>
  </si>
  <si>
    <t xml:space="preserve">extra3 </t>
  </si>
  <si>
    <t xml:space="preserve">Brainstem_inferior_colliculus </t>
  </si>
  <si>
    <t xml:space="preserve">Brainstem_cochlear_nucleus </t>
  </si>
  <si>
    <t xml:space="preserve">Thalamus_Anterior </t>
  </si>
  <si>
    <t xml:space="preserve">Thalamus_Ventral_anterior </t>
  </si>
  <si>
    <t xml:space="preserve">Thalamus_Lateral_dorsal </t>
  </si>
  <si>
    <t xml:space="preserve">Thalamus_Lateral_posterior </t>
  </si>
  <si>
    <t xml:space="preserve">Thalamus_Ventral_lateral </t>
  </si>
  <si>
    <t xml:space="preserve">Thalamus_Ventral_posterior_medial </t>
  </si>
  <si>
    <t xml:space="preserve">Thalamus_Ventral_posterior_lateral </t>
  </si>
  <si>
    <t xml:space="preserve">Thalamus_intralaminar </t>
  </si>
  <si>
    <t xml:space="preserve">Thalamus_centromedian </t>
  </si>
  <si>
    <t xml:space="preserve">Thalamus_mediodorsal </t>
  </si>
  <si>
    <t xml:space="preserve">Thalamus_medial </t>
  </si>
  <si>
    <t xml:space="preserve">Thalamus_pulvinar </t>
  </si>
  <si>
    <t xml:space="preserve">Thalamus_lateral_geniculate </t>
  </si>
  <si>
    <t xml:space="preserve">Thalamus_medial_geniculate </t>
  </si>
  <si>
    <t xml:space="preserve">ctx_G_and_S_frontomargin.left </t>
  </si>
  <si>
    <t xml:space="preserve">ctx_G_and_S_occipital_inf.left </t>
  </si>
  <si>
    <t xml:space="preserve">ctx_G_and_S_paracentral.left </t>
  </si>
  <si>
    <t xml:space="preserve">ctx_G_and_S_subcentral.left </t>
  </si>
  <si>
    <t xml:space="preserve">ctx_G_and_S_transv_frontopol.left </t>
  </si>
  <si>
    <t xml:space="preserve">ctx_G_and_S_cingul_Ant.left </t>
  </si>
  <si>
    <t xml:space="preserve">ctx_G_and_S_cingul_Mid_Ant.left </t>
  </si>
  <si>
    <t xml:space="preserve">ctx_G_and_S_cingul_Mid_Post.left </t>
  </si>
  <si>
    <t xml:space="preserve">ctx_G_cingul_Post_dorsal.left </t>
  </si>
  <si>
    <t xml:space="preserve">ctx_G_cingul_Post_ventral.left </t>
  </si>
  <si>
    <t xml:space="preserve">ctx_G_front_inf_Opercular.left </t>
  </si>
  <si>
    <t xml:space="preserve">ctx_G_front_inf_Orbital.left </t>
  </si>
  <si>
    <t xml:space="preserve">ctx_G_front_inf_Triangul.left </t>
  </si>
  <si>
    <t xml:space="preserve">ctx_G_front_middle.left </t>
  </si>
  <si>
    <t xml:space="preserve">ctx_G_front_sup.left </t>
  </si>
  <si>
    <t xml:space="preserve">ctx_G_Ins_lg_and_S_cent_ins.left </t>
  </si>
  <si>
    <t xml:space="preserve">ctx_G_occipital_sup.left </t>
  </si>
  <si>
    <t xml:space="preserve">ctx_G_oc_temp_lat_fusifor.left </t>
  </si>
  <si>
    <t xml:space="preserve">ctx_G_oc_temp_med_Lingual.left </t>
  </si>
  <si>
    <t xml:space="preserve">ctx_G_oc_temp_med_Parahip.left </t>
  </si>
  <si>
    <t xml:space="preserve">ctx_G_pariet_inf_Angular.left </t>
  </si>
  <si>
    <t xml:space="preserve">ctx_G_pariet_inf_Supramar.left </t>
  </si>
  <si>
    <t xml:space="preserve">ctx_G_parietal_sup.left </t>
  </si>
  <si>
    <t xml:space="preserve">ctx_G_temp_sup_G_T_transv.left </t>
  </si>
  <si>
    <t xml:space="preserve">ctx_G_temp_sup_Lateral.left </t>
  </si>
  <si>
    <t xml:space="preserve">ctx_G_temp_sup_Plan_polar.left </t>
  </si>
  <si>
    <t xml:space="preserve">ctx_G_temp_sup_Plan_tempo.left </t>
  </si>
  <si>
    <t xml:space="preserve">ctx_G_temporal_inf.left </t>
  </si>
  <si>
    <t xml:space="preserve">ctx_Lat_Fis_ant_Horizont.left </t>
  </si>
  <si>
    <t xml:space="preserve">ctx_Lat_Fis_ant_Vertical.left </t>
  </si>
  <si>
    <t xml:space="preserve">ctx_Lat_Fis_post.left </t>
  </si>
  <si>
    <t xml:space="preserve">ctx_S_cingul_Marginalis.left </t>
  </si>
  <si>
    <t xml:space="preserve">ctx_S_circular_insula_ant.left </t>
  </si>
  <si>
    <t xml:space="preserve">ctx_S_circular_insula_inf.left </t>
  </si>
  <si>
    <t xml:space="preserve">ctx_S_circular_insula_sup.left </t>
  </si>
  <si>
    <t xml:space="preserve">ctx_S_collat_transv_ant.left </t>
  </si>
  <si>
    <t xml:space="preserve">ctx_S_collat_transv_post.left </t>
  </si>
  <si>
    <t xml:space="preserve">ctx_S_front_inf.left </t>
  </si>
  <si>
    <t xml:space="preserve">ctx_S_front_middle.left </t>
  </si>
  <si>
    <t xml:space="preserve">ctx_S_front_sup.left </t>
  </si>
  <si>
    <t xml:space="preserve">ctx_S_interm_prim_Jensen.left </t>
  </si>
  <si>
    <t xml:space="preserve">ctx_S_intrapariet_and_P_trans.left </t>
  </si>
  <si>
    <t xml:space="preserve">ctx_S_oc_middle_and_Lunatus.left </t>
  </si>
  <si>
    <t xml:space="preserve">ctx_S_oc_sup_and_transversal.left </t>
  </si>
  <si>
    <t xml:space="preserve">ctx_S_occipital_ant.left </t>
  </si>
  <si>
    <t xml:space="preserve">ctx_S_oc_temp_lat.left </t>
  </si>
  <si>
    <t xml:space="preserve">ctx_S_oc_temp_med_and_Lingual.left </t>
  </si>
  <si>
    <t xml:space="preserve">ctx_S_orbital_med_olfact.left </t>
  </si>
  <si>
    <t xml:space="preserve">ctx_S_orbital_H_Shaped.left </t>
  </si>
  <si>
    <t xml:space="preserve">ctx_S_precentral_inf_part.left </t>
  </si>
  <si>
    <t xml:space="preserve">ctx_S_precentral_sup_part.left </t>
  </si>
  <si>
    <t xml:space="preserve">ctx_S_temporal_inf.left </t>
  </si>
  <si>
    <t xml:space="preserve">ctx_S_temporal_sup.left </t>
  </si>
  <si>
    <t xml:space="preserve">ctx_G_and_S_frontomargin.right </t>
  </si>
  <si>
    <t xml:space="preserve">ctx_G_and_S_occipital_inf.right </t>
  </si>
  <si>
    <t xml:space="preserve">ctx_G_and_S_paracentral.right </t>
  </si>
  <si>
    <t xml:space="preserve">ctx_G_and_S_subcentral.right </t>
  </si>
  <si>
    <t xml:space="preserve">ctx_G_and_S_transv_frontopol.right </t>
  </si>
  <si>
    <t xml:space="preserve">ctx_G_and_S_cingul_Ant.right </t>
  </si>
  <si>
    <t xml:space="preserve">ctx_G_and_S_cingul_Mid_Ant.right </t>
  </si>
  <si>
    <t xml:space="preserve">ctx_G_and_S_cingul_Mid_Post.right </t>
  </si>
  <si>
    <t xml:space="preserve">ctx_G_cingul_Post_dorsal.right </t>
  </si>
  <si>
    <t xml:space="preserve">ctx_G_cingul_Post_ventral.right </t>
  </si>
  <si>
    <t xml:space="preserve">ctx_G_front_inf_Opercular.right </t>
  </si>
  <si>
    <t xml:space="preserve">ctx_G_front_inf_Orbital.right </t>
  </si>
  <si>
    <t xml:space="preserve">ctx_G_front_inf_Triangul.right </t>
  </si>
  <si>
    <t xml:space="preserve">ctx_G_front_middle.right </t>
  </si>
  <si>
    <t xml:space="preserve">ctx_G_front_sup.right </t>
  </si>
  <si>
    <t xml:space="preserve">ctx_G_Ins_lg_and_S_cent_ins.right </t>
  </si>
  <si>
    <t xml:space="preserve">ctx_G_occipital_sup.right </t>
  </si>
  <si>
    <t xml:space="preserve">ctx_G_oc_temp_lat_fusifor.right </t>
  </si>
  <si>
    <t xml:space="preserve">ctx_G_oc_temp_med_Lingual.right </t>
  </si>
  <si>
    <t xml:space="preserve">ctx_G_oc_temp_med_Parahip.right </t>
  </si>
  <si>
    <t xml:space="preserve">ctx_G_pariet_inf_Angular.right </t>
  </si>
  <si>
    <t xml:space="preserve">ctx_G_pariet_inf_Supramar.right </t>
  </si>
  <si>
    <t xml:space="preserve">ctx_G_parietal_sup.right </t>
  </si>
  <si>
    <t xml:space="preserve">ctx_G_temp_sup_G_T_transv.right </t>
  </si>
  <si>
    <t xml:space="preserve">ctx_G_temp_sup_Lateral.right </t>
  </si>
  <si>
    <t xml:space="preserve">ctx_G_temp_sup_Plan_polar.right </t>
  </si>
  <si>
    <t xml:space="preserve">ctx_G_temp_sup_Plan_tempo.right </t>
  </si>
  <si>
    <t xml:space="preserve">ctx_G_temporal_inf.right </t>
  </si>
  <si>
    <t xml:space="preserve">ctx_Lat_Fis_ant_Horizont.right </t>
  </si>
  <si>
    <t xml:space="preserve">ctx_Lat_Fis_ant_Vertical.right </t>
  </si>
  <si>
    <t xml:space="preserve">ctx_Lat_Fis_post.right </t>
  </si>
  <si>
    <t xml:space="preserve">ctx_S_cingul_Marginalis.right </t>
  </si>
  <si>
    <t xml:space="preserve">ctx_S_circular_insula_ant.right </t>
  </si>
  <si>
    <t xml:space="preserve">ctx_S_circular_insula_inf.right </t>
  </si>
  <si>
    <t xml:space="preserve">ctx_S_circular_insula_sup.right </t>
  </si>
  <si>
    <t xml:space="preserve">ctx_S_collat_transv_ant.right </t>
  </si>
  <si>
    <t xml:space="preserve">ctx_S_collat_transv_post.right </t>
  </si>
  <si>
    <t xml:space="preserve">ctx_S_front_inf.right </t>
  </si>
  <si>
    <t xml:space="preserve">ctx_S_front_middle.right </t>
  </si>
  <si>
    <t xml:space="preserve">ctx_S_front_sup.right </t>
  </si>
  <si>
    <t xml:space="preserve">ctx_S_interm_prim_Jensen.right </t>
  </si>
  <si>
    <t xml:space="preserve">ctx_S_intrapariet_and_P_trans.right </t>
  </si>
  <si>
    <t xml:space="preserve">ctx_S_oc_middle_and_Lunatus.right </t>
  </si>
  <si>
    <t xml:space="preserve">ctx_S_oc_sup_and_transversal.right </t>
  </si>
  <si>
    <t xml:space="preserve">ctx_S_occipital_ant.right </t>
  </si>
  <si>
    <t xml:space="preserve">ctx_S_oc_temp_lat.right </t>
  </si>
  <si>
    <t xml:space="preserve">ctx_S_oc_temp_med_and_Lingual.right </t>
  </si>
  <si>
    <t xml:space="preserve">ctx_S_orbital_med_olfact.right </t>
  </si>
  <si>
    <t xml:space="preserve">ctx_S_orbital_H_Shaped.right </t>
  </si>
  <si>
    <t xml:space="preserve">ctx_S_precentral_inf_part.right </t>
  </si>
  <si>
    <t xml:space="preserve">ctx_S_precentral_sup_part.right </t>
  </si>
  <si>
    <t xml:space="preserve">ctx_S_temporal_inf.right </t>
  </si>
  <si>
    <t xml:space="preserve">ctx_S_temporal_sup.right </t>
  </si>
  <si>
    <t xml:space="preserve">wm_G_and_S_frontomargin.left </t>
  </si>
  <si>
    <t xml:space="preserve">wm_G_and_S_occipital_inf.left </t>
  </si>
  <si>
    <t xml:space="preserve">wm_G_and_S_paracentral.left </t>
  </si>
  <si>
    <t xml:space="preserve">wm_G_and_S_subcentral.left </t>
  </si>
  <si>
    <t xml:space="preserve">wm_G_and_S_transv_frontopol.left </t>
  </si>
  <si>
    <t xml:space="preserve">wm_G_and_S_cingul_Ant.left </t>
  </si>
  <si>
    <t xml:space="preserve">wm_G_and_S_cingul_Mid_Ant.left </t>
  </si>
  <si>
    <t xml:space="preserve">wm_G_and_S_cingul_Mid_Post.left </t>
  </si>
  <si>
    <t xml:space="preserve">wm_G_cingul_Post_dorsal.left </t>
  </si>
  <si>
    <t xml:space="preserve">wm_G_cingul_Post_ventral.left </t>
  </si>
  <si>
    <t xml:space="preserve">wm_G_front_inf_Opercular.left </t>
  </si>
  <si>
    <t xml:space="preserve">wm_G_front_inf_Orbital.left </t>
  </si>
  <si>
    <t xml:space="preserve">wm_G_front_inf_Triangul.left </t>
  </si>
  <si>
    <t xml:space="preserve">wm_G_front_middle.left </t>
  </si>
  <si>
    <t xml:space="preserve">wm_G_front_sup.left </t>
  </si>
  <si>
    <t xml:space="preserve">wm_G_Ins_lg_and_S_cent_ins.left </t>
  </si>
  <si>
    <t xml:space="preserve">wm_G_occipital_sup.left </t>
  </si>
  <si>
    <t xml:space="preserve">wm_G_oc_temp_lat_fusifor.left </t>
  </si>
  <si>
    <t xml:space="preserve">wm_G_oc_temp_med_Lingual.left </t>
  </si>
  <si>
    <t xml:space="preserve">wm_G_oc_temp_med_Parahip.left </t>
  </si>
  <si>
    <t xml:space="preserve">wm_G_pariet_inf_Angular.left </t>
  </si>
  <si>
    <t xml:space="preserve">wm_G_pariet_inf_Supramar.left </t>
  </si>
  <si>
    <t xml:space="preserve">wm_G_parietal_sup.left </t>
  </si>
  <si>
    <t xml:space="preserve">wm_G_temp_sup_G_T_transv.left </t>
  </si>
  <si>
    <t xml:space="preserve">wm_G_temp_sup_Lateral.left </t>
  </si>
  <si>
    <t xml:space="preserve">wm_G_temp_sup_Plan_polar.left </t>
  </si>
  <si>
    <t xml:space="preserve">wm_G_temp_sup_Plan_tempo.left </t>
  </si>
  <si>
    <t xml:space="preserve">wm_G_temporal_inf.left </t>
  </si>
  <si>
    <t xml:space="preserve">wm_Lat_Fis_ant_Horizont.left </t>
  </si>
  <si>
    <t xml:space="preserve">wm_Lat_Fis_ant_Vertical.left </t>
  </si>
  <si>
    <t xml:space="preserve">wm_Lat_Fis_post.left </t>
  </si>
  <si>
    <t xml:space="preserve">wm_S_cingul_Marginalis.left </t>
  </si>
  <si>
    <t xml:space="preserve">wm_S_circular_insula_ant.left </t>
  </si>
  <si>
    <t xml:space="preserve">wm_S_circular_insula_inf.left </t>
  </si>
  <si>
    <t xml:space="preserve">wm_S_circular_insula_sup.left </t>
  </si>
  <si>
    <t xml:space="preserve">wm_S_collat_transv_ant.left </t>
  </si>
  <si>
    <t xml:space="preserve">wm_S_collat_transv_post.left </t>
  </si>
  <si>
    <t xml:space="preserve">wm_S_front_inf.left </t>
  </si>
  <si>
    <t xml:space="preserve">wm_S_front_middle.left </t>
  </si>
  <si>
    <t xml:space="preserve">wm_S_front_sup.left </t>
  </si>
  <si>
    <t xml:space="preserve">wm_S_interm_prim_Jensen.left </t>
  </si>
  <si>
    <t xml:space="preserve">wm_S_intrapariet_and_P_trans.left </t>
  </si>
  <si>
    <t xml:space="preserve">wm_S_oc_middle_and_Lunatus.left </t>
  </si>
  <si>
    <t xml:space="preserve">wm_S_oc_sup_and_transversal.left </t>
  </si>
  <si>
    <t xml:space="preserve">wm_S_occipital_ant.left </t>
  </si>
  <si>
    <t xml:space="preserve">wm_S_oc_temp_lat.left </t>
  </si>
  <si>
    <t xml:space="preserve">wm_S_oc_temp_med_and_Lingual.left </t>
  </si>
  <si>
    <t xml:space="preserve">wm_S_orbital_med_olfact.left </t>
  </si>
  <si>
    <t xml:space="preserve">wm_S_orbital_H_Shaped.left </t>
  </si>
  <si>
    <t xml:space="preserve">wm_S_precentral_inf_part.left </t>
  </si>
  <si>
    <t xml:space="preserve">wm_S_precentral_sup_part.left </t>
  </si>
  <si>
    <t xml:space="preserve">wm_S_temporal_inf.left </t>
  </si>
  <si>
    <t xml:space="preserve">wm_S_temporal_sup.left </t>
  </si>
  <si>
    <t xml:space="preserve">wm_G_and_S_frontomargin.right </t>
  </si>
  <si>
    <t xml:space="preserve">wm_G_and_S_occipital_inf.right </t>
  </si>
  <si>
    <t xml:space="preserve">wm_G_and_S_paracentral.right </t>
  </si>
  <si>
    <t xml:space="preserve">wm_G_and_S_subcentral.right </t>
  </si>
  <si>
    <t xml:space="preserve">wm_G_and_S_transv_frontopol.right </t>
  </si>
  <si>
    <t xml:space="preserve">wm_G_and_S_cingul_Ant.right </t>
  </si>
  <si>
    <t xml:space="preserve">wm_G_and_S_cingul_Mid_Ant.right </t>
  </si>
  <si>
    <t xml:space="preserve">wm_G_and_S_cingul_Mid_Post.right </t>
  </si>
  <si>
    <t xml:space="preserve">wm_G_cingul_Post_dorsal.right </t>
  </si>
  <si>
    <t xml:space="preserve">wm_G_cingul_Post_ventral.right </t>
  </si>
  <si>
    <t xml:space="preserve">wm_G_front_inf_Opercular.right </t>
  </si>
  <si>
    <t xml:space="preserve">wm_G_front_inf_Orbital.right </t>
  </si>
  <si>
    <t xml:space="preserve">wm_G_front_inf_Triangul.right </t>
  </si>
  <si>
    <t xml:space="preserve">wm_G_front_middle.right </t>
  </si>
  <si>
    <t xml:space="preserve">wm_G_front_sup.right </t>
  </si>
  <si>
    <t xml:space="preserve">wm_G_Ins_lg_and_S_cent_ins.right </t>
  </si>
  <si>
    <t xml:space="preserve">wm_G_occipital_sup.right </t>
  </si>
  <si>
    <t xml:space="preserve">wm_G_oc_temp_lat_fusifor.right </t>
  </si>
  <si>
    <t xml:space="preserve">wm_G_oc_temp_med_Lingual.right </t>
  </si>
  <si>
    <t xml:space="preserve">wm_G_oc_temp_med_Parahip.right </t>
  </si>
  <si>
    <t xml:space="preserve">wm_G_pariet_inf_Angular.right </t>
  </si>
  <si>
    <t xml:space="preserve">wm_G_pariet_inf_Supramar.right </t>
  </si>
  <si>
    <t xml:space="preserve">wm_G_parietal_sup.right </t>
  </si>
  <si>
    <t xml:space="preserve">wm_G_temp_sup_G_T_transv.right </t>
  </si>
  <si>
    <t xml:space="preserve">wm_G_temp_sup_Lateral.right </t>
  </si>
  <si>
    <t xml:space="preserve">wm_G_temp_sup_Plan_polar.right </t>
  </si>
  <si>
    <t xml:space="preserve">wm_G_temp_sup_Plan_tempo.right </t>
  </si>
  <si>
    <t xml:space="preserve">wm_G_temporal_inf.right </t>
  </si>
  <si>
    <t xml:space="preserve">wm_Lat_Fis_ant_Horizont.right </t>
  </si>
  <si>
    <t xml:space="preserve">wm_Lat_Fis_ant_Vertical.right </t>
  </si>
  <si>
    <t xml:space="preserve">wm_Lat_Fis_post.right </t>
  </si>
  <si>
    <t xml:space="preserve">wm_S_cingul_Marginalis.right </t>
  </si>
  <si>
    <t xml:space="preserve">wm_S_circular_insula_ant.right </t>
  </si>
  <si>
    <t xml:space="preserve">wm_S_circular_insula_inf.right </t>
  </si>
  <si>
    <t xml:space="preserve">wm_S_circular_insula_sup.right </t>
  </si>
  <si>
    <t xml:space="preserve">wm_S_collat_transv_ant.right </t>
  </si>
  <si>
    <t xml:space="preserve">wm_S_collat_transv_post.right </t>
  </si>
  <si>
    <t xml:space="preserve">wm_S_front_inf.right </t>
  </si>
  <si>
    <t xml:space="preserve">wm_S_front_middle.right </t>
  </si>
  <si>
    <t xml:space="preserve">wm_S_front_sup.right </t>
  </si>
  <si>
    <t xml:space="preserve">wm_S_interm_prim_Jensen.right </t>
  </si>
  <si>
    <t xml:space="preserve">wm_S_intrapariet_and_P_trans.right </t>
  </si>
  <si>
    <t xml:space="preserve">wm_S_oc_middle_and_Lunatus.right </t>
  </si>
  <si>
    <t xml:space="preserve">wm_S_oc_sup_and_transversal.right </t>
  </si>
  <si>
    <t xml:space="preserve">wm_S_occipital_ant.right </t>
  </si>
  <si>
    <t xml:space="preserve">wm_S_oc_temp_lat.right </t>
  </si>
  <si>
    <t xml:space="preserve">wm_S_oc_temp_med_and_Lingual.right </t>
  </si>
  <si>
    <t xml:space="preserve">wm_S_orbital_med_olfact.right </t>
  </si>
  <si>
    <t xml:space="preserve">wm_S_orbital_H_Shaped.right </t>
  </si>
  <si>
    <t xml:space="preserve">wm_S_precentral_inf_part.right </t>
  </si>
  <si>
    <t xml:space="preserve">wm_S_precentral_sup_part.right </t>
  </si>
  <si>
    <t xml:space="preserve">wm_S_temporal_inf.right </t>
  </si>
  <si>
    <t xml:space="preserve">wm_S_temporal_sup.right </t>
  </si>
  <si>
    <t>Index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</si>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</sst>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57864-7855-426C-A9CD-4955F87B1D78}" name="Table1" displayName="Table1" ref="A1:B1048576" totalsRowShown="0">
  <autoFilter ref="A1:B1048576" xr:uid="{43857864-7855-426C-A9CD-4955F87B1D78}"/>
  <tableColumns count="2">
    <tableColumn id="1" xr3:uid="{064E7E5A-E442-478B-9892-9BA38EFE7BD5}" name="Area"/>
    <tableColumn id="2" xr3:uid="{7DF9BC10-4FDF-491E-926B-25D90225811A}" name="Ind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5336-66BB-462E-B71E-6FB0E0294BDA}">
  <dimension ref="A1:B1193"/>
  <sheetViews>
    <sheetView tabSelected="1" workbookViewId="0">
      <selection activeCell="F8" sqref="F8"/>
    </sheetView>
  </sheetViews>
  <sheetFormatPr defaultRowHeight="15" x14ac:dyDescent="0.25"/>
  <cols>
    <col min="1" max="1" width="69.28515625" bestFit="1" customWidth="1"/>
    <col min="2" max="2" width="9.140625" style="1"/>
  </cols>
  <sheetData>
    <row r="1" spans="1:2" x14ac:dyDescent="0.25">
      <c r="A1" t="s">
        <v>1095</v>
      </c>
      <c r="B1" s="1" t="s">
        <v>1094</v>
      </c>
    </row>
    <row r="2" spans="1:2" x14ac:dyDescent="0.25">
      <c r="A2" t="s">
        <v>0</v>
      </c>
      <c r="B2" s="1">
        <f xml:space="preserve"> 0</f>
        <v>0</v>
      </c>
    </row>
    <row r="3" spans="1:2" x14ac:dyDescent="0.25">
      <c r="A3" t="s">
        <v>1</v>
      </c>
      <c r="B3" s="1">
        <f xml:space="preserve"> 1</f>
        <v>1</v>
      </c>
    </row>
    <row r="4" spans="1:2" x14ac:dyDescent="0.25">
      <c r="A4" t="s">
        <v>2</v>
      </c>
      <c r="B4" s="1">
        <f xml:space="preserve"> 2</f>
        <v>2</v>
      </c>
    </row>
    <row r="5" spans="1:2" x14ac:dyDescent="0.25">
      <c r="A5" t="s">
        <v>3</v>
      </c>
      <c r="B5" s="1">
        <f xml:space="preserve"> 3</f>
        <v>3</v>
      </c>
    </row>
    <row r="6" spans="1:2" x14ac:dyDescent="0.25">
      <c r="A6" t="s">
        <v>4</v>
      </c>
      <c r="B6" s="1">
        <f xml:space="preserve"> 4</f>
        <v>4</v>
      </c>
    </row>
    <row r="7" spans="1:2" x14ac:dyDescent="0.25">
      <c r="A7" t="s">
        <v>5</v>
      </c>
      <c r="B7" s="1">
        <f xml:space="preserve"> 5</f>
        <v>5</v>
      </c>
    </row>
    <row r="8" spans="1:2" x14ac:dyDescent="0.25">
      <c r="A8" t="s">
        <v>6</v>
      </c>
      <c r="B8" s="1">
        <f xml:space="preserve"> 6</f>
        <v>6</v>
      </c>
    </row>
    <row r="9" spans="1:2" x14ac:dyDescent="0.25">
      <c r="A9" t="s">
        <v>7</v>
      </c>
      <c r="B9" s="1">
        <f xml:space="preserve"> 7</f>
        <v>7</v>
      </c>
    </row>
    <row r="10" spans="1:2" x14ac:dyDescent="0.25">
      <c r="A10" t="s">
        <v>8</v>
      </c>
      <c r="B10" s="1">
        <f xml:space="preserve"> 8</f>
        <v>8</v>
      </c>
    </row>
    <row r="11" spans="1:2" x14ac:dyDescent="0.25">
      <c r="A11" t="s">
        <v>9</v>
      </c>
      <c r="B11" s="1">
        <f xml:space="preserve"> 9</f>
        <v>9</v>
      </c>
    </row>
    <row r="12" spans="1:2" x14ac:dyDescent="0.25">
      <c r="A12" t="s">
        <v>10</v>
      </c>
      <c r="B12" s="1">
        <f xml:space="preserve"> 10</f>
        <v>10</v>
      </c>
    </row>
    <row r="13" spans="1:2" x14ac:dyDescent="0.25">
      <c r="A13" t="s">
        <v>11</v>
      </c>
      <c r="B13" s="1">
        <f xml:space="preserve"> 11</f>
        <v>11</v>
      </c>
    </row>
    <row r="14" spans="1:2" x14ac:dyDescent="0.25">
      <c r="A14" t="s">
        <v>12</v>
      </c>
      <c r="B14" s="1">
        <f xml:space="preserve"> 12</f>
        <v>12</v>
      </c>
    </row>
    <row r="15" spans="1:2" x14ac:dyDescent="0.25">
      <c r="A15" t="s">
        <v>13</v>
      </c>
      <c r="B15" s="1">
        <f xml:space="preserve"> 13</f>
        <v>13</v>
      </c>
    </row>
    <row r="16" spans="1:2" x14ac:dyDescent="0.25">
      <c r="A16" t="s">
        <v>14</v>
      </c>
      <c r="B16" s="1">
        <f xml:space="preserve"> 14</f>
        <v>14</v>
      </c>
    </row>
    <row r="17" spans="1:2" x14ac:dyDescent="0.25">
      <c r="A17" t="s">
        <v>15</v>
      </c>
      <c r="B17" s="1">
        <f xml:space="preserve"> 15</f>
        <v>15</v>
      </c>
    </row>
    <row r="18" spans="1:2" x14ac:dyDescent="0.25">
      <c r="A18" t="s">
        <v>16</v>
      </c>
      <c r="B18" s="1">
        <f xml:space="preserve"> 16</f>
        <v>16</v>
      </c>
    </row>
    <row r="19" spans="1:2" x14ac:dyDescent="0.25">
      <c r="A19" t="s">
        <v>17</v>
      </c>
      <c r="B19" s="1">
        <f xml:space="preserve"> 17</f>
        <v>17</v>
      </c>
    </row>
    <row r="20" spans="1:2" x14ac:dyDescent="0.25">
      <c r="A20" t="s">
        <v>18</v>
      </c>
      <c r="B20" s="1">
        <f xml:space="preserve"> 18</f>
        <v>18</v>
      </c>
    </row>
    <row r="21" spans="1:2" x14ac:dyDescent="0.25">
      <c r="A21" t="s">
        <v>19</v>
      </c>
      <c r="B21" s="1">
        <f xml:space="preserve"> 19</f>
        <v>19</v>
      </c>
    </row>
    <row r="22" spans="1:2" x14ac:dyDescent="0.25">
      <c r="A22" t="s">
        <v>20</v>
      </c>
      <c r="B22" s="1">
        <f xml:space="preserve"> 20</f>
        <v>20</v>
      </c>
    </row>
    <row r="23" spans="1:2" x14ac:dyDescent="0.25">
      <c r="A23" t="s">
        <v>21</v>
      </c>
      <c r="B23" s="1">
        <f xml:space="preserve"> 21</f>
        <v>21</v>
      </c>
    </row>
    <row r="24" spans="1:2" x14ac:dyDescent="0.25">
      <c r="A24" t="s">
        <v>22</v>
      </c>
      <c r="B24" s="1">
        <f xml:space="preserve"> 22</f>
        <v>22</v>
      </c>
    </row>
    <row r="25" spans="1:2" x14ac:dyDescent="0.25">
      <c r="A25" t="s">
        <v>23</v>
      </c>
      <c r="B25" s="1">
        <f xml:space="preserve"> 23</f>
        <v>23</v>
      </c>
    </row>
    <row r="26" spans="1:2" x14ac:dyDescent="0.25">
      <c r="A26" t="s">
        <v>24</v>
      </c>
      <c r="B26" s="1">
        <f xml:space="preserve"> 24</f>
        <v>24</v>
      </c>
    </row>
    <row r="27" spans="1:2" x14ac:dyDescent="0.25">
      <c r="A27" t="s">
        <v>25</v>
      </c>
      <c r="B27" s="1">
        <f xml:space="preserve"> 25</f>
        <v>25</v>
      </c>
    </row>
    <row r="28" spans="1:2" x14ac:dyDescent="0.25">
      <c r="A28" t="s">
        <v>26</v>
      </c>
      <c r="B28" s="1">
        <f xml:space="preserve"> 26</f>
        <v>26</v>
      </c>
    </row>
    <row r="29" spans="1:2" x14ac:dyDescent="0.25">
      <c r="A29" t="s">
        <v>27</v>
      </c>
      <c r="B29" s="1">
        <f xml:space="preserve"> 27</f>
        <v>27</v>
      </c>
    </row>
    <row r="30" spans="1:2" x14ac:dyDescent="0.25">
      <c r="A30" t="s">
        <v>28</v>
      </c>
      <c r="B30" s="1">
        <f xml:space="preserve"> 28</f>
        <v>28</v>
      </c>
    </row>
    <row r="31" spans="1:2" x14ac:dyDescent="0.25">
      <c r="A31" t="s">
        <v>29</v>
      </c>
      <c r="B31" s="1">
        <f xml:space="preserve"> 29</f>
        <v>29</v>
      </c>
    </row>
    <row r="32" spans="1:2" x14ac:dyDescent="0.25">
      <c r="A32" t="s">
        <v>30</v>
      </c>
      <c r="B32" s="1">
        <f xml:space="preserve"> 30</f>
        <v>30</v>
      </c>
    </row>
    <row r="33" spans="1:2" x14ac:dyDescent="0.25">
      <c r="A33" t="s">
        <v>31</v>
      </c>
      <c r="B33" s="1">
        <f xml:space="preserve"> 31</f>
        <v>31</v>
      </c>
    </row>
    <row r="34" spans="1:2" x14ac:dyDescent="0.25">
      <c r="A34" t="s">
        <v>32</v>
      </c>
      <c r="B34" s="1">
        <f xml:space="preserve"> 32</f>
        <v>32</v>
      </c>
    </row>
    <row r="35" spans="1:2" x14ac:dyDescent="0.25">
      <c r="A35" t="s">
        <v>33</v>
      </c>
      <c r="B35" s="1">
        <f xml:space="preserve"> 33</f>
        <v>33</v>
      </c>
    </row>
    <row r="36" spans="1:2" x14ac:dyDescent="0.25">
      <c r="A36" t="s">
        <v>34</v>
      </c>
      <c r="B36" s="1">
        <f xml:space="preserve"> 34</f>
        <v>34</v>
      </c>
    </row>
    <row r="37" spans="1:2" x14ac:dyDescent="0.25">
      <c r="A37" t="s">
        <v>35</v>
      </c>
      <c r="B37" s="1">
        <f xml:space="preserve"> 35</f>
        <v>35</v>
      </c>
    </row>
    <row r="38" spans="1:2" x14ac:dyDescent="0.25">
      <c r="A38" t="s">
        <v>36</v>
      </c>
      <c r="B38" s="1">
        <f xml:space="preserve"> 36</f>
        <v>36</v>
      </c>
    </row>
    <row r="39" spans="1:2" x14ac:dyDescent="0.25">
      <c r="A39" t="s">
        <v>37</v>
      </c>
      <c r="B39" s="1">
        <f xml:space="preserve"> 37</f>
        <v>37</v>
      </c>
    </row>
    <row r="40" spans="1:2" x14ac:dyDescent="0.25">
      <c r="A40" t="s">
        <v>38</v>
      </c>
      <c r="B40" s="1">
        <f xml:space="preserve"> 38</f>
        <v>38</v>
      </c>
    </row>
    <row r="41" spans="1:2" x14ac:dyDescent="0.25">
      <c r="A41" t="s">
        <v>39</v>
      </c>
      <c r="B41" s="1">
        <f xml:space="preserve"> 39</f>
        <v>39</v>
      </c>
    </row>
    <row r="42" spans="1:2" x14ac:dyDescent="0.25">
      <c r="A42" t="s">
        <v>40</v>
      </c>
      <c r="B42" s="1">
        <f xml:space="preserve"> 40</f>
        <v>40</v>
      </c>
    </row>
    <row r="43" spans="1:2" x14ac:dyDescent="0.25">
      <c r="A43" t="s">
        <v>41</v>
      </c>
      <c r="B43" s="1">
        <f xml:space="preserve"> 41</f>
        <v>41</v>
      </c>
    </row>
    <row r="44" spans="1:2" x14ac:dyDescent="0.25">
      <c r="A44" t="s">
        <v>42</v>
      </c>
      <c r="B44" s="1">
        <f xml:space="preserve"> 42</f>
        <v>42</v>
      </c>
    </row>
    <row r="45" spans="1:2" x14ac:dyDescent="0.25">
      <c r="A45" t="s">
        <v>43</v>
      </c>
      <c r="B45" s="1">
        <f xml:space="preserve"> 43</f>
        <v>43</v>
      </c>
    </row>
    <row r="46" spans="1:2" x14ac:dyDescent="0.25">
      <c r="A46" t="s">
        <v>44</v>
      </c>
      <c r="B46" s="1">
        <f xml:space="preserve"> 44</f>
        <v>44</v>
      </c>
    </row>
    <row r="47" spans="1:2" x14ac:dyDescent="0.25">
      <c r="A47" t="s">
        <v>45</v>
      </c>
      <c r="B47" s="1">
        <f xml:space="preserve"> 45</f>
        <v>45</v>
      </c>
    </row>
    <row r="48" spans="1:2" x14ac:dyDescent="0.25">
      <c r="A48" t="s">
        <v>46</v>
      </c>
      <c r="B48" s="1">
        <f xml:space="preserve"> 46</f>
        <v>46</v>
      </c>
    </row>
    <row r="49" spans="1:2" x14ac:dyDescent="0.25">
      <c r="A49" t="s">
        <v>47</v>
      </c>
      <c r="B49" s="1">
        <f xml:space="preserve"> 47</f>
        <v>47</v>
      </c>
    </row>
    <row r="50" spans="1:2" x14ac:dyDescent="0.25">
      <c r="A50" t="s">
        <v>48</v>
      </c>
      <c r="B50" s="1">
        <f xml:space="preserve"> 48</f>
        <v>48</v>
      </c>
    </row>
    <row r="51" spans="1:2" x14ac:dyDescent="0.25">
      <c r="A51" t="s">
        <v>49</v>
      </c>
      <c r="B51" s="1">
        <f xml:space="preserve"> 49</f>
        <v>49</v>
      </c>
    </row>
    <row r="52" spans="1:2" x14ac:dyDescent="0.25">
      <c r="A52" t="s">
        <v>50</v>
      </c>
      <c r="B52" s="1">
        <f xml:space="preserve"> 50</f>
        <v>50</v>
      </c>
    </row>
    <row r="53" spans="1:2" x14ac:dyDescent="0.25">
      <c r="A53" t="s">
        <v>51</v>
      </c>
      <c r="B53" s="1">
        <f xml:space="preserve"> 51</f>
        <v>51</v>
      </c>
    </row>
    <row r="54" spans="1:2" x14ac:dyDescent="0.25">
      <c r="A54" t="s">
        <v>52</v>
      </c>
      <c r="B54" s="1">
        <f xml:space="preserve"> 52</f>
        <v>52</v>
      </c>
    </row>
    <row r="55" spans="1:2" x14ac:dyDescent="0.25">
      <c r="A55" t="s">
        <v>53</v>
      </c>
      <c r="B55" s="1">
        <f xml:space="preserve"> 53</f>
        <v>53</v>
      </c>
    </row>
    <row r="56" spans="1:2" x14ac:dyDescent="0.25">
      <c r="A56" t="s">
        <v>54</v>
      </c>
      <c r="B56" s="1">
        <f xml:space="preserve"> 54</f>
        <v>54</v>
      </c>
    </row>
    <row r="57" spans="1:2" x14ac:dyDescent="0.25">
      <c r="A57" t="s">
        <v>55</v>
      </c>
      <c r="B57" s="1">
        <f xml:space="preserve"> 55</f>
        <v>55</v>
      </c>
    </row>
    <row r="58" spans="1:2" x14ac:dyDescent="0.25">
      <c r="A58" t="s">
        <v>56</v>
      </c>
      <c r="B58" s="1">
        <f xml:space="preserve"> 56</f>
        <v>56</v>
      </c>
    </row>
    <row r="59" spans="1:2" x14ac:dyDescent="0.25">
      <c r="A59" t="s">
        <v>57</v>
      </c>
      <c r="B59" s="1">
        <f xml:space="preserve"> 57</f>
        <v>57</v>
      </c>
    </row>
    <row r="60" spans="1:2" x14ac:dyDescent="0.25">
      <c r="A60" t="s">
        <v>58</v>
      </c>
      <c r="B60" s="1">
        <f xml:space="preserve"> 58</f>
        <v>58</v>
      </c>
    </row>
    <row r="61" spans="1:2" x14ac:dyDescent="0.25">
      <c r="A61" t="s">
        <v>59</v>
      </c>
      <c r="B61" s="1">
        <f xml:space="preserve"> 59</f>
        <v>59</v>
      </c>
    </row>
    <row r="62" spans="1:2" x14ac:dyDescent="0.25">
      <c r="A62" t="s">
        <v>60</v>
      </c>
      <c r="B62" s="1">
        <f xml:space="preserve"> 60</f>
        <v>60</v>
      </c>
    </row>
    <row r="63" spans="1:2" x14ac:dyDescent="0.25">
      <c r="A63" t="s">
        <v>61</v>
      </c>
      <c r="B63" s="1">
        <f xml:space="preserve"> 61</f>
        <v>61</v>
      </c>
    </row>
    <row r="64" spans="1:2" x14ac:dyDescent="0.25">
      <c r="A64" t="s">
        <v>62</v>
      </c>
      <c r="B64" s="1">
        <f xml:space="preserve"> 62</f>
        <v>62</v>
      </c>
    </row>
    <row r="65" spans="1:2" x14ac:dyDescent="0.25">
      <c r="A65" t="s">
        <v>63</v>
      </c>
      <c r="B65" s="1">
        <f xml:space="preserve"> 63</f>
        <v>63</v>
      </c>
    </row>
    <row r="66" spans="1:2" x14ac:dyDescent="0.25">
      <c r="A66" t="s">
        <v>64</v>
      </c>
      <c r="B66" s="1">
        <f xml:space="preserve"> 64</f>
        <v>64</v>
      </c>
    </row>
    <row r="67" spans="1:2" x14ac:dyDescent="0.25">
      <c r="A67" t="s">
        <v>65</v>
      </c>
      <c r="B67" s="1">
        <f xml:space="preserve"> 65</f>
        <v>65</v>
      </c>
    </row>
    <row r="68" spans="1:2" x14ac:dyDescent="0.25">
      <c r="A68" t="s">
        <v>66</v>
      </c>
      <c r="B68" s="1">
        <f xml:space="preserve"> 66</f>
        <v>66</v>
      </c>
    </row>
    <row r="69" spans="1:2" x14ac:dyDescent="0.25">
      <c r="A69" t="s">
        <v>67</v>
      </c>
      <c r="B69" s="1">
        <f xml:space="preserve"> 67</f>
        <v>67</v>
      </c>
    </row>
    <row r="70" spans="1:2" x14ac:dyDescent="0.25">
      <c r="A70" t="s">
        <v>68</v>
      </c>
      <c r="B70" s="1">
        <f xml:space="preserve"> 68</f>
        <v>68</v>
      </c>
    </row>
    <row r="71" spans="1:2" x14ac:dyDescent="0.25">
      <c r="A71" t="s">
        <v>69</v>
      </c>
      <c r="B71" s="1">
        <f xml:space="preserve"> 69</f>
        <v>69</v>
      </c>
    </row>
    <row r="72" spans="1:2" x14ac:dyDescent="0.25">
      <c r="A72" t="s">
        <v>70</v>
      </c>
      <c r="B72" s="1">
        <f xml:space="preserve"> 70</f>
        <v>70</v>
      </c>
    </row>
    <row r="73" spans="1:2" x14ac:dyDescent="0.25">
      <c r="A73" t="s">
        <v>71</v>
      </c>
      <c r="B73" s="1">
        <f xml:space="preserve"> 71</f>
        <v>71</v>
      </c>
    </row>
    <row r="74" spans="1:2" x14ac:dyDescent="0.25">
      <c r="A74" t="s">
        <v>72</v>
      </c>
      <c r="B74" s="1">
        <f xml:space="preserve"> 72</f>
        <v>72</v>
      </c>
    </row>
    <row r="75" spans="1:2" x14ac:dyDescent="0.25">
      <c r="A75" t="s">
        <v>73</v>
      </c>
      <c r="B75" s="1">
        <f xml:space="preserve"> 73</f>
        <v>73</v>
      </c>
    </row>
    <row r="76" spans="1:2" x14ac:dyDescent="0.25">
      <c r="A76" t="s">
        <v>74</v>
      </c>
      <c r="B76" s="1">
        <f xml:space="preserve"> 74</f>
        <v>74</v>
      </c>
    </row>
    <row r="77" spans="1:2" x14ac:dyDescent="0.25">
      <c r="A77" t="s">
        <v>75</v>
      </c>
      <c r="B77" s="1">
        <f xml:space="preserve"> 75</f>
        <v>75</v>
      </c>
    </row>
    <row r="78" spans="1:2" x14ac:dyDescent="0.25">
      <c r="A78" t="s">
        <v>76</v>
      </c>
      <c r="B78" s="1">
        <f xml:space="preserve"> 76</f>
        <v>76</v>
      </c>
    </row>
    <row r="79" spans="1:2" x14ac:dyDescent="0.25">
      <c r="A79" t="s">
        <v>77</v>
      </c>
      <c r="B79" s="1">
        <f xml:space="preserve"> 77</f>
        <v>77</v>
      </c>
    </row>
    <row r="80" spans="1:2" x14ac:dyDescent="0.25">
      <c r="A80" t="s">
        <v>78</v>
      </c>
      <c r="B80" s="1">
        <f xml:space="preserve"> 78</f>
        <v>78</v>
      </c>
    </row>
    <row r="81" spans="1:2" x14ac:dyDescent="0.25">
      <c r="A81" t="s">
        <v>79</v>
      </c>
      <c r="B81" s="1">
        <f xml:space="preserve"> 79</f>
        <v>79</v>
      </c>
    </row>
    <row r="82" spans="1:2" x14ac:dyDescent="0.25">
      <c r="A82" t="s">
        <v>80</v>
      </c>
      <c r="B82" s="1">
        <f xml:space="preserve"> 80</f>
        <v>80</v>
      </c>
    </row>
    <row r="83" spans="1:2" x14ac:dyDescent="0.25">
      <c r="A83" t="s">
        <v>81</v>
      </c>
      <c r="B83" s="1">
        <f xml:space="preserve"> 81</f>
        <v>81</v>
      </c>
    </row>
    <row r="84" spans="1:2" x14ac:dyDescent="0.25">
      <c r="A84" t="s">
        <v>82</v>
      </c>
      <c r="B84" s="1">
        <f xml:space="preserve"> 82</f>
        <v>82</v>
      </c>
    </row>
    <row r="85" spans="1:2" x14ac:dyDescent="0.25">
      <c r="A85" t="s">
        <v>83</v>
      </c>
      <c r="B85" s="1">
        <f xml:space="preserve"> 83</f>
        <v>83</v>
      </c>
    </row>
    <row r="86" spans="1:2" x14ac:dyDescent="0.25">
      <c r="A86" t="s">
        <v>84</v>
      </c>
      <c r="B86" s="1">
        <f xml:space="preserve"> 84</f>
        <v>84</v>
      </c>
    </row>
    <row r="87" spans="1:2" x14ac:dyDescent="0.25">
      <c r="A87" t="s">
        <v>85</v>
      </c>
      <c r="B87" s="1">
        <f xml:space="preserve"> 85</f>
        <v>85</v>
      </c>
    </row>
    <row r="88" spans="1:2" x14ac:dyDescent="0.25">
      <c r="A88" t="s">
        <v>86</v>
      </c>
      <c r="B88" s="1">
        <f xml:space="preserve"> 86</f>
        <v>86</v>
      </c>
    </row>
    <row r="89" spans="1:2" x14ac:dyDescent="0.25">
      <c r="A89" t="s">
        <v>87</v>
      </c>
      <c r="B89" s="1">
        <f xml:space="preserve"> 96</f>
        <v>96</v>
      </c>
    </row>
    <row r="90" spans="1:2" x14ac:dyDescent="0.25">
      <c r="A90" t="s">
        <v>88</v>
      </c>
      <c r="B90" s="1">
        <f xml:space="preserve"> 97</f>
        <v>97</v>
      </c>
    </row>
    <row r="91" spans="1:2" x14ac:dyDescent="0.25">
      <c r="A91" t="s">
        <v>89</v>
      </c>
      <c r="B91" s="1">
        <f xml:space="preserve"> 98</f>
        <v>98</v>
      </c>
    </row>
    <row r="92" spans="1:2" x14ac:dyDescent="0.25">
      <c r="A92" t="s">
        <v>90</v>
      </c>
      <c r="B92" s="1">
        <f xml:space="preserve"> 100</f>
        <v>100</v>
      </c>
    </row>
    <row r="93" spans="1:2" x14ac:dyDescent="0.25">
      <c r="A93" t="s">
        <v>91</v>
      </c>
      <c r="B93" s="1">
        <f xml:space="preserve"> 101</f>
        <v>101</v>
      </c>
    </row>
    <row r="94" spans="1:2" x14ac:dyDescent="0.25">
      <c r="A94" t="s">
        <v>92</v>
      </c>
      <c r="B94" s="1">
        <f xml:space="preserve"> 102</f>
        <v>102</v>
      </c>
    </row>
    <row r="95" spans="1:2" x14ac:dyDescent="0.25">
      <c r="A95" t="s">
        <v>93</v>
      </c>
      <c r="B95" s="1">
        <f xml:space="preserve"> 103</f>
        <v>103</v>
      </c>
    </row>
    <row r="96" spans="1:2" x14ac:dyDescent="0.25">
      <c r="A96" t="s">
        <v>94</v>
      </c>
      <c r="B96" s="1">
        <f xml:space="preserve"> 104</f>
        <v>104</v>
      </c>
    </row>
    <row r="97" spans="1:2" x14ac:dyDescent="0.25">
      <c r="A97" t="s">
        <v>95</v>
      </c>
      <c r="B97" s="1">
        <f xml:space="preserve"> 105</f>
        <v>105</v>
      </c>
    </row>
    <row r="98" spans="1:2" x14ac:dyDescent="0.25">
      <c r="A98" t="s">
        <v>96</v>
      </c>
      <c r="B98" s="1">
        <f xml:space="preserve"> 106</f>
        <v>106</v>
      </c>
    </row>
    <row r="99" spans="1:2" x14ac:dyDescent="0.25">
      <c r="A99" t="s">
        <v>97</v>
      </c>
      <c r="B99" s="1">
        <f xml:space="preserve"> 107</f>
        <v>107</v>
      </c>
    </row>
    <row r="100" spans="1:2" x14ac:dyDescent="0.25">
      <c r="A100" t="s">
        <v>98</v>
      </c>
      <c r="B100" s="1">
        <f xml:space="preserve"> 108</f>
        <v>108</v>
      </c>
    </row>
    <row r="101" spans="1:2" x14ac:dyDescent="0.25">
      <c r="A101" t="s">
        <v>99</v>
      </c>
      <c r="B101" s="1">
        <f xml:space="preserve"> 109</f>
        <v>109</v>
      </c>
    </row>
    <row r="102" spans="1:2" x14ac:dyDescent="0.25">
      <c r="A102" t="s">
        <v>100</v>
      </c>
      <c r="B102" s="1">
        <f xml:space="preserve"> 110</f>
        <v>110</v>
      </c>
    </row>
    <row r="103" spans="1:2" x14ac:dyDescent="0.25">
      <c r="A103" t="s">
        <v>101</v>
      </c>
      <c r="B103" s="1">
        <f xml:space="preserve"> 111</f>
        <v>111</v>
      </c>
    </row>
    <row r="104" spans="1:2" x14ac:dyDescent="0.25">
      <c r="A104" t="s">
        <v>102</v>
      </c>
      <c r="B104" s="1">
        <f xml:space="preserve"> 112</f>
        <v>112</v>
      </c>
    </row>
    <row r="105" spans="1:2" x14ac:dyDescent="0.25">
      <c r="A105" t="s">
        <v>103</v>
      </c>
      <c r="B105" s="1">
        <f xml:space="preserve"> 113</f>
        <v>113</v>
      </c>
    </row>
    <row r="106" spans="1:2" x14ac:dyDescent="0.25">
      <c r="A106" t="s">
        <v>104</v>
      </c>
      <c r="B106" s="1">
        <f xml:space="preserve"> 114</f>
        <v>114</v>
      </c>
    </row>
    <row r="107" spans="1:2" x14ac:dyDescent="0.25">
      <c r="A107" t="s">
        <v>105</v>
      </c>
      <c r="B107" s="1">
        <f xml:space="preserve"> 115</f>
        <v>115</v>
      </c>
    </row>
    <row r="108" spans="1:2" x14ac:dyDescent="0.25">
      <c r="A108" t="s">
        <v>106</v>
      </c>
      <c r="B108" s="1">
        <f xml:space="preserve"> 116</f>
        <v>116</v>
      </c>
    </row>
    <row r="109" spans="1:2" x14ac:dyDescent="0.25">
      <c r="A109" t="s">
        <v>107</v>
      </c>
      <c r="B109" s="1">
        <f xml:space="preserve"> 117</f>
        <v>117</v>
      </c>
    </row>
    <row r="110" spans="1:2" x14ac:dyDescent="0.25">
      <c r="A110" t="s">
        <v>108</v>
      </c>
      <c r="B110" s="1">
        <f xml:space="preserve"> 118</f>
        <v>118</v>
      </c>
    </row>
    <row r="111" spans="1:2" x14ac:dyDescent="0.25">
      <c r="A111" t="s">
        <v>109</v>
      </c>
      <c r="B111" s="1">
        <f xml:space="preserve"> 119</f>
        <v>119</v>
      </c>
    </row>
    <row r="112" spans="1:2" x14ac:dyDescent="0.25">
      <c r="A112" t="s">
        <v>110</v>
      </c>
      <c r="B112" s="1">
        <f xml:space="preserve"> 120</f>
        <v>120</v>
      </c>
    </row>
    <row r="113" spans="1:2" x14ac:dyDescent="0.25">
      <c r="A113" t="s">
        <v>111</v>
      </c>
      <c r="B113" s="1">
        <f xml:space="preserve"> 121</f>
        <v>121</v>
      </c>
    </row>
    <row r="114" spans="1:2" x14ac:dyDescent="0.25">
      <c r="A114" t="s">
        <v>112</v>
      </c>
      <c r="B114" s="1">
        <f xml:space="preserve"> 122</f>
        <v>122</v>
      </c>
    </row>
    <row r="115" spans="1:2" x14ac:dyDescent="0.25">
      <c r="A115" t="s">
        <v>113</v>
      </c>
      <c r="B115" s="1">
        <f xml:space="preserve"> 123</f>
        <v>123</v>
      </c>
    </row>
    <row r="116" spans="1:2" x14ac:dyDescent="0.25">
      <c r="A116" t="s">
        <v>114</v>
      </c>
      <c r="B116" s="1">
        <f xml:space="preserve"> 124</f>
        <v>124</v>
      </c>
    </row>
    <row r="117" spans="1:2" x14ac:dyDescent="0.25">
      <c r="A117" t="s">
        <v>115</v>
      </c>
      <c r="B117" s="1">
        <f xml:space="preserve"> 125</f>
        <v>125</v>
      </c>
    </row>
    <row r="118" spans="1:2" x14ac:dyDescent="0.25">
      <c r="A118" t="s">
        <v>116</v>
      </c>
      <c r="B118" s="1">
        <f xml:space="preserve"> 126</f>
        <v>126</v>
      </c>
    </row>
    <row r="119" spans="1:2" x14ac:dyDescent="0.25">
      <c r="A119" t="s">
        <v>117</v>
      </c>
      <c r="B119" s="1">
        <f xml:space="preserve"> 127</f>
        <v>127</v>
      </c>
    </row>
    <row r="120" spans="1:2" x14ac:dyDescent="0.25">
      <c r="A120" t="s">
        <v>118</v>
      </c>
      <c r="B120" s="1">
        <f xml:space="preserve"> 128</f>
        <v>128</v>
      </c>
    </row>
    <row r="121" spans="1:2" x14ac:dyDescent="0.25">
      <c r="A121" t="s">
        <v>119</v>
      </c>
      <c r="B121" s="1">
        <f xml:space="preserve"> 129</f>
        <v>129</v>
      </c>
    </row>
    <row r="122" spans="1:2" x14ac:dyDescent="0.25">
      <c r="A122" t="s">
        <v>120</v>
      </c>
      <c r="B122" s="1">
        <f xml:space="preserve"> 130</f>
        <v>130</v>
      </c>
    </row>
    <row r="123" spans="1:2" x14ac:dyDescent="0.25">
      <c r="A123" t="s">
        <v>121</v>
      </c>
      <c r="B123" s="1">
        <f xml:space="preserve"> 131</f>
        <v>131</v>
      </c>
    </row>
    <row r="124" spans="1:2" x14ac:dyDescent="0.25">
      <c r="A124" t="s">
        <v>122</v>
      </c>
      <c r="B124" s="1">
        <f xml:space="preserve"> 132</f>
        <v>132</v>
      </c>
    </row>
    <row r="125" spans="1:2" x14ac:dyDescent="0.25">
      <c r="A125" t="s">
        <v>123</v>
      </c>
      <c r="B125" s="1">
        <f xml:space="preserve"> 133</f>
        <v>133</v>
      </c>
    </row>
    <row r="126" spans="1:2" x14ac:dyDescent="0.25">
      <c r="A126" t="s">
        <v>124</v>
      </c>
      <c r="B126" s="1">
        <f xml:space="preserve"> 134</f>
        <v>134</v>
      </c>
    </row>
    <row r="127" spans="1:2" x14ac:dyDescent="0.25">
      <c r="A127" t="s">
        <v>125</v>
      </c>
      <c r="B127" s="1">
        <f xml:space="preserve"> 135</f>
        <v>135</v>
      </c>
    </row>
    <row r="128" spans="1:2" x14ac:dyDescent="0.25">
      <c r="A128" t="s">
        <v>126</v>
      </c>
      <c r="B128" s="1">
        <f xml:space="preserve"> 136</f>
        <v>136</v>
      </c>
    </row>
    <row r="129" spans="1:2" x14ac:dyDescent="0.25">
      <c r="A129" t="s">
        <v>127</v>
      </c>
      <c r="B129" s="1">
        <f xml:space="preserve"> 137</f>
        <v>137</v>
      </c>
    </row>
    <row r="130" spans="1:2" x14ac:dyDescent="0.25">
      <c r="A130" t="s">
        <v>128</v>
      </c>
      <c r="B130" s="1">
        <f xml:space="preserve"> 138</f>
        <v>138</v>
      </c>
    </row>
    <row r="131" spans="1:2" x14ac:dyDescent="0.25">
      <c r="A131" t="s">
        <v>129</v>
      </c>
      <c r="B131" s="1">
        <f xml:space="preserve"> 139</f>
        <v>139</v>
      </c>
    </row>
    <row r="132" spans="1:2" x14ac:dyDescent="0.25">
      <c r="A132" t="s">
        <v>130</v>
      </c>
      <c r="B132" s="1">
        <f xml:space="preserve"> 140</f>
        <v>140</v>
      </c>
    </row>
    <row r="133" spans="1:2" x14ac:dyDescent="0.25">
      <c r="A133" t="s">
        <v>131</v>
      </c>
      <c r="B133" s="1">
        <f xml:space="preserve"> 142</f>
        <v>142</v>
      </c>
    </row>
    <row r="134" spans="1:2" x14ac:dyDescent="0.25">
      <c r="A134" t="s">
        <v>132</v>
      </c>
      <c r="B134" s="1">
        <f xml:space="preserve"> 143</f>
        <v>143</v>
      </c>
    </row>
    <row r="135" spans="1:2" x14ac:dyDescent="0.25">
      <c r="A135" t="s">
        <v>133</v>
      </c>
      <c r="B135" s="1">
        <f xml:space="preserve"> 144</f>
        <v>144</v>
      </c>
    </row>
    <row r="136" spans="1:2" x14ac:dyDescent="0.25">
      <c r="A136" t="s">
        <v>134</v>
      </c>
      <c r="B136" s="1">
        <f xml:space="preserve"> 145</f>
        <v>145</v>
      </c>
    </row>
    <row r="137" spans="1:2" x14ac:dyDescent="0.25">
      <c r="A137" t="s">
        <v>135</v>
      </c>
      <c r="B137" s="1">
        <f xml:space="preserve"> 146</f>
        <v>146</v>
      </c>
    </row>
    <row r="138" spans="1:2" x14ac:dyDescent="0.25">
      <c r="A138" t="s">
        <v>136</v>
      </c>
      <c r="B138" s="1">
        <f xml:space="preserve"> 147</f>
        <v>147</v>
      </c>
    </row>
    <row r="139" spans="1:2" x14ac:dyDescent="0.25">
      <c r="A139" t="s">
        <v>137</v>
      </c>
      <c r="B139" s="1">
        <f xml:space="preserve"> 148</f>
        <v>148</v>
      </c>
    </row>
    <row r="140" spans="1:2" x14ac:dyDescent="0.25">
      <c r="A140" t="s">
        <v>138</v>
      </c>
      <c r="B140" s="1">
        <f xml:space="preserve"> 149</f>
        <v>149</v>
      </c>
    </row>
    <row r="141" spans="1:2" x14ac:dyDescent="0.25">
      <c r="A141" t="s">
        <v>139</v>
      </c>
      <c r="B141" s="1">
        <f xml:space="preserve"> 150</f>
        <v>150</v>
      </c>
    </row>
    <row r="142" spans="1:2" x14ac:dyDescent="0.25">
      <c r="A142" t="s">
        <v>140</v>
      </c>
      <c r="B142" s="1">
        <f xml:space="preserve"> 151</f>
        <v>151</v>
      </c>
    </row>
    <row r="143" spans="1:2" x14ac:dyDescent="0.25">
      <c r="A143" t="s">
        <v>141</v>
      </c>
      <c r="B143" s="1">
        <f xml:space="preserve"> 152</f>
        <v>152</v>
      </c>
    </row>
    <row r="144" spans="1:2" x14ac:dyDescent="0.25">
      <c r="A144" t="s">
        <v>142</v>
      </c>
      <c r="B144" s="1">
        <f xml:space="preserve"> 153</f>
        <v>153</v>
      </c>
    </row>
    <row r="145" spans="1:2" x14ac:dyDescent="0.25">
      <c r="A145" t="s">
        <v>143</v>
      </c>
      <c r="B145" s="1">
        <f xml:space="preserve"> 154</f>
        <v>154</v>
      </c>
    </row>
    <row r="146" spans="1:2" x14ac:dyDescent="0.25">
      <c r="A146" t="s">
        <v>144</v>
      </c>
      <c r="B146" s="1">
        <f xml:space="preserve"> 155</f>
        <v>155</v>
      </c>
    </row>
    <row r="147" spans="1:2" x14ac:dyDescent="0.25">
      <c r="A147" t="s">
        <v>145</v>
      </c>
      <c r="B147" s="1">
        <f xml:space="preserve"> 156</f>
        <v>156</v>
      </c>
    </row>
    <row r="148" spans="1:2" x14ac:dyDescent="0.25">
      <c r="A148" t="s">
        <v>146</v>
      </c>
      <c r="B148" s="1">
        <f xml:space="preserve"> 157</f>
        <v>157</v>
      </c>
    </row>
    <row r="149" spans="1:2" x14ac:dyDescent="0.25">
      <c r="A149" t="s">
        <v>147</v>
      </c>
      <c r="B149" s="1">
        <f xml:space="preserve"> 158</f>
        <v>158</v>
      </c>
    </row>
    <row r="150" spans="1:2" x14ac:dyDescent="0.25">
      <c r="A150" t="s">
        <v>148</v>
      </c>
      <c r="B150" s="1">
        <f xml:space="preserve"> 193</f>
        <v>193</v>
      </c>
    </row>
    <row r="151" spans="1:2" x14ac:dyDescent="0.25">
      <c r="A151" t="s">
        <v>149</v>
      </c>
      <c r="B151" s="1">
        <f xml:space="preserve"> 194</f>
        <v>194</v>
      </c>
    </row>
    <row r="152" spans="1:2" x14ac:dyDescent="0.25">
      <c r="A152" t="s">
        <v>150</v>
      </c>
      <c r="B152" s="1">
        <f xml:space="preserve"> 195</f>
        <v>195</v>
      </c>
    </row>
    <row r="153" spans="1:2" x14ac:dyDescent="0.25">
      <c r="A153" t="s">
        <v>151</v>
      </c>
      <c r="B153" s="1">
        <f xml:space="preserve"> 196</f>
        <v>196</v>
      </c>
    </row>
    <row r="154" spans="1:2" x14ac:dyDescent="0.25">
      <c r="A154" t="s">
        <v>152</v>
      </c>
      <c r="B154" s="1">
        <f xml:space="preserve"> 197</f>
        <v>197</v>
      </c>
    </row>
    <row r="155" spans="1:2" x14ac:dyDescent="0.25">
      <c r="A155" t="s">
        <v>153</v>
      </c>
      <c r="B155" s="1">
        <f xml:space="preserve"> 198</f>
        <v>198</v>
      </c>
    </row>
    <row r="156" spans="1:2" x14ac:dyDescent="0.25">
      <c r="A156" t="s">
        <v>154</v>
      </c>
      <c r="B156" s="1">
        <f xml:space="preserve"> 199</f>
        <v>199</v>
      </c>
    </row>
    <row r="157" spans="1:2" x14ac:dyDescent="0.25">
      <c r="A157" t="s">
        <v>155</v>
      </c>
      <c r="B157" s="1">
        <f xml:space="preserve"> 200</f>
        <v>200</v>
      </c>
    </row>
    <row r="158" spans="1:2" x14ac:dyDescent="0.25">
      <c r="A158" t="s">
        <v>156</v>
      </c>
      <c r="B158" s="1">
        <f xml:space="preserve"> 201</f>
        <v>201</v>
      </c>
    </row>
    <row r="159" spans="1:2" x14ac:dyDescent="0.25">
      <c r="A159" t="s">
        <v>157</v>
      </c>
      <c r="B159" s="1">
        <f xml:space="preserve"> 202</f>
        <v>202</v>
      </c>
    </row>
    <row r="160" spans="1:2" x14ac:dyDescent="0.25">
      <c r="A160" t="s">
        <v>158</v>
      </c>
      <c r="B160" s="1">
        <f xml:space="preserve"> 203</f>
        <v>203</v>
      </c>
    </row>
    <row r="161" spans="1:2" x14ac:dyDescent="0.25">
      <c r="A161" t="s">
        <v>159</v>
      </c>
      <c r="B161" s="1">
        <f xml:space="preserve"> 204</f>
        <v>204</v>
      </c>
    </row>
    <row r="162" spans="1:2" x14ac:dyDescent="0.25">
      <c r="A162" t="s">
        <v>160</v>
      </c>
      <c r="B162" s="1">
        <f xml:space="preserve"> 205</f>
        <v>205</v>
      </c>
    </row>
    <row r="163" spans="1:2" x14ac:dyDescent="0.25">
      <c r="A163" t="s">
        <v>161</v>
      </c>
      <c r="B163" s="1">
        <f xml:space="preserve"> 206</f>
        <v>206</v>
      </c>
    </row>
    <row r="164" spans="1:2" x14ac:dyDescent="0.25">
      <c r="A164" t="s">
        <v>162</v>
      </c>
      <c r="B164" s="1">
        <f xml:space="preserve"> 207</f>
        <v>207</v>
      </c>
    </row>
    <row r="165" spans="1:2" x14ac:dyDescent="0.25">
      <c r="A165" t="s">
        <v>163</v>
      </c>
      <c r="B165" s="1">
        <f xml:space="preserve"> 208</f>
        <v>208</v>
      </c>
    </row>
    <row r="166" spans="1:2" x14ac:dyDescent="0.25">
      <c r="A166" t="s">
        <v>164</v>
      </c>
      <c r="B166" s="1">
        <f xml:space="preserve"> 209</f>
        <v>209</v>
      </c>
    </row>
    <row r="167" spans="1:2" x14ac:dyDescent="0.25">
      <c r="A167" t="s">
        <v>165</v>
      </c>
      <c r="B167" s="1">
        <f xml:space="preserve"> 210</f>
        <v>210</v>
      </c>
    </row>
    <row r="168" spans="1:2" x14ac:dyDescent="0.25">
      <c r="A168" t="s">
        <v>166</v>
      </c>
      <c r="B168" s="1">
        <f xml:space="preserve"> 211</f>
        <v>211</v>
      </c>
    </row>
    <row r="169" spans="1:2" x14ac:dyDescent="0.25">
      <c r="A169" t="s">
        <v>167</v>
      </c>
      <c r="B169" s="1">
        <f xml:space="preserve"> 212</f>
        <v>212</v>
      </c>
    </row>
    <row r="170" spans="1:2" x14ac:dyDescent="0.25">
      <c r="A170" t="s">
        <v>168</v>
      </c>
      <c r="B170" s="1">
        <f xml:space="preserve"> 213</f>
        <v>213</v>
      </c>
    </row>
    <row r="171" spans="1:2" x14ac:dyDescent="0.25">
      <c r="A171" t="s">
        <v>169</v>
      </c>
      <c r="B171" s="1">
        <f xml:space="preserve"> 214</f>
        <v>214</v>
      </c>
    </row>
    <row r="172" spans="1:2" x14ac:dyDescent="0.25">
      <c r="A172" t="s">
        <v>170</v>
      </c>
      <c r="B172" s="1">
        <f xml:space="preserve"> 215</f>
        <v>215</v>
      </c>
    </row>
    <row r="173" spans="1:2" x14ac:dyDescent="0.25">
      <c r="A173" t="s">
        <v>171</v>
      </c>
      <c r="B173" s="1">
        <f xml:space="preserve"> 216</f>
        <v>216</v>
      </c>
    </row>
    <row r="174" spans="1:2" x14ac:dyDescent="0.25">
      <c r="A174" t="s">
        <v>172</v>
      </c>
      <c r="B174" s="1">
        <f xml:space="preserve"> 217</f>
        <v>217</v>
      </c>
    </row>
    <row r="175" spans="1:2" x14ac:dyDescent="0.25">
      <c r="A175" t="s">
        <v>173</v>
      </c>
      <c r="B175" s="1">
        <f xml:space="preserve"> 218</f>
        <v>218</v>
      </c>
    </row>
    <row r="176" spans="1:2" x14ac:dyDescent="0.25">
      <c r="A176" t="s">
        <v>174</v>
      </c>
      <c r="B176" s="1">
        <f xml:space="preserve"> 219</f>
        <v>219</v>
      </c>
    </row>
    <row r="177" spans="1:2" x14ac:dyDescent="0.25">
      <c r="A177" t="s">
        <v>175</v>
      </c>
      <c r="B177" s="1">
        <f xml:space="preserve"> 220</f>
        <v>220</v>
      </c>
    </row>
    <row r="178" spans="1:2" x14ac:dyDescent="0.25">
      <c r="A178" t="s">
        <v>176</v>
      </c>
      <c r="B178" s="1">
        <f xml:space="preserve"> 221</f>
        <v>221</v>
      </c>
    </row>
    <row r="179" spans="1:2" x14ac:dyDescent="0.25">
      <c r="A179" t="s">
        <v>177</v>
      </c>
      <c r="B179" s="1">
        <f xml:space="preserve"> 222</f>
        <v>222</v>
      </c>
    </row>
    <row r="180" spans="1:2" x14ac:dyDescent="0.25">
      <c r="A180" t="s">
        <v>178</v>
      </c>
      <c r="B180" s="1">
        <f xml:space="preserve"> 223</f>
        <v>223</v>
      </c>
    </row>
    <row r="181" spans="1:2" x14ac:dyDescent="0.25">
      <c r="A181" t="s">
        <v>179</v>
      </c>
      <c r="B181" s="1">
        <f xml:space="preserve"> 224</f>
        <v>224</v>
      </c>
    </row>
    <row r="182" spans="1:2" x14ac:dyDescent="0.25">
      <c r="A182" t="s">
        <v>180</v>
      </c>
      <c r="B182" s="1">
        <f xml:space="preserve"> 225</f>
        <v>225</v>
      </c>
    </row>
    <row r="183" spans="1:2" x14ac:dyDescent="0.25">
      <c r="A183" t="s">
        <v>181</v>
      </c>
      <c r="B183" s="1">
        <f xml:space="preserve"> 250</f>
        <v>250</v>
      </c>
    </row>
    <row r="184" spans="1:2" x14ac:dyDescent="0.25">
      <c r="A184" t="s">
        <v>182</v>
      </c>
      <c r="B184" s="1">
        <f xml:space="preserve"> 251</f>
        <v>251</v>
      </c>
    </row>
    <row r="185" spans="1:2" x14ac:dyDescent="0.25">
      <c r="A185" t="s">
        <v>183</v>
      </c>
      <c r="B185" s="1">
        <f xml:space="preserve"> 252</f>
        <v>252</v>
      </c>
    </row>
    <row r="186" spans="1:2" x14ac:dyDescent="0.25">
      <c r="A186" t="s">
        <v>184</v>
      </c>
      <c r="B186" s="1">
        <f xml:space="preserve"> 253</f>
        <v>253</v>
      </c>
    </row>
    <row r="187" spans="1:2" x14ac:dyDescent="0.25">
      <c r="A187" t="s">
        <v>185</v>
      </c>
      <c r="B187" s="1">
        <f xml:space="preserve"> 254</f>
        <v>254</v>
      </c>
    </row>
    <row r="188" spans="1:2" x14ac:dyDescent="0.25">
      <c r="A188" t="s">
        <v>186</v>
      </c>
      <c r="B188" s="1">
        <f xml:space="preserve"> 255</f>
        <v>255</v>
      </c>
    </row>
    <row r="189" spans="1:2" x14ac:dyDescent="0.25">
      <c r="A189" t="s">
        <v>187</v>
      </c>
      <c r="B189" s="1">
        <f xml:space="preserve"> 256</f>
        <v>256</v>
      </c>
    </row>
    <row r="190" spans="1:2" x14ac:dyDescent="0.25">
      <c r="A190" t="s">
        <v>188</v>
      </c>
      <c r="B190" s="1">
        <f xml:space="preserve"> 331</f>
        <v>331</v>
      </c>
    </row>
    <row r="191" spans="1:2" x14ac:dyDescent="0.25">
      <c r="A191" t="s">
        <v>189</v>
      </c>
      <c r="B191" s="1">
        <f xml:space="preserve"> 332</f>
        <v>332</v>
      </c>
    </row>
    <row r="192" spans="1:2" x14ac:dyDescent="0.25">
      <c r="A192" t="s">
        <v>190</v>
      </c>
      <c r="B192" s="1">
        <f xml:space="preserve"> 333</f>
        <v>333</v>
      </c>
    </row>
    <row r="193" spans="1:2" x14ac:dyDescent="0.25">
      <c r="A193" t="s">
        <v>191</v>
      </c>
      <c r="B193" s="1">
        <f xml:space="preserve"> 334</f>
        <v>334</v>
      </c>
    </row>
    <row r="194" spans="1:2" x14ac:dyDescent="0.25">
      <c r="A194" t="s">
        <v>192</v>
      </c>
      <c r="B194" s="1">
        <f xml:space="preserve"> 335</f>
        <v>335</v>
      </c>
    </row>
    <row r="195" spans="1:2" x14ac:dyDescent="0.25">
      <c r="A195" t="s">
        <v>193</v>
      </c>
      <c r="B195" s="1">
        <f xml:space="preserve"> 336</f>
        <v>336</v>
      </c>
    </row>
    <row r="196" spans="1:2" x14ac:dyDescent="0.25">
      <c r="A196" t="s">
        <v>194</v>
      </c>
      <c r="B196" s="1">
        <f xml:space="preserve"> 337</f>
        <v>337</v>
      </c>
    </row>
    <row r="197" spans="1:2" x14ac:dyDescent="0.25">
      <c r="A197" t="s">
        <v>195</v>
      </c>
      <c r="B197" s="1">
        <f xml:space="preserve"> 338</f>
        <v>338</v>
      </c>
    </row>
    <row r="198" spans="1:2" x14ac:dyDescent="0.25">
      <c r="A198" t="s">
        <v>196</v>
      </c>
      <c r="B198" s="1">
        <f xml:space="preserve"> 339</f>
        <v>339</v>
      </c>
    </row>
    <row r="199" spans="1:2" x14ac:dyDescent="0.25">
      <c r="A199" t="s">
        <v>197</v>
      </c>
      <c r="B199" s="1">
        <f xml:space="preserve"> 340</f>
        <v>340</v>
      </c>
    </row>
    <row r="200" spans="1:2" x14ac:dyDescent="0.25">
      <c r="A200" t="s">
        <v>198</v>
      </c>
      <c r="B200" s="1">
        <f xml:space="preserve"> 341</f>
        <v>341</v>
      </c>
    </row>
    <row r="201" spans="1:2" x14ac:dyDescent="0.25">
      <c r="A201" t="s">
        <v>199</v>
      </c>
      <c r="B201" s="1">
        <f xml:space="preserve"> 342</f>
        <v>342</v>
      </c>
    </row>
    <row r="202" spans="1:2" x14ac:dyDescent="0.25">
      <c r="A202" t="s">
        <v>200</v>
      </c>
      <c r="B202" s="1">
        <f xml:space="preserve"> 343</f>
        <v>343</v>
      </c>
    </row>
    <row r="203" spans="1:2" x14ac:dyDescent="0.25">
      <c r="A203" t="s">
        <v>201</v>
      </c>
      <c r="B203" s="1">
        <f xml:space="preserve"> 344</f>
        <v>344</v>
      </c>
    </row>
    <row r="204" spans="1:2" x14ac:dyDescent="0.25">
      <c r="A204" t="s">
        <v>202</v>
      </c>
      <c r="B204" s="1">
        <f xml:space="preserve"> 345</f>
        <v>345</v>
      </c>
    </row>
    <row r="205" spans="1:2" x14ac:dyDescent="0.25">
      <c r="A205" t="s">
        <v>203</v>
      </c>
      <c r="B205" s="1">
        <f xml:space="preserve"> 346</f>
        <v>346</v>
      </c>
    </row>
    <row r="206" spans="1:2" x14ac:dyDescent="0.25">
      <c r="A206" t="s">
        <v>204</v>
      </c>
      <c r="B206" s="1">
        <f xml:space="preserve"> 347</f>
        <v>347</v>
      </c>
    </row>
    <row r="207" spans="1:2" x14ac:dyDescent="0.25">
      <c r="A207" t="s">
        <v>205</v>
      </c>
      <c r="B207" s="1">
        <f xml:space="preserve"> 348</f>
        <v>348</v>
      </c>
    </row>
    <row r="208" spans="1:2" x14ac:dyDescent="0.25">
      <c r="A208" t="s">
        <v>206</v>
      </c>
      <c r="B208" s="1">
        <f xml:space="preserve"> 349</f>
        <v>349</v>
      </c>
    </row>
    <row r="209" spans="1:2" x14ac:dyDescent="0.25">
      <c r="A209" t="s">
        <v>207</v>
      </c>
      <c r="B209" s="1">
        <f xml:space="preserve"> 350</f>
        <v>350</v>
      </c>
    </row>
    <row r="210" spans="1:2" x14ac:dyDescent="0.25">
      <c r="A210" t="s">
        <v>208</v>
      </c>
      <c r="B210" s="1">
        <f xml:space="preserve"> 351</f>
        <v>351</v>
      </c>
    </row>
    <row r="211" spans="1:2" x14ac:dyDescent="0.25">
      <c r="A211" t="s">
        <v>209</v>
      </c>
      <c r="B211" s="1">
        <f xml:space="preserve"> 352</f>
        <v>352</v>
      </c>
    </row>
    <row r="212" spans="1:2" x14ac:dyDescent="0.25">
      <c r="A212" t="s">
        <v>210</v>
      </c>
      <c r="B212" s="1">
        <f xml:space="preserve"> 353</f>
        <v>353</v>
      </c>
    </row>
    <row r="213" spans="1:2" x14ac:dyDescent="0.25">
      <c r="A213" t="s">
        <v>211</v>
      </c>
      <c r="B213" s="1">
        <f xml:space="preserve"> 354</f>
        <v>354</v>
      </c>
    </row>
    <row r="214" spans="1:2" x14ac:dyDescent="0.25">
      <c r="A214" t="s">
        <v>212</v>
      </c>
      <c r="B214" s="1">
        <f xml:space="preserve"> 355</f>
        <v>355</v>
      </c>
    </row>
    <row r="215" spans="1:2" x14ac:dyDescent="0.25">
      <c r="A215" t="s">
        <v>213</v>
      </c>
      <c r="B215" s="1">
        <f xml:space="preserve"> 356</f>
        <v>356</v>
      </c>
    </row>
    <row r="216" spans="1:2" x14ac:dyDescent="0.25">
      <c r="A216" t="s">
        <v>214</v>
      </c>
      <c r="B216" s="1">
        <f xml:space="preserve"> 357</f>
        <v>357</v>
      </c>
    </row>
    <row r="217" spans="1:2" x14ac:dyDescent="0.25">
      <c r="A217" t="s">
        <v>215</v>
      </c>
      <c r="B217" s="1">
        <f xml:space="preserve"> 358</f>
        <v>358</v>
      </c>
    </row>
    <row r="218" spans="1:2" x14ac:dyDescent="0.25">
      <c r="A218" t="s">
        <v>216</v>
      </c>
      <c r="B218" s="1">
        <f xml:space="preserve"> 359</f>
        <v>359</v>
      </c>
    </row>
    <row r="219" spans="1:2" x14ac:dyDescent="0.25">
      <c r="A219" t="s">
        <v>217</v>
      </c>
      <c r="B219" s="1">
        <f xml:space="preserve"> 400</f>
        <v>400</v>
      </c>
    </row>
    <row r="220" spans="1:2" x14ac:dyDescent="0.25">
      <c r="A220" t="s">
        <v>218</v>
      </c>
      <c r="B220" s="1">
        <f xml:space="preserve"> 401</f>
        <v>401</v>
      </c>
    </row>
    <row r="221" spans="1:2" x14ac:dyDescent="0.25">
      <c r="A221" t="s">
        <v>219</v>
      </c>
      <c r="B221" s="1">
        <f xml:space="preserve"> 402</f>
        <v>402</v>
      </c>
    </row>
    <row r="222" spans="1:2" x14ac:dyDescent="0.25">
      <c r="A222" t="s">
        <v>220</v>
      </c>
      <c r="B222" s="1">
        <f xml:space="preserve"> 403</f>
        <v>403</v>
      </c>
    </row>
    <row r="223" spans="1:2" x14ac:dyDescent="0.25">
      <c r="A223" t="s">
        <v>221</v>
      </c>
      <c r="B223" s="1">
        <f xml:space="preserve"> 404</f>
        <v>404</v>
      </c>
    </row>
    <row r="224" spans="1:2" x14ac:dyDescent="0.25">
      <c r="A224" t="s">
        <v>222</v>
      </c>
      <c r="B224" s="1">
        <f xml:space="preserve"> 405</f>
        <v>405</v>
      </c>
    </row>
    <row r="225" spans="1:2" x14ac:dyDescent="0.25">
      <c r="A225" t="s">
        <v>223</v>
      </c>
      <c r="B225" s="1">
        <f xml:space="preserve"> 406</f>
        <v>406</v>
      </c>
    </row>
    <row r="226" spans="1:2" x14ac:dyDescent="0.25">
      <c r="A226" t="s">
        <v>224</v>
      </c>
      <c r="B226" s="1">
        <f xml:space="preserve"> 407</f>
        <v>407</v>
      </c>
    </row>
    <row r="227" spans="1:2" x14ac:dyDescent="0.25">
      <c r="A227" t="s">
        <v>225</v>
      </c>
      <c r="B227" s="1">
        <f xml:space="preserve"> 408</f>
        <v>408</v>
      </c>
    </row>
    <row r="228" spans="1:2" x14ac:dyDescent="0.25">
      <c r="A228" t="s">
        <v>226</v>
      </c>
      <c r="B228" s="1">
        <f xml:space="preserve"> 409</f>
        <v>409</v>
      </c>
    </row>
    <row r="229" spans="1:2" x14ac:dyDescent="0.25">
      <c r="A229" t="s">
        <v>227</v>
      </c>
      <c r="B229" s="1">
        <f xml:space="preserve"> 410</f>
        <v>410</v>
      </c>
    </row>
    <row r="230" spans="1:2" x14ac:dyDescent="0.25">
      <c r="A230" t="s">
        <v>228</v>
      </c>
      <c r="B230" s="1">
        <f xml:space="preserve"> 411</f>
        <v>411</v>
      </c>
    </row>
    <row r="231" spans="1:2" x14ac:dyDescent="0.25">
      <c r="A231" t="s">
        <v>229</v>
      </c>
      <c r="B231" s="1">
        <f xml:space="preserve"> 412</f>
        <v>412</v>
      </c>
    </row>
    <row r="232" spans="1:2" x14ac:dyDescent="0.25">
      <c r="A232" t="s">
        <v>230</v>
      </c>
      <c r="B232" s="1">
        <f xml:space="preserve"> 413</f>
        <v>413</v>
      </c>
    </row>
    <row r="233" spans="1:2" x14ac:dyDescent="0.25">
      <c r="A233" t="s">
        <v>231</v>
      </c>
      <c r="B233" s="1">
        <f xml:space="preserve"> 414</f>
        <v>414</v>
      </c>
    </row>
    <row r="234" spans="1:2" x14ac:dyDescent="0.25">
      <c r="A234" t="s">
        <v>232</v>
      </c>
      <c r="B234" s="1">
        <f xml:space="preserve"> 415</f>
        <v>415</v>
      </c>
    </row>
    <row r="235" spans="1:2" x14ac:dyDescent="0.25">
      <c r="A235" t="s">
        <v>233</v>
      </c>
      <c r="B235" s="1">
        <f xml:space="preserve"> 416</f>
        <v>416</v>
      </c>
    </row>
    <row r="236" spans="1:2" x14ac:dyDescent="0.25">
      <c r="A236" t="s">
        <v>234</v>
      </c>
      <c r="B236" s="1">
        <f xml:space="preserve"> 417</f>
        <v>417</v>
      </c>
    </row>
    <row r="237" spans="1:2" x14ac:dyDescent="0.25">
      <c r="A237" t="s">
        <v>235</v>
      </c>
      <c r="B237" s="1">
        <f xml:space="preserve"> 418</f>
        <v>418</v>
      </c>
    </row>
    <row r="238" spans="1:2" x14ac:dyDescent="0.25">
      <c r="A238" t="s">
        <v>236</v>
      </c>
      <c r="B238" s="1">
        <f xml:space="preserve"> 419</f>
        <v>419</v>
      </c>
    </row>
    <row r="239" spans="1:2" x14ac:dyDescent="0.25">
      <c r="A239" t="s">
        <v>237</v>
      </c>
      <c r="B239" s="1">
        <f xml:space="preserve"> 420</f>
        <v>420</v>
      </c>
    </row>
    <row r="240" spans="1:2" x14ac:dyDescent="0.25">
      <c r="A240" t="s">
        <v>238</v>
      </c>
      <c r="B240" s="1">
        <f xml:space="preserve"> 421</f>
        <v>421</v>
      </c>
    </row>
    <row r="241" spans="1:2" x14ac:dyDescent="0.25">
      <c r="A241" t="s">
        <v>239</v>
      </c>
      <c r="B241" s="1">
        <f xml:space="preserve"> 422</f>
        <v>422</v>
      </c>
    </row>
    <row r="242" spans="1:2" x14ac:dyDescent="0.25">
      <c r="A242" t="s">
        <v>240</v>
      </c>
      <c r="B242" s="1">
        <f xml:space="preserve"> 423</f>
        <v>423</v>
      </c>
    </row>
    <row r="243" spans="1:2" x14ac:dyDescent="0.25">
      <c r="A243" t="s">
        <v>241</v>
      </c>
      <c r="B243" s="1">
        <f xml:space="preserve"> 424</f>
        <v>424</v>
      </c>
    </row>
    <row r="244" spans="1:2" x14ac:dyDescent="0.25">
      <c r="A244" t="s">
        <v>242</v>
      </c>
      <c r="B244" s="1">
        <f xml:space="preserve"> 425</f>
        <v>425</v>
      </c>
    </row>
    <row r="245" spans="1:2" x14ac:dyDescent="0.25">
      <c r="A245" t="s">
        <v>243</v>
      </c>
      <c r="B245" s="1">
        <f xml:space="preserve"> 426</f>
        <v>426</v>
      </c>
    </row>
    <row r="246" spans="1:2" x14ac:dyDescent="0.25">
      <c r="A246" t="s">
        <v>244</v>
      </c>
      <c r="B246" s="1">
        <f xml:space="preserve"> 427</f>
        <v>427</v>
      </c>
    </row>
    <row r="247" spans="1:2" x14ac:dyDescent="0.25">
      <c r="A247" t="s">
        <v>245</v>
      </c>
      <c r="B247" s="1">
        <f xml:space="preserve"> 428</f>
        <v>428</v>
      </c>
    </row>
    <row r="248" spans="1:2" x14ac:dyDescent="0.25">
      <c r="A248" t="s">
        <v>246</v>
      </c>
      <c r="B248" s="1">
        <f xml:space="preserve"> 429</f>
        <v>429</v>
      </c>
    </row>
    <row r="249" spans="1:2" x14ac:dyDescent="0.25">
      <c r="A249" t="s">
        <v>247</v>
      </c>
      <c r="B249" s="1">
        <f xml:space="preserve"> 430</f>
        <v>430</v>
      </c>
    </row>
    <row r="250" spans="1:2" x14ac:dyDescent="0.25">
      <c r="A250" t="s">
        <v>248</v>
      </c>
      <c r="B250" s="1">
        <f xml:space="preserve"> 431</f>
        <v>431</v>
      </c>
    </row>
    <row r="251" spans="1:2" x14ac:dyDescent="0.25">
      <c r="A251" t="s">
        <v>249</v>
      </c>
      <c r="B251" s="1">
        <f xml:space="preserve"> 432</f>
        <v>432</v>
      </c>
    </row>
    <row r="252" spans="1:2" x14ac:dyDescent="0.25">
      <c r="A252" t="s">
        <v>250</v>
      </c>
      <c r="B252" s="1">
        <f xml:space="preserve"> 433</f>
        <v>433</v>
      </c>
    </row>
    <row r="253" spans="1:2" x14ac:dyDescent="0.25">
      <c r="A253" t="s">
        <v>251</v>
      </c>
      <c r="B253" s="1">
        <f xml:space="preserve"> 434</f>
        <v>434</v>
      </c>
    </row>
    <row r="254" spans="1:2" x14ac:dyDescent="0.25">
      <c r="A254" t="s">
        <v>252</v>
      </c>
      <c r="B254" s="1">
        <f xml:space="preserve"> 435</f>
        <v>435</v>
      </c>
    </row>
    <row r="255" spans="1:2" x14ac:dyDescent="0.25">
      <c r="A255" t="s">
        <v>253</v>
      </c>
      <c r="B255" s="1">
        <f xml:space="preserve"> 436</f>
        <v>436</v>
      </c>
    </row>
    <row r="256" spans="1:2" x14ac:dyDescent="0.25">
      <c r="A256" t="s">
        <v>254</v>
      </c>
      <c r="B256" s="1">
        <f xml:space="preserve"> 437</f>
        <v>437</v>
      </c>
    </row>
    <row r="257" spans="1:2" x14ac:dyDescent="0.25">
      <c r="A257" t="s">
        <v>255</v>
      </c>
      <c r="B257" s="1">
        <f xml:space="preserve"> 438</f>
        <v>438</v>
      </c>
    </row>
    <row r="258" spans="1:2" x14ac:dyDescent="0.25">
      <c r="A258" t="s">
        <v>256</v>
      </c>
      <c r="B258" s="1">
        <f xml:space="preserve"> 439</f>
        <v>439</v>
      </c>
    </row>
    <row r="259" spans="1:2" x14ac:dyDescent="0.25">
      <c r="A259" t="s">
        <v>257</v>
      </c>
      <c r="B259" s="1">
        <f xml:space="preserve"> 500</f>
        <v>500</v>
      </c>
    </row>
    <row r="260" spans="1:2" x14ac:dyDescent="0.25">
      <c r="A260" t="s">
        <v>258</v>
      </c>
      <c r="B260" s="1">
        <f xml:space="preserve"> 501</f>
        <v>501</v>
      </c>
    </row>
    <row r="261" spans="1:2" x14ac:dyDescent="0.25">
      <c r="A261" t="s">
        <v>259</v>
      </c>
      <c r="B261" s="1">
        <f xml:space="preserve"> 502</f>
        <v>502</v>
      </c>
    </row>
    <row r="262" spans="1:2" x14ac:dyDescent="0.25">
      <c r="A262" t="s">
        <v>155</v>
      </c>
      <c r="B262" s="1">
        <f xml:space="preserve"> 503</f>
        <v>503</v>
      </c>
    </row>
    <row r="263" spans="1:2" x14ac:dyDescent="0.25">
      <c r="A263" t="s">
        <v>260</v>
      </c>
      <c r="B263" s="1">
        <f xml:space="preserve"> 504</f>
        <v>504</v>
      </c>
    </row>
    <row r="264" spans="1:2" x14ac:dyDescent="0.25">
      <c r="A264" t="s">
        <v>152</v>
      </c>
      <c r="B264" s="1">
        <f xml:space="preserve"> 505</f>
        <v>505</v>
      </c>
    </row>
    <row r="265" spans="1:2" x14ac:dyDescent="0.25">
      <c r="A265" t="s">
        <v>261</v>
      </c>
      <c r="B265" s="1">
        <f xml:space="preserve"> 506</f>
        <v>506</v>
      </c>
    </row>
    <row r="266" spans="1:2" x14ac:dyDescent="0.25">
      <c r="A266" t="s">
        <v>154</v>
      </c>
      <c r="B266" s="1">
        <f xml:space="preserve"> 507</f>
        <v>507</v>
      </c>
    </row>
    <row r="267" spans="1:2" x14ac:dyDescent="0.25">
      <c r="A267" t="s">
        <v>262</v>
      </c>
      <c r="B267" s="1">
        <f xml:space="preserve"> 508</f>
        <v>508</v>
      </c>
    </row>
    <row r="268" spans="1:2" x14ac:dyDescent="0.25">
      <c r="A268" t="s">
        <v>263</v>
      </c>
      <c r="B268" s="1">
        <f xml:space="preserve"> 550</f>
        <v>550</v>
      </c>
    </row>
    <row r="269" spans="1:2" x14ac:dyDescent="0.25">
      <c r="A269" t="s">
        <v>264</v>
      </c>
      <c r="B269" s="1">
        <f xml:space="preserve"> 551</f>
        <v>551</v>
      </c>
    </row>
    <row r="270" spans="1:2" x14ac:dyDescent="0.25">
      <c r="A270" t="s">
        <v>265</v>
      </c>
      <c r="B270" s="1">
        <f xml:space="preserve"> 552</f>
        <v>552</v>
      </c>
    </row>
    <row r="271" spans="1:2" x14ac:dyDescent="0.25">
      <c r="A271" t="s">
        <v>151</v>
      </c>
      <c r="B271" s="1">
        <f xml:space="preserve"> 553</f>
        <v>553</v>
      </c>
    </row>
    <row r="272" spans="1:2" x14ac:dyDescent="0.25">
      <c r="A272" t="s">
        <v>266</v>
      </c>
      <c r="B272" s="1">
        <f xml:space="preserve"> 554</f>
        <v>554</v>
      </c>
    </row>
    <row r="273" spans="1:2" x14ac:dyDescent="0.25">
      <c r="A273" t="s">
        <v>148</v>
      </c>
      <c r="B273" s="1">
        <f xml:space="preserve"> 555</f>
        <v>555</v>
      </c>
    </row>
    <row r="274" spans="1:2" x14ac:dyDescent="0.25">
      <c r="A274" t="s">
        <v>267</v>
      </c>
      <c r="B274" s="1">
        <f xml:space="preserve"> 556</f>
        <v>556</v>
      </c>
    </row>
    <row r="275" spans="1:2" x14ac:dyDescent="0.25">
      <c r="A275" t="s">
        <v>150</v>
      </c>
      <c r="B275" s="1">
        <f xml:space="preserve"> 557</f>
        <v>557</v>
      </c>
    </row>
    <row r="276" spans="1:2" x14ac:dyDescent="0.25">
      <c r="A276" t="s">
        <v>268</v>
      </c>
      <c r="B276" s="1">
        <f xml:space="preserve"> 558</f>
        <v>558</v>
      </c>
    </row>
    <row r="277" spans="1:2" x14ac:dyDescent="0.25">
      <c r="A277" t="s">
        <v>269</v>
      </c>
      <c r="B277" s="1">
        <f xml:space="preserve"> 600</f>
        <v>600</v>
      </c>
    </row>
    <row r="278" spans="1:2" x14ac:dyDescent="0.25">
      <c r="A278" t="s">
        <v>270</v>
      </c>
      <c r="B278" s="1">
        <f xml:space="preserve"> 701</f>
        <v>701</v>
      </c>
    </row>
    <row r="279" spans="1:2" x14ac:dyDescent="0.25">
      <c r="A279" t="s">
        <v>271</v>
      </c>
      <c r="B279" s="1">
        <f xml:space="preserve"> 702</f>
        <v>702</v>
      </c>
    </row>
    <row r="280" spans="1:2" x14ac:dyDescent="0.25">
      <c r="A280" t="s">
        <v>272</v>
      </c>
      <c r="B280" s="1">
        <f xml:space="preserve"> 703</f>
        <v>703</v>
      </c>
    </row>
    <row r="281" spans="1:2" x14ac:dyDescent="0.25">
      <c r="A281" t="s">
        <v>273</v>
      </c>
      <c r="B281" s="1">
        <f xml:space="preserve"> 999</f>
        <v>999</v>
      </c>
    </row>
    <row r="282" spans="1:2" x14ac:dyDescent="0.25">
      <c r="A282" t="s">
        <v>274</v>
      </c>
      <c r="B282" s="1">
        <f xml:space="preserve"> 1000</f>
        <v>1000</v>
      </c>
    </row>
    <row r="283" spans="1:2" x14ac:dyDescent="0.25">
      <c r="A283" t="s">
        <v>275</v>
      </c>
      <c r="B283" s="1">
        <f xml:space="preserve"> 1001</f>
        <v>1001</v>
      </c>
    </row>
    <row r="284" spans="1:2" x14ac:dyDescent="0.25">
      <c r="A284" t="s">
        <v>276</v>
      </c>
      <c r="B284" s="1">
        <f xml:space="preserve"> 1002</f>
        <v>1002</v>
      </c>
    </row>
    <row r="285" spans="1:2" x14ac:dyDescent="0.25">
      <c r="A285" t="s">
        <v>277</v>
      </c>
      <c r="B285" s="1">
        <f xml:space="preserve"> 1003</f>
        <v>1003</v>
      </c>
    </row>
    <row r="286" spans="1:2" x14ac:dyDescent="0.25">
      <c r="A286" t="s">
        <v>278</v>
      </c>
      <c r="B286" s="1">
        <f xml:space="preserve"> 1004</f>
        <v>1004</v>
      </c>
    </row>
    <row r="287" spans="1:2" x14ac:dyDescent="0.25">
      <c r="A287" t="s">
        <v>279</v>
      </c>
      <c r="B287" s="1">
        <f xml:space="preserve"> 1005</f>
        <v>1005</v>
      </c>
    </row>
    <row r="288" spans="1:2" x14ac:dyDescent="0.25">
      <c r="A288" t="s">
        <v>280</v>
      </c>
      <c r="B288" s="1">
        <f xml:space="preserve"> 1006</f>
        <v>1006</v>
      </c>
    </row>
    <row r="289" spans="1:2" x14ac:dyDescent="0.25">
      <c r="A289" t="s">
        <v>281</v>
      </c>
      <c r="B289" s="1">
        <f xml:space="preserve"> 1007</f>
        <v>1007</v>
      </c>
    </row>
    <row r="290" spans="1:2" x14ac:dyDescent="0.25">
      <c r="A290" t="s">
        <v>282</v>
      </c>
      <c r="B290" s="1">
        <f xml:space="preserve"> 1008</f>
        <v>1008</v>
      </c>
    </row>
    <row r="291" spans="1:2" x14ac:dyDescent="0.25">
      <c r="A291" t="s">
        <v>283</v>
      </c>
      <c r="B291" s="1">
        <f xml:space="preserve"> 1009</f>
        <v>1009</v>
      </c>
    </row>
    <row r="292" spans="1:2" x14ac:dyDescent="0.25">
      <c r="A292" t="s">
        <v>284</v>
      </c>
      <c r="B292" s="1">
        <f xml:space="preserve"> 1010</f>
        <v>1010</v>
      </c>
    </row>
    <row r="293" spans="1:2" x14ac:dyDescent="0.25">
      <c r="A293" t="s">
        <v>285</v>
      </c>
      <c r="B293" s="1">
        <f xml:space="preserve"> 1011</f>
        <v>1011</v>
      </c>
    </row>
    <row r="294" spans="1:2" x14ac:dyDescent="0.25">
      <c r="A294" t="s">
        <v>286</v>
      </c>
      <c r="B294" s="1">
        <f xml:space="preserve"> 1012</f>
        <v>1012</v>
      </c>
    </row>
    <row r="295" spans="1:2" x14ac:dyDescent="0.25">
      <c r="A295" t="s">
        <v>287</v>
      </c>
      <c r="B295" s="1">
        <f xml:space="preserve"> 1013</f>
        <v>1013</v>
      </c>
    </row>
    <row r="296" spans="1:2" x14ac:dyDescent="0.25">
      <c r="A296" t="s">
        <v>288</v>
      </c>
      <c r="B296" s="1">
        <f xml:space="preserve"> 1014</f>
        <v>1014</v>
      </c>
    </row>
    <row r="297" spans="1:2" x14ac:dyDescent="0.25">
      <c r="A297" t="s">
        <v>289</v>
      </c>
      <c r="B297" s="1">
        <f xml:space="preserve"> 1015</f>
        <v>1015</v>
      </c>
    </row>
    <row r="298" spans="1:2" x14ac:dyDescent="0.25">
      <c r="A298" t="s">
        <v>290</v>
      </c>
      <c r="B298" s="1">
        <f xml:space="preserve"> 1016</f>
        <v>1016</v>
      </c>
    </row>
    <row r="299" spans="1:2" x14ac:dyDescent="0.25">
      <c r="A299" t="s">
        <v>291</v>
      </c>
      <c r="B299" s="1">
        <f xml:space="preserve"> 1017</f>
        <v>1017</v>
      </c>
    </row>
    <row r="300" spans="1:2" x14ac:dyDescent="0.25">
      <c r="A300" t="s">
        <v>292</v>
      </c>
      <c r="B300" s="1">
        <f xml:space="preserve"> 1018</f>
        <v>1018</v>
      </c>
    </row>
    <row r="301" spans="1:2" x14ac:dyDescent="0.25">
      <c r="A301" t="s">
        <v>293</v>
      </c>
      <c r="B301" s="1">
        <f xml:space="preserve"> 1019</f>
        <v>1019</v>
      </c>
    </row>
    <row r="302" spans="1:2" x14ac:dyDescent="0.25">
      <c r="A302" t="s">
        <v>294</v>
      </c>
      <c r="B302" s="1">
        <f xml:space="preserve"> 1020</f>
        <v>1020</v>
      </c>
    </row>
    <row r="303" spans="1:2" x14ac:dyDescent="0.25">
      <c r="A303" t="s">
        <v>295</v>
      </c>
      <c r="B303" s="1">
        <f xml:space="preserve"> 1021</f>
        <v>1021</v>
      </c>
    </row>
    <row r="304" spans="1:2" x14ac:dyDescent="0.25">
      <c r="A304" t="s">
        <v>296</v>
      </c>
      <c r="B304" s="1">
        <f xml:space="preserve"> 1022</f>
        <v>1022</v>
      </c>
    </row>
    <row r="305" spans="1:2" x14ac:dyDescent="0.25">
      <c r="A305" t="s">
        <v>297</v>
      </c>
      <c r="B305" s="1">
        <f xml:space="preserve"> 1023</f>
        <v>1023</v>
      </c>
    </row>
    <row r="306" spans="1:2" x14ac:dyDescent="0.25">
      <c r="A306" t="s">
        <v>298</v>
      </c>
      <c r="B306" s="1">
        <f xml:space="preserve"> 1024</f>
        <v>1024</v>
      </c>
    </row>
    <row r="307" spans="1:2" x14ac:dyDescent="0.25">
      <c r="A307" t="s">
        <v>299</v>
      </c>
      <c r="B307" s="1">
        <f xml:space="preserve"> 1025</f>
        <v>1025</v>
      </c>
    </row>
    <row r="308" spans="1:2" x14ac:dyDescent="0.25">
      <c r="A308" t="s">
        <v>300</v>
      </c>
      <c r="B308" s="1">
        <f xml:space="preserve"> 1026</f>
        <v>1026</v>
      </c>
    </row>
    <row r="309" spans="1:2" x14ac:dyDescent="0.25">
      <c r="A309" t="s">
        <v>301</v>
      </c>
      <c r="B309" s="1">
        <f xml:space="preserve"> 1027</f>
        <v>1027</v>
      </c>
    </row>
    <row r="310" spans="1:2" x14ac:dyDescent="0.25">
      <c r="A310" t="s">
        <v>302</v>
      </c>
      <c r="B310" s="1">
        <f xml:space="preserve"> 1028</f>
        <v>1028</v>
      </c>
    </row>
    <row r="311" spans="1:2" x14ac:dyDescent="0.25">
      <c r="A311" t="s">
        <v>303</v>
      </c>
      <c r="B311" s="1">
        <f xml:space="preserve"> 1029</f>
        <v>1029</v>
      </c>
    </row>
    <row r="312" spans="1:2" x14ac:dyDescent="0.25">
      <c r="A312" t="s">
        <v>304</v>
      </c>
      <c r="B312" s="1">
        <f xml:space="preserve"> 1030</f>
        <v>1030</v>
      </c>
    </row>
    <row r="313" spans="1:2" x14ac:dyDescent="0.25">
      <c r="A313" t="s">
        <v>305</v>
      </c>
      <c r="B313" s="1">
        <f xml:space="preserve"> 1031</f>
        <v>1031</v>
      </c>
    </row>
    <row r="314" spans="1:2" x14ac:dyDescent="0.25">
      <c r="A314" t="s">
        <v>306</v>
      </c>
      <c r="B314" s="1">
        <f xml:space="preserve"> 1032</f>
        <v>1032</v>
      </c>
    </row>
    <row r="315" spans="1:2" x14ac:dyDescent="0.25">
      <c r="A315" t="s">
        <v>307</v>
      </c>
      <c r="B315" s="1">
        <f xml:space="preserve"> 1033</f>
        <v>1033</v>
      </c>
    </row>
    <row r="316" spans="1:2" x14ac:dyDescent="0.25">
      <c r="A316" t="s">
        <v>308</v>
      </c>
      <c r="B316" s="1">
        <f xml:space="preserve"> 1034</f>
        <v>1034</v>
      </c>
    </row>
    <row r="317" spans="1:2" x14ac:dyDescent="0.25">
      <c r="A317" t="s">
        <v>309</v>
      </c>
      <c r="B317" s="1">
        <f xml:space="preserve"> 1035</f>
        <v>1035</v>
      </c>
    </row>
    <row r="318" spans="1:2" x14ac:dyDescent="0.25">
      <c r="A318" t="s">
        <v>310</v>
      </c>
      <c r="B318" s="1">
        <f xml:space="preserve"> 2000</f>
        <v>2000</v>
      </c>
    </row>
    <row r="319" spans="1:2" x14ac:dyDescent="0.25">
      <c r="A319" t="s">
        <v>311</v>
      </c>
      <c r="B319" s="1">
        <f xml:space="preserve"> 2001</f>
        <v>2001</v>
      </c>
    </row>
    <row r="320" spans="1:2" x14ac:dyDescent="0.25">
      <c r="A320" t="s">
        <v>312</v>
      </c>
      <c r="B320" s="1">
        <f xml:space="preserve"> 2002</f>
        <v>2002</v>
      </c>
    </row>
    <row r="321" spans="1:2" x14ac:dyDescent="0.25">
      <c r="A321" t="s">
        <v>313</v>
      </c>
      <c r="B321" s="1">
        <f xml:space="preserve"> 2003</f>
        <v>2003</v>
      </c>
    </row>
    <row r="322" spans="1:2" x14ac:dyDescent="0.25">
      <c r="A322" t="s">
        <v>314</v>
      </c>
      <c r="B322" s="1">
        <f xml:space="preserve"> 2004</f>
        <v>2004</v>
      </c>
    </row>
    <row r="323" spans="1:2" x14ac:dyDescent="0.25">
      <c r="A323" t="s">
        <v>315</v>
      </c>
      <c r="B323" s="1">
        <f xml:space="preserve"> 2005</f>
        <v>2005</v>
      </c>
    </row>
    <row r="324" spans="1:2" x14ac:dyDescent="0.25">
      <c r="A324" t="s">
        <v>316</v>
      </c>
      <c r="B324" s="1">
        <f xml:space="preserve"> 2006</f>
        <v>2006</v>
      </c>
    </row>
    <row r="325" spans="1:2" x14ac:dyDescent="0.25">
      <c r="A325" t="s">
        <v>317</v>
      </c>
      <c r="B325" s="1">
        <f xml:space="preserve"> 2007</f>
        <v>2007</v>
      </c>
    </row>
    <row r="326" spans="1:2" x14ac:dyDescent="0.25">
      <c r="A326" t="s">
        <v>318</v>
      </c>
      <c r="B326" s="1">
        <f xml:space="preserve"> 2008</f>
        <v>2008</v>
      </c>
    </row>
    <row r="327" spans="1:2" x14ac:dyDescent="0.25">
      <c r="A327" t="s">
        <v>319</v>
      </c>
      <c r="B327" s="1">
        <f xml:space="preserve"> 2009</f>
        <v>2009</v>
      </c>
    </row>
    <row r="328" spans="1:2" x14ac:dyDescent="0.25">
      <c r="A328" t="s">
        <v>320</v>
      </c>
      <c r="B328" s="1">
        <f xml:space="preserve"> 2010</f>
        <v>2010</v>
      </c>
    </row>
    <row r="329" spans="1:2" x14ac:dyDescent="0.25">
      <c r="A329" t="s">
        <v>321</v>
      </c>
      <c r="B329" s="1">
        <f xml:space="preserve"> 2011</f>
        <v>2011</v>
      </c>
    </row>
    <row r="330" spans="1:2" x14ac:dyDescent="0.25">
      <c r="A330" t="s">
        <v>322</v>
      </c>
      <c r="B330" s="1">
        <f xml:space="preserve"> 2012</f>
        <v>2012</v>
      </c>
    </row>
    <row r="331" spans="1:2" x14ac:dyDescent="0.25">
      <c r="A331" t="s">
        <v>323</v>
      </c>
      <c r="B331" s="1">
        <f xml:space="preserve"> 2013</f>
        <v>2013</v>
      </c>
    </row>
    <row r="332" spans="1:2" x14ac:dyDescent="0.25">
      <c r="A332" t="s">
        <v>324</v>
      </c>
      <c r="B332" s="1">
        <f xml:space="preserve"> 2014</f>
        <v>2014</v>
      </c>
    </row>
    <row r="333" spans="1:2" x14ac:dyDescent="0.25">
      <c r="A333" t="s">
        <v>325</v>
      </c>
      <c r="B333" s="1">
        <f xml:space="preserve"> 2015</f>
        <v>2015</v>
      </c>
    </row>
    <row r="334" spans="1:2" x14ac:dyDescent="0.25">
      <c r="A334" t="s">
        <v>326</v>
      </c>
      <c r="B334" s="1">
        <f xml:space="preserve"> 2016</f>
        <v>2016</v>
      </c>
    </row>
    <row r="335" spans="1:2" x14ac:dyDescent="0.25">
      <c r="A335" t="s">
        <v>327</v>
      </c>
      <c r="B335" s="1">
        <f xml:space="preserve"> 2017</f>
        <v>2017</v>
      </c>
    </row>
    <row r="336" spans="1:2" x14ac:dyDescent="0.25">
      <c r="A336" t="s">
        <v>328</v>
      </c>
      <c r="B336" s="1">
        <f xml:space="preserve"> 2018</f>
        <v>2018</v>
      </c>
    </row>
    <row r="337" spans="1:2" x14ac:dyDescent="0.25">
      <c r="A337" t="s">
        <v>329</v>
      </c>
      <c r="B337" s="1">
        <f xml:space="preserve"> 2019</f>
        <v>2019</v>
      </c>
    </row>
    <row r="338" spans="1:2" x14ac:dyDescent="0.25">
      <c r="A338" t="s">
        <v>330</v>
      </c>
      <c r="B338" s="1">
        <f xml:space="preserve"> 2020</f>
        <v>2020</v>
      </c>
    </row>
    <row r="339" spans="1:2" x14ac:dyDescent="0.25">
      <c r="A339" t="s">
        <v>331</v>
      </c>
      <c r="B339" s="1">
        <f xml:space="preserve"> 2021</f>
        <v>2021</v>
      </c>
    </row>
    <row r="340" spans="1:2" x14ac:dyDescent="0.25">
      <c r="A340" t="s">
        <v>332</v>
      </c>
      <c r="B340" s="1">
        <f xml:space="preserve"> 2022</f>
        <v>2022</v>
      </c>
    </row>
    <row r="341" spans="1:2" x14ac:dyDescent="0.25">
      <c r="A341" t="s">
        <v>333</v>
      </c>
      <c r="B341" s="1">
        <f xml:space="preserve"> 2023</f>
        <v>2023</v>
      </c>
    </row>
    <row r="342" spans="1:2" x14ac:dyDescent="0.25">
      <c r="A342" t="s">
        <v>334</v>
      </c>
      <c r="B342" s="1">
        <f xml:space="preserve"> 2024</f>
        <v>2024</v>
      </c>
    </row>
    <row r="343" spans="1:2" x14ac:dyDescent="0.25">
      <c r="A343" t="s">
        <v>335</v>
      </c>
      <c r="B343" s="1">
        <f xml:space="preserve"> 2025</f>
        <v>2025</v>
      </c>
    </row>
    <row r="344" spans="1:2" x14ac:dyDescent="0.25">
      <c r="A344" t="s">
        <v>336</v>
      </c>
      <c r="B344" s="1">
        <f xml:space="preserve"> 2026</f>
        <v>2026</v>
      </c>
    </row>
    <row r="345" spans="1:2" x14ac:dyDescent="0.25">
      <c r="A345" t="s">
        <v>337</v>
      </c>
      <c r="B345" s="1">
        <f xml:space="preserve"> 2027</f>
        <v>2027</v>
      </c>
    </row>
    <row r="346" spans="1:2" x14ac:dyDescent="0.25">
      <c r="A346" t="s">
        <v>338</v>
      </c>
      <c r="B346" s="1">
        <f xml:space="preserve"> 2028</f>
        <v>2028</v>
      </c>
    </row>
    <row r="347" spans="1:2" x14ac:dyDescent="0.25">
      <c r="A347" t="s">
        <v>339</v>
      </c>
      <c r="B347" s="1">
        <f xml:space="preserve"> 2029</f>
        <v>2029</v>
      </c>
    </row>
    <row r="348" spans="1:2" x14ac:dyDescent="0.25">
      <c r="A348" t="s">
        <v>340</v>
      </c>
      <c r="B348" s="1">
        <f xml:space="preserve"> 2030</f>
        <v>2030</v>
      </c>
    </row>
    <row r="349" spans="1:2" x14ac:dyDescent="0.25">
      <c r="A349" t="s">
        <v>341</v>
      </c>
      <c r="B349" s="1">
        <f xml:space="preserve"> 2031</f>
        <v>2031</v>
      </c>
    </row>
    <row r="350" spans="1:2" x14ac:dyDescent="0.25">
      <c r="A350" t="s">
        <v>342</v>
      </c>
      <c r="B350" s="1">
        <f xml:space="preserve"> 2032</f>
        <v>2032</v>
      </c>
    </row>
    <row r="351" spans="1:2" x14ac:dyDescent="0.25">
      <c r="A351" t="s">
        <v>343</v>
      </c>
      <c r="B351" s="1">
        <f xml:space="preserve"> 2033</f>
        <v>2033</v>
      </c>
    </row>
    <row r="352" spans="1:2" x14ac:dyDescent="0.25">
      <c r="A352" t="s">
        <v>344</v>
      </c>
      <c r="B352" s="1">
        <f xml:space="preserve"> 2034</f>
        <v>2034</v>
      </c>
    </row>
    <row r="353" spans="1:2" x14ac:dyDescent="0.25">
      <c r="A353" t="s">
        <v>345</v>
      </c>
      <c r="B353" s="1">
        <f xml:space="preserve"> 2035</f>
        <v>2035</v>
      </c>
    </row>
    <row r="354" spans="1:2" x14ac:dyDescent="0.25">
      <c r="A354" t="s">
        <v>346</v>
      </c>
      <c r="B354" s="1">
        <f xml:space="preserve"> 3000</f>
        <v>3000</v>
      </c>
    </row>
    <row r="355" spans="1:2" x14ac:dyDescent="0.25">
      <c r="A355" t="s">
        <v>347</v>
      </c>
      <c r="B355" s="1">
        <f xml:space="preserve"> 3001</f>
        <v>3001</v>
      </c>
    </row>
    <row r="356" spans="1:2" x14ac:dyDescent="0.25">
      <c r="A356" t="s">
        <v>348</v>
      </c>
      <c r="B356" s="1">
        <f xml:space="preserve"> 3002</f>
        <v>3002</v>
      </c>
    </row>
    <row r="357" spans="1:2" x14ac:dyDescent="0.25">
      <c r="A357" t="s">
        <v>349</v>
      </c>
      <c r="B357" s="1">
        <f xml:space="preserve"> 3003</f>
        <v>3003</v>
      </c>
    </row>
    <row r="358" spans="1:2" x14ac:dyDescent="0.25">
      <c r="A358" t="s">
        <v>350</v>
      </c>
      <c r="B358" s="1">
        <f xml:space="preserve"> 3004</f>
        <v>3004</v>
      </c>
    </row>
    <row r="359" spans="1:2" x14ac:dyDescent="0.25">
      <c r="A359" t="s">
        <v>351</v>
      </c>
      <c r="B359" s="1">
        <f xml:space="preserve"> 3005</f>
        <v>3005</v>
      </c>
    </row>
    <row r="360" spans="1:2" x14ac:dyDescent="0.25">
      <c r="A360" t="s">
        <v>352</v>
      </c>
      <c r="B360" s="1">
        <f xml:space="preserve"> 3006</f>
        <v>3006</v>
      </c>
    </row>
    <row r="361" spans="1:2" x14ac:dyDescent="0.25">
      <c r="A361" t="s">
        <v>353</v>
      </c>
      <c r="B361" s="1">
        <f xml:space="preserve"> 3007</f>
        <v>3007</v>
      </c>
    </row>
    <row r="362" spans="1:2" x14ac:dyDescent="0.25">
      <c r="A362" t="s">
        <v>354</v>
      </c>
      <c r="B362" s="1">
        <f xml:space="preserve"> 3008</f>
        <v>3008</v>
      </c>
    </row>
    <row r="363" spans="1:2" x14ac:dyDescent="0.25">
      <c r="A363" t="s">
        <v>355</v>
      </c>
      <c r="B363" s="1">
        <f xml:space="preserve"> 3009</f>
        <v>3009</v>
      </c>
    </row>
    <row r="364" spans="1:2" x14ac:dyDescent="0.25">
      <c r="A364" t="s">
        <v>356</v>
      </c>
      <c r="B364" s="1">
        <f xml:space="preserve"> 3010</f>
        <v>3010</v>
      </c>
    </row>
    <row r="365" spans="1:2" x14ac:dyDescent="0.25">
      <c r="A365" t="s">
        <v>357</v>
      </c>
      <c r="B365" s="1">
        <f xml:space="preserve"> 3011</f>
        <v>3011</v>
      </c>
    </row>
    <row r="366" spans="1:2" x14ac:dyDescent="0.25">
      <c r="A366" t="s">
        <v>358</v>
      </c>
      <c r="B366" s="1">
        <f xml:space="preserve"> 3012</f>
        <v>3012</v>
      </c>
    </row>
    <row r="367" spans="1:2" x14ac:dyDescent="0.25">
      <c r="A367" t="s">
        <v>359</v>
      </c>
      <c r="B367" s="1">
        <f xml:space="preserve"> 3013</f>
        <v>3013</v>
      </c>
    </row>
    <row r="368" spans="1:2" x14ac:dyDescent="0.25">
      <c r="A368" t="s">
        <v>360</v>
      </c>
      <c r="B368" s="1">
        <f xml:space="preserve"> 3014</f>
        <v>3014</v>
      </c>
    </row>
    <row r="369" spans="1:2" x14ac:dyDescent="0.25">
      <c r="A369" t="s">
        <v>361</v>
      </c>
      <c r="B369" s="1">
        <f xml:space="preserve"> 3015</f>
        <v>3015</v>
      </c>
    </row>
    <row r="370" spans="1:2" x14ac:dyDescent="0.25">
      <c r="A370" t="s">
        <v>362</v>
      </c>
      <c r="B370" s="1">
        <f xml:space="preserve"> 3016</f>
        <v>3016</v>
      </c>
    </row>
    <row r="371" spans="1:2" x14ac:dyDescent="0.25">
      <c r="A371" t="s">
        <v>363</v>
      </c>
      <c r="B371" s="1">
        <f xml:space="preserve"> 3017</f>
        <v>3017</v>
      </c>
    </row>
    <row r="372" spans="1:2" x14ac:dyDescent="0.25">
      <c r="A372" t="s">
        <v>364</v>
      </c>
      <c r="B372" s="1">
        <f xml:space="preserve"> 3018</f>
        <v>3018</v>
      </c>
    </row>
    <row r="373" spans="1:2" x14ac:dyDescent="0.25">
      <c r="A373" t="s">
        <v>365</v>
      </c>
      <c r="B373" s="1">
        <f xml:space="preserve"> 3019</f>
        <v>3019</v>
      </c>
    </row>
    <row r="374" spans="1:2" x14ac:dyDescent="0.25">
      <c r="A374" t="s">
        <v>366</v>
      </c>
      <c r="B374" s="1">
        <f xml:space="preserve"> 3020</f>
        <v>3020</v>
      </c>
    </row>
    <row r="375" spans="1:2" x14ac:dyDescent="0.25">
      <c r="A375" t="s">
        <v>367</v>
      </c>
      <c r="B375" s="1">
        <f xml:space="preserve"> 3021</f>
        <v>3021</v>
      </c>
    </row>
    <row r="376" spans="1:2" x14ac:dyDescent="0.25">
      <c r="A376" t="s">
        <v>368</v>
      </c>
      <c r="B376" s="1">
        <f xml:space="preserve"> 3022</f>
        <v>3022</v>
      </c>
    </row>
    <row r="377" spans="1:2" x14ac:dyDescent="0.25">
      <c r="A377" t="s">
        <v>369</v>
      </c>
      <c r="B377" s="1">
        <f xml:space="preserve"> 3023</f>
        <v>3023</v>
      </c>
    </row>
    <row r="378" spans="1:2" x14ac:dyDescent="0.25">
      <c r="A378" t="s">
        <v>370</v>
      </c>
      <c r="B378" s="1">
        <f xml:space="preserve"> 3024</f>
        <v>3024</v>
      </c>
    </row>
    <row r="379" spans="1:2" x14ac:dyDescent="0.25">
      <c r="A379" t="s">
        <v>371</v>
      </c>
      <c r="B379" s="1">
        <f xml:space="preserve"> 3025</f>
        <v>3025</v>
      </c>
    </row>
    <row r="380" spans="1:2" x14ac:dyDescent="0.25">
      <c r="A380" t="s">
        <v>372</v>
      </c>
      <c r="B380" s="1">
        <f xml:space="preserve"> 3026</f>
        <v>3026</v>
      </c>
    </row>
    <row r="381" spans="1:2" x14ac:dyDescent="0.25">
      <c r="A381" t="s">
        <v>373</v>
      </c>
      <c r="B381" s="1">
        <f xml:space="preserve"> 3027</f>
        <v>3027</v>
      </c>
    </row>
    <row r="382" spans="1:2" x14ac:dyDescent="0.25">
      <c r="A382" t="s">
        <v>374</v>
      </c>
      <c r="B382" s="1">
        <f xml:space="preserve"> 3028</f>
        <v>3028</v>
      </c>
    </row>
    <row r="383" spans="1:2" x14ac:dyDescent="0.25">
      <c r="A383" t="s">
        <v>375</v>
      </c>
      <c r="B383" s="1">
        <f xml:space="preserve"> 3029</f>
        <v>3029</v>
      </c>
    </row>
    <row r="384" spans="1:2" x14ac:dyDescent="0.25">
      <c r="A384" t="s">
        <v>376</v>
      </c>
      <c r="B384" s="1">
        <f xml:space="preserve"> 3030</f>
        <v>3030</v>
      </c>
    </row>
    <row r="385" spans="1:2" x14ac:dyDescent="0.25">
      <c r="A385" t="s">
        <v>377</v>
      </c>
      <c r="B385" s="1">
        <f xml:space="preserve"> 3031</f>
        <v>3031</v>
      </c>
    </row>
    <row r="386" spans="1:2" x14ac:dyDescent="0.25">
      <c r="A386" t="s">
        <v>378</v>
      </c>
      <c r="B386" s="1">
        <f xml:space="preserve"> 3032</f>
        <v>3032</v>
      </c>
    </row>
    <row r="387" spans="1:2" x14ac:dyDescent="0.25">
      <c r="A387" t="s">
        <v>379</v>
      </c>
      <c r="B387" s="1">
        <f xml:space="preserve"> 3033</f>
        <v>3033</v>
      </c>
    </row>
    <row r="388" spans="1:2" x14ac:dyDescent="0.25">
      <c r="A388" t="s">
        <v>380</v>
      </c>
      <c r="B388" s="1">
        <f xml:space="preserve"> 3034</f>
        <v>3034</v>
      </c>
    </row>
    <row r="389" spans="1:2" x14ac:dyDescent="0.25">
      <c r="A389" t="s">
        <v>381</v>
      </c>
      <c r="B389" s="1">
        <f xml:space="preserve"> 3035</f>
        <v>3035</v>
      </c>
    </row>
    <row r="390" spans="1:2" x14ac:dyDescent="0.25">
      <c r="A390" t="s">
        <v>382</v>
      </c>
      <c r="B390" s="1">
        <f xml:space="preserve"> 4000</f>
        <v>4000</v>
      </c>
    </row>
    <row r="391" spans="1:2" x14ac:dyDescent="0.25">
      <c r="A391" t="s">
        <v>383</v>
      </c>
      <c r="B391" s="1">
        <f xml:space="preserve"> 4001</f>
        <v>4001</v>
      </c>
    </row>
    <row r="392" spans="1:2" x14ac:dyDescent="0.25">
      <c r="A392" t="s">
        <v>384</v>
      </c>
      <c r="B392" s="1">
        <f xml:space="preserve"> 4002</f>
        <v>4002</v>
      </c>
    </row>
    <row r="393" spans="1:2" x14ac:dyDescent="0.25">
      <c r="A393" t="s">
        <v>385</v>
      </c>
      <c r="B393" s="1">
        <f xml:space="preserve"> 4003</f>
        <v>4003</v>
      </c>
    </row>
    <row r="394" spans="1:2" x14ac:dyDescent="0.25">
      <c r="A394" t="s">
        <v>386</v>
      </c>
      <c r="B394" s="1">
        <f xml:space="preserve"> 4004</f>
        <v>4004</v>
      </c>
    </row>
    <row r="395" spans="1:2" x14ac:dyDescent="0.25">
      <c r="A395" t="s">
        <v>387</v>
      </c>
      <c r="B395" s="1">
        <f xml:space="preserve"> 4005</f>
        <v>4005</v>
      </c>
    </row>
    <row r="396" spans="1:2" x14ac:dyDescent="0.25">
      <c r="A396" t="s">
        <v>388</v>
      </c>
      <c r="B396" s="1">
        <f xml:space="preserve"> 4006</f>
        <v>4006</v>
      </c>
    </row>
    <row r="397" spans="1:2" x14ac:dyDescent="0.25">
      <c r="A397" t="s">
        <v>389</v>
      </c>
      <c r="B397" s="1">
        <f xml:space="preserve"> 4007</f>
        <v>4007</v>
      </c>
    </row>
    <row r="398" spans="1:2" x14ac:dyDescent="0.25">
      <c r="A398" t="s">
        <v>390</v>
      </c>
      <c r="B398" s="1">
        <f xml:space="preserve"> 4008</f>
        <v>4008</v>
      </c>
    </row>
    <row r="399" spans="1:2" x14ac:dyDescent="0.25">
      <c r="A399" t="s">
        <v>391</v>
      </c>
      <c r="B399" s="1">
        <f xml:space="preserve"> 4009</f>
        <v>4009</v>
      </c>
    </row>
    <row r="400" spans="1:2" x14ac:dyDescent="0.25">
      <c r="A400" t="s">
        <v>392</v>
      </c>
      <c r="B400" s="1">
        <f xml:space="preserve"> 4010</f>
        <v>4010</v>
      </c>
    </row>
    <row r="401" spans="1:2" x14ac:dyDescent="0.25">
      <c r="A401" t="s">
        <v>393</v>
      </c>
      <c r="B401" s="1">
        <f xml:space="preserve"> 4011</f>
        <v>4011</v>
      </c>
    </row>
    <row r="402" spans="1:2" x14ac:dyDescent="0.25">
      <c r="A402" t="s">
        <v>394</v>
      </c>
      <c r="B402" s="1">
        <f xml:space="preserve"> 4012</f>
        <v>4012</v>
      </c>
    </row>
    <row r="403" spans="1:2" x14ac:dyDescent="0.25">
      <c r="A403" t="s">
        <v>395</v>
      </c>
      <c r="B403" s="1">
        <f xml:space="preserve"> 4013</f>
        <v>4013</v>
      </c>
    </row>
    <row r="404" spans="1:2" x14ac:dyDescent="0.25">
      <c r="A404" t="s">
        <v>396</v>
      </c>
      <c r="B404" s="1">
        <f xml:space="preserve"> 4014</f>
        <v>4014</v>
      </c>
    </row>
    <row r="405" spans="1:2" x14ac:dyDescent="0.25">
      <c r="A405" t="s">
        <v>397</v>
      </c>
      <c r="B405" s="1">
        <f xml:space="preserve"> 4015</f>
        <v>4015</v>
      </c>
    </row>
    <row r="406" spans="1:2" x14ac:dyDescent="0.25">
      <c r="A406" t="s">
        <v>398</v>
      </c>
      <c r="B406" s="1">
        <f xml:space="preserve"> 4016</f>
        <v>4016</v>
      </c>
    </row>
    <row r="407" spans="1:2" x14ac:dyDescent="0.25">
      <c r="A407" t="s">
        <v>399</v>
      </c>
      <c r="B407" s="1">
        <f xml:space="preserve"> 4017</f>
        <v>4017</v>
      </c>
    </row>
    <row r="408" spans="1:2" x14ac:dyDescent="0.25">
      <c r="A408" t="s">
        <v>400</v>
      </c>
      <c r="B408" s="1">
        <f xml:space="preserve"> 4018</f>
        <v>4018</v>
      </c>
    </row>
    <row r="409" spans="1:2" x14ac:dyDescent="0.25">
      <c r="A409" t="s">
        <v>401</v>
      </c>
      <c r="B409" s="1">
        <f xml:space="preserve"> 4019</f>
        <v>4019</v>
      </c>
    </row>
    <row r="410" spans="1:2" x14ac:dyDescent="0.25">
      <c r="A410" t="s">
        <v>402</v>
      </c>
      <c r="B410" s="1">
        <f xml:space="preserve"> 4020</f>
        <v>4020</v>
      </c>
    </row>
    <row r="411" spans="1:2" x14ac:dyDescent="0.25">
      <c r="A411" t="s">
        <v>403</v>
      </c>
      <c r="B411" s="1">
        <f xml:space="preserve"> 4021</f>
        <v>4021</v>
      </c>
    </row>
    <row r="412" spans="1:2" x14ac:dyDescent="0.25">
      <c r="A412" t="s">
        <v>404</v>
      </c>
      <c r="B412" s="1">
        <f xml:space="preserve"> 4022</f>
        <v>4022</v>
      </c>
    </row>
    <row r="413" spans="1:2" x14ac:dyDescent="0.25">
      <c r="A413" t="s">
        <v>405</v>
      </c>
      <c r="B413" s="1">
        <f xml:space="preserve"> 4023</f>
        <v>4023</v>
      </c>
    </row>
    <row r="414" spans="1:2" x14ac:dyDescent="0.25">
      <c r="A414" t="s">
        <v>406</v>
      </c>
      <c r="B414" s="1">
        <f xml:space="preserve"> 4024</f>
        <v>4024</v>
      </c>
    </row>
    <row r="415" spans="1:2" x14ac:dyDescent="0.25">
      <c r="A415" t="s">
        <v>407</v>
      </c>
      <c r="B415" s="1">
        <f xml:space="preserve"> 4025</f>
        <v>4025</v>
      </c>
    </row>
    <row r="416" spans="1:2" x14ac:dyDescent="0.25">
      <c r="A416" t="s">
        <v>408</v>
      </c>
      <c r="B416" s="1">
        <f xml:space="preserve"> 4026</f>
        <v>4026</v>
      </c>
    </row>
    <row r="417" spans="1:2" x14ac:dyDescent="0.25">
      <c r="A417" t="s">
        <v>409</v>
      </c>
      <c r="B417" s="1">
        <f xml:space="preserve"> 4027</f>
        <v>4027</v>
      </c>
    </row>
    <row r="418" spans="1:2" x14ac:dyDescent="0.25">
      <c r="A418" t="s">
        <v>410</v>
      </c>
      <c r="B418" s="1">
        <f xml:space="preserve"> 4028</f>
        <v>4028</v>
      </c>
    </row>
    <row r="419" spans="1:2" x14ac:dyDescent="0.25">
      <c r="A419" t="s">
        <v>411</v>
      </c>
      <c r="B419" s="1">
        <f xml:space="preserve"> 4029</f>
        <v>4029</v>
      </c>
    </row>
    <row r="420" spans="1:2" x14ac:dyDescent="0.25">
      <c r="A420" t="s">
        <v>412</v>
      </c>
      <c r="B420" s="1">
        <f xml:space="preserve"> 4030</f>
        <v>4030</v>
      </c>
    </row>
    <row r="421" spans="1:2" x14ac:dyDescent="0.25">
      <c r="A421" t="s">
        <v>413</v>
      </c>
      <c r="B421" s="1">
        <f xml:space="preserve"> 4031</f>
        <v>4031</v>
      </c>
    </row>
    <row r="422" spans="1:2" x14ac:dyDescent="0.25">
      <c r="A422" t="s">
        <v>414</v>
      </c>
      <c r="B422" s="1">
        <f xml:space="preserve"> 4032</f>
        <v>4032</v>
      </c>
    </row>
    <row r="423" spans="1:2" x14ac:dyDescent="0.25">
      <c r="A423" t="s">
        <v>415</v>
      </c>
      <c r="B423" s="1">
        <f xml:space="preserve"> 4033</f>
        <v>4033</v>
      </c>
    </row>
    <row r="424" spans="1:2" x14ac:dyDescent="0.25">
      <c r="A424" t="s">
        <v>416</v>
      </c>
      <c r="B424" s="1">
        <f xml:space="preserve"> 4034</f>
        <v>4034</v>
      </c>
    </row>
    <row r="425" spans="1:2" x14ac:dyDescent="0.25">
      <c r="A425" t="s">
        <v>417</v>
      </c>
      <c r="B425" s="1">
        <f xml:space="preserve"> 4035</f>
        <v>4035</v>
      </c>
    </row>
    <row r="426" spans="1:2" x14ac:dyDescent="0.25">
      <c r="A426" t="s">
        <v>418</v>
      </c>
      <c r="B426" s="1">
        <f xml:space="preserve"> 1100</f>
        <v>1100</v>
      </c>
    </row>
    <row r="427" spans="1:2" x14ac:dyDescent="0.25">
      <c r="A427" t="s">
        <v>419</v>
      </c>
      <c r="B427" s="1">
        <f xml:space="preserve"> 1101</f>
        <v>1101</v>
      </c>
    </row>
    <row r="428" spans="1:2" x14ac:dyDescent="0.25">
      <c r="A428" t="s">
        <v>420</v>
      </c>
      <c r="B428" s="1">
        <f xml:space="preserve"> 1102</f>
        <v>1102</v>
      </c>
    </row>
    <row r="429" spans="1:2" x14ac:dyDescent="0.25">
      <c r="A429" t="s">
        <v>421</v>
      </c>
      <c r="B429" s="1">
        <f xml:space="preserve"> 1103</f>
        <v>1103</v>
      </c>
    </row>
    <row r="430" spans="1:2" x14ac:dyDescent="0.25">
      <c r="A430" t="s">
        <v>422</v>
      </c>
      <c r="B430" s="1">
        <f xml:space="preserve"> 1104</f>
        <v>1104</v>
      </c>
    </row>
    <row r="431" spans="1:2" x14ac:dyDescent="0.25">
      <c r="A431" t="s">
        <v>423</v>
      </c>
      <c r="B431" s="1">
        <f xml:space="preserve"> 1200</f>
        <v>1200</v>
      </c>
    </row>
    <row r="432" spans="1:2" x14ac:dyDescent="0.25">
      <c r="A432" t="s">
        <v>424</v>
      </c>
      <c r="B432" s="1">
        <f xml:space="preserve"> 1201</f>
        <v>1201</v>
      </c>
    </row>
    <row r="433" spans="1:2" x14ac:dyDescent="0.25">
      <c r="A433" t="s">
        <v>425</v>
      </c>
      <c r="B433" s="1">
        <f xml:space="preserve"> 1202</f>
        <v>1202</v>
      </c>
    </row>
    <row r="434" spans="1:2" x14ac:dyDescent="0.25">
      <c r="A434" t="s">
        <v>426</v>
      </c>
      <c r="B434" s="1">
        <f xml:space="preserve"> 1205</f>
        <v>1205</v>
      </c>
    </row>
    <row r="435" spans="1:2" x14ac:dyDescent="0.25">
      <c r="A435" t="s">
        <v>427</v>
      </c>
      <c r="B435" s="1">
        <f xml:space="preserve"> 1206</f>
        <v>1206</v>
      </c>
    </row>
    <row r="436" spans="1:2" x14ac:dyDescent="0.25">
      <c r="A436" t="s">
        <v>428</v>
      </c>
      <c r="B436" s="1">
        <f xml:space="preserve"> 1207</f>
        <v>1207</v>
      </c>
    </row>
    <row r="437" spans="1:2" x14ac:dyDescent="0.25">
      <c r="A437" t="s">
        <v>429</v>
      </c>
      <c r="B437" s="1">
        <f xml:space="preserve"> 1210</f>
        <v>1210</v>
      </c>
    </row>
    <row r="438" spans="1:2" x14ac:dyDescent="0.25">
      <c r="A438" t="s">
        <v>430</v>
      </c>
      <c r="B438" s="1">
        <f xml:space="preserve"> 1211</f>
        <v>1211</v>
      </c>
    </row>
    <row r="439" spans="1:2" x14ac:dyDescent="0.25">
      <c r="A439" t="s">
        <v>431</v>
      </c>
      <c r="B439" s="1">
        <f xml:space="preserve"> 1212</f>
        <v>1212</v>
      </c>
    </row>
    <row r="440" spans="1:2" x14ac:dyDescent="0.25">
      <c r="A440" t="s">
        <v>432</v>
      </c>
      <c r="B440" s="1">
        <f xml:space="preserve"> 1105</f>
        <v>1105</v>
      </c>
    </row>
    <row r="441" spans="1:2" x14ac:dyDescent="0.25">
      <c r="A441" t="s">
        <v>433</v>
      </c>
      <c r="B441" s="1">
        <f xml:space="preserve"> 1106</f>
        <v>1106</v>
      </c>
    </row>
    <row r="442" spans="1:2" x14ac:dyDescent="0.25">
      <c r="A442" t="s">
        <v>434</v>
      </c>
      <c r="B442" s="1">
        <f xml:space="preserve"> 1107</f>
        <v>1107</v>
      </c>
    </row>
    <row r="443" spans="1:2" x14ac:dyDescent="0.25">
      <c r="A443" t="s">
        <v>435</v>
      </c>
      <c r="B443" s="1">
        <f xml:space="preserve"> 1108</f>
        <v>1108</v>
      </c>
    </row>
    <row r="444" spans="1:2" x14ac:dyDescent="0.25">
      <c r="A444" t="s">
        <v>436</v>
      </c>
      <c r="B444" s="1">
        <f xml:space="preserve"> 1109</f>
        <v>1109</v>
      </c>
    </row>
    <row r="445" spans="1:2" x14ac:dyDescent="0.25">
      <c r="A445" t="s">
        <v>437</v>
      </c>
      <c r="B445" s="1">
        <f xml:space="preserve"> 1110</f>
        <v>1110</v>
      </c>
    </row>
    <row r="446" spans="1:2" x14ac:dyDescent="0.25">
      <c r="A446" t="s">
        <v>438</v>
      </c>
      <c r="B446" s="1">
        <f xml:space="preserve"> 1111</f>
        <v>1111</v>
      </c>
    </row>
    <row r="447" spans="1:2" x14ac:dyDescent="0.25">
      <c r="A447" t="s">
        <v>439</v>
      </c>
      <c r="B447" s="1">
        <f xml:space="preserve"> 1112</f>
        <v>1112</v>
      </c>
    </row>
    <row r="448" spans="1:2" x14ac:dyDescent="0.25">
      <c r="A448" t="s">
        <v>440</v>
      </c>
      <c r="B448" s="1">
        <f xml:space="preserve"> 1113</f>
        <v>1113</v>
      </c>
    </row>
    <row r="449" spans="1:2" x14ac:dyDescent="0.25">
      <c r="A449" t="s">
        <v>441</v>
      </c>
      <c r="B449" s="1">
        <f xml:space="preserve"> 1114</f>
        <v>1114</v>
      </c>
    </row>
    <row r="450" spans="1:2" x14ac:dyDescent="0.25">
      <c r="A450" t="s">
        <v>442</v>
      </c>
      <c r="B450" s="1">
        <f xml:space="preserve"> 1115</f>
        <v>1115</v>
      </c>
    </row>
    <row r="451" spans="1:2" x14ac:dyDescent="0.25">
      <c r="A451" t="s">
        <v>443</v>
      </c>
      <c r="B451" s="1">
        <f xml:space="preserve"> 1116</f>
        <v>1116</v>
      </c>
    </row>
    <row r="452" spans="1:2" x14ac:dyDescent="0.25">
      <c r="A452" t="s">
        <v>444</v>
      </c>
      <c r="B452" s="1">
        <f xml:space="preserve"> 1117</f>
        <v>1117</v>
      </c>
    </row>
    <row r="453" spans="1:2" x14ac:dyDescent="0.25">
      <c r="A453" t="s">
        <v>445</v>
      </c>
      <c r="B453" s="1">
        <f xml:space="preserve"> 1118</f>
        <v>1118</v>
      </c>
    </row>
    <row r="454" spans="1:2" x14ac:dyDescent="0.25">
      <c r="A454" t="s">
        <v>446</v>
      </c>
      <c r="B454" s="1">
        <f xml:space="preserve"> 1119</f>
        <v>1119</v>
      </c>
    </row>
    <row r="455" spans="1:2" x14ac:dyDescent="0.25">
      <c r="A455" t="s">
        <v>447</v>
      </c>
      <c r="B455" s="1">
        <f xml:space="preserve"> 1120</f>
        <v>1120</v>
      </c>
    </row>
    <row r="456" spans="1:2" x14ac:dyDescent="0.25">
      <c r="A456" t="s">
        <v>448</v>
      </c>
      <c r="B456" s="1">
        <f xml:space="preserve"> 1121</f>
        <v>1121</v>
      </c>
    </row>
    <row r="457" spans="1:2" x14ac:dyDescent="0.25">
      <c r="A457" t="s">
        <v>449</v>
      </c>
      <c r="B457" s="1">
        <f xml:space="preserve"> 1122</f>
        <v>1122</v>
      </c>
    </row>
    <row r="458" spans="1:2" x14ac:dyDescent="0.25">
      <c r="A458" t="s">
        <v>450</v>
      </c>
      <c r="B458" s="1">
        <f xml:space="preserve"> 1123</f>
        <v>1123</v>
      </c>
    </row>
    <row r="459" spans="1:2" x14ac:dyDescent="0.25">
      <c r="A459" t="s">
        <v>451</v>
      </c>
      <c r="B459" s="1">
        <f xml:space="preserve"> 1124</f>
        <v>1124</v>
      </c>
    </row>
    <row r="460" spans="1:2" x14ac:dyDescent="0.25">
      <c r="A460" t="s">
        <v>452</v>
      </c>
      <c r="B460" s="1">
        <f xml:space="preserve"> 1125</f>
        <v>1125</v>
      </c>
    </row>
    <row r="461" spans="1:2" x14ac:dyDescent="0.25">
      <c r="A461" t="s">
        <v>453</v>
      </c>
      <c r="B461" s="1">
        <f xml:space="preserve"> 1126</f>
        <v>1126</v>
      </c>
    </row>
    <row r="462" spans="1:2" x14ac:dyDescent="0.25">
      <c r="A462" t="s">
        <v>454</v>
      </c>
      <c r="B462" s="1">
        <f xml:space="preserve"> 1127</f>
        <v>1127</v>
      </c>
    </row>
    <row r="463" spans="1:2" x14ac:dyDescent="0.25">
      <c r="A463" t="s">
        <v>455</v>
      </c>
      <c r="B463" s="1">
        <f xml:space="preserve"> 1128</f>
        <v>1128</v>
      </c>
    </row>
    <row r="464" spans="1:2" x14ac:dyDescent="0.25">
      <c r="A464" t="s">
        <v>456</v>
      </c>
      <c r="B464" s="1">
        <f xml:space="preserve"> 1129</f>
        <v>1129</v>
      </c>
    </row>
    <row r="465" spans="1:2" x14ac:dyDescent="0.25">
      <c r="A465" t="s">
        <v>457</v>
      </c>
      <c r="B465" s="1">
        <f xml:space="preserve"> 1130</f>
        <v>1130</v>
      </c>
    </row>
    <row r="466" spans="1:2" x14ac:dyDescent="0.25">
      <c r="A466" t="s">
        <v>458</v>
      </c>
      <c r="B466" s="1">
        <f xml:space="preserve"> 1131</f>
        <v>1131</v>
      </c>
    </row>
    <row r="467" spans="1:2" x14ac:dyDescent="0.25">
      <c r="A467" t="s">
        <v>459</v>
      </c>
      <c r="B467" s="1">
        <f xml:space="preserve"> 1132</f>
        <v>1132</v>
      </c>
    </row>
    <row r="468" spans="1:2" x14ac:dyDescent="0.25">
      <c r="A468" t="s">
        <v>460</v>
      </c>
      <c r="B468" s="1">
        <f xml:space="preserve"> 1133</f>
        <v>1133</v>
      </c>
    </row>
    <row r="469" spans="1:2" x14ac:dyDescent="0.25">
      <c r="A469" t="s">
        <v>461</v>
      </c>
      <c r="B469" s="1">
        <f xml:space="preserve"> 1134</f>
        <v>1134</v>
      </c>
    </row>
    <row r="470" spans="1:2" x14ac:dyDescent="0.25">
      <c r="A470" t="s">
        <v>462</v>
      </c>
      <c r="B470" s="1">
        <f xml:space="preserve"> 1135</f>
        <v>1135</v>
      </c>
    </row>
    <row r="471" spans="1:2" x14ac:dyDescent="0.25">
      <c r="A471" t="s">
        <v>463</v>
      </c>
      <c r="B471" s="1">
        <f xml:space="preserve"> 1136</f>
        <v>1136</v>
      </c>
    </row>
    <row r="472" spans="1:2" x14ac:dyDescent="0.25">
      <c r="A472" t="s">
        <v>464</v>
      </c>
      <c r="B472" s="1">
        <f xml:space="preserve"> 1137</f>
        <v>1137</v>
      </c>
    </row>
    <row r="473" spans="1:2" x14ac:dyDescent="0.25">
      <c r="A473" t="s">
        <v>465</v>
      </c>
      <c r="B473" s="1">
        <f xml:space="preserve"> 1138</f>
        <v>1138</v>
      </c>
    </row>
    <row r="474" spans="1:2" x14ac:dyDescent="0.25">
      <c r="A474" t="s">
        <v>466</v>
      </c>
      <c r="B474" s="1">
        <f xml:space="preserve"> 1139</f>
        <v>1139</v>
      </c>
    </row>
    <row r="475" spans="1:2" x14ac:dyDescent="0.25">
      <c r="A475" t="s">
        <v>467</v>
      </c>
      <c r="B475" s="1">
        <f xml:space="preserve"> 1140</f>
        <v>1140</v>
      </c>
    </row>
    <row r="476" spans="1:2" x14ac:dyDescent="0.25">
      <c r="A476" t="s">
        <v>468</v>
      </c>
      <c r="B476" s="1">
        <f xml:space="preserve"> 1141</f>
        <v>1141</v>
      </c>
    </row>
    <row r="477" spans="1:2" x14ac:dyDescent="0.25">
      <c r="A477" t="s">
        <v>469</v>
      </c>
      <c r="B477" s="1">
        <f xml:space="preserve"> 1142</f>
        <v>1142</v>
      </c>
    </row>
    <row r="478" spans="1:2" x14ac:dyDescent="0.25">
      <c r="A478" t="s">
        <v>470</v>
      </c>
      <c r="B478" s="1">
        <f xml:space="preserve"> 1143</f>
        <v>1143</v>
      </c>
    </row>
    <row r="479" spans="1:2" x14ac:dyDescent="0.25">
      <c r="A479" t="s">
        <v>471</v>
      </c>
      <c r="B479" s="1">
        <f xml:space="preserve"> 1144</f>
        <v>1144</v>
      </c>
    </row>
    <row r="480" spans="1:2" x14ac:dyDescent="0.25">
      <c r="A480" t="s">
        <v>472</v>
      </c>
      <c r="B480" s="1">
        <f xml:space="preserve"> 1145</f>
        <v>1145</v>
      </c>
    </row>
    <row r="481" spans="1:2" x14ac:dyDescent="0.25">
      <c r="A481" t="s">
        <v>473</v>
      </c>
      <c r="B481" s="1">
        <f xml:space="preserve"> 1146</f>
        <v>1146</v>
      </c>
    </row>
    <row r="482" spans="1:2" x14ac:dyDescent="0.25">
      <c r="A482" t="s">
        <v>474</v>
      </c>
      <c r="B482" s="1">
        <f xml:space="preserve"> 1147</f>
        <v>1147</v>
      </c>
    </row>
    <row r="483" spans="1:2" x14ac:dyDescent="0.25">
      <c r="A483" t="s">
        <v>475</v>
      </c>
      <c r="B483" s="1">
        <f xml:space="preserve"> 1148</f>
        <v>1148</v>
      </c>
    </row>
    <row r="484" spans="1:2" x14ac:dyDescent="0.25">
      <c r="A484" t="s">
        <v>476</v>
      </c>
      <c r="B484" s="1">
        <f xml:space="preserve"> 1149</f>
        <v>1149</v>
      </c>
    </row>
    <row r="485" spans="1:2" x14ac:dyDescent="0.25">
      <c r="A485" t="s">
        <v>477</v>
      </c>
      <c r="B485" s="1">
        <f xml:space="preserve"> 1150</f>
        <v>1150</v>
      </c>
    </row>
    <row r="486" spans="1:2" x14ac:dyDescent="0.25">
      <c r="A486" t="s">
        <v>478</v>
      </c>
      <c r="B486" s="1">
        <f xml:space="preserve"> 1151</f>
        <v>1151</v>
      </c>
    </row>
    <row r="487" spans="1:2" x14ac:dyDescent="0.25">
      <c r="A487" t="s">
        <v>479</v>
      </c>
      <c r="B487" s="1">
        <f xml:space="preserve"> 1152</f>
        <v>1152</v>
      </c>
    </row>
    <row r="488" spans="1:2" x14ac:dyDescent="0.25">
      <c r="A488" t="s">
        <v>480</v>
      </c>
      <c r="B488" s="1">
        <f xml:space="preserve"> 1153</f>
        <v>1153</v>
      </c>
    </row>
    <row r="489" spans="1:2" x14ac:dyDescent="0.25">
      <c r="A489" t="s">
        <v>481</v>
      </c>
      <c r="B489" s="1">
        <f xml:space="preserve"> 1154</f>
        <v>1154</v>
      </c>
    </row>
    <row r="490" spans="1:2" x14ac:dyDescent="0.25">
      <c r="A490" t="s">
        <v>482</v>
      </c>
      <c r="B490" s="1">
        <f xml:space="preserve"> 1155</f>
        <v>1155</v>
      </c>
    </row>
    <row r="491" spans="1:2" x14ac:dyDescent="0.25">
      <c r="A491" t="s">
        <v>483</v>
      </c>
      <c r="B491" s="1">
        <f xml:space="preserve"> 1156</f>
        <v>1156</v>
      </c>
    </row>
    <row r="492" spans="1:2" x14ac:dyDescent="0.25">
      <c r="A492" t="s">
        <v>484</v>
      </c>
      <c r="B492" s="1">
        <f xml:space="preserve"> 1157</f>
        <v>1157</v>
      </c>
    </row>
    <row r="493" spans="1:2" x14ac:dyDescent="0.25">
      <c r="A493" t="s">
        <v>485</v>
      </c>
      <c r="B493" s="1">
        <f xml:space="preserve"> 1158</f>
        <v>1158</v>
      </c>
    </row>
    <row r="494" spans="1:2" x14ac:dyDescent="0.25">
      <c r="A494" t="s">
        <v>486</v>
      </c>
      <c r="B494" s="1">
        <f xml:space="preserve"> 1159</f>
        <v>1159</v>
      </c>
    </row>
    <row r="495" spans="1:2" x14ac:dyDescent="0.25">
      <c r="A495" t="s">
        <v>487</v>
      </c>
      <c r="B495" s="1">
        <f xml:space="preserve"> 1160</f>
        <v>1160</v>
      </c>
    </row>
    <row r="496" spans="1:2" x14ac:dyDescent="0.25">
      <c r="A496" t="s">
        <v>488</v>
      </c>
      <c r="B496" s="1">
        <f xml:space="preserve"> 1161</f>
        <v>1161</v>
      </c>
    </row>
    <row r="497" spans="1:2" x14ac:dyDescent="0.25">
      <c r="A497" t="s">
        <v>489</v>
      </c>
      <c r="B497" s="1">
        <f xml:space="preserve"> 1162</f>
        <v>1162</v>
      </c>
    </row>
    <row r="498" spans="1:2" x14ac:dyDescent="0.25">
      <c r="A498" t="s">
        <v>490</v>
      </c>
      <c r="B498" s="1">
        <f xml:space="preserve"> 1163</f>
        <v>1163</v>
      </c>
    </row>
    <row r="499" spans="1:2" x14ac:dyDescent="0.25">
      <c r="A499" t="s">
        <v>491</v>
      </c>
      <c r="B499" s="1">
        <f xml:space="preserve"> 1164</f>
        <v>1164</v>
      </c>
    </row>
    <row r="500" spans="1:2" x14ac:dyDescent="0.25">
      <c r="A500" t="s">
        <v>492</v>
      </c>
      <c r="B500" s="1">
        <f xml:space="preserve"> 1165</f>
        <v>1165</v>
      </c>
    </row>
    <row r="501" spans="1:2" x14ac:dyDescent="0.25">
      <c r="A501" t="s">
        <v>493</v>
      </c>
      <c r="B501" s="1">
        <f xml:space="preserve"> 1166</f>
        <v>1166</v>
      </c>
    </row>
    <row r="502" spans="1:2" x14ac:dyDescent="0.25">
      <c r="A502" t="s">
        <v>494</v>
      </c>
      <c r="B502" s="1">
        <f xml:space="preserve"> 1167</f>
        <v>1167</v>
      </c>
    </row>
    <row r="503" spans="1:2" x14ac:dyDescent="0.25">
      <c r="A503" t="s">
        <v>495</v>
      </c>
      <c r="B503" s="1">
        <f xml:space="preserve"> 1168</f>
        <v>1168</v>
      </c>
    </row>
    <row r="504" spans="1:2" x14ac:dyDescent="0.25">
      <c r="A504" t="s">
        <v>496</v>
      </c>
      <c r="B504" s="1">
        <f xml:space="preserve"> 1169</f>
        <v>1169</v>
      </c>
    </row>
    <row r="505" spans="1:2" x14ac:dyDescent="0.25">
      <c r="A505" t="s">
        <v>497</v>
      </c>
      <c r="B505" s="1">
        <f xml:space="preserve"> 1170</f>
        <v>1170</v>
      </c>
    </row>
    <row r="506" spans="1:2" x14ac:dyDescent="0.25">
      <c r="A506" t="s">
        <v>498</v>
      </c>
      <c r="B506" s="1">
        <f xml:space="preserve"> 1171</f>
        <v>1171</v>
      </c>
    </row>
    <row r="507" spans="1:2" x14ac:dyDescent="0.25">
      <c r="A507" t="s">
        <v>499</v>
      </c>
      <c r="B507" s="1">
        <f xml:space="preserve"> 1172</f>
        <v>1172</v>
      </c>
    </row>
    <row r="508" spans="1:2" x14ac:dyDescent="0.25">
      <c r="A508" t="s">
        <v>500</v>
      </c>
      <c r="B508" s="1">
        <f xml:space="preserve"> 1173</f>
        <v>1173</v>
      </c>
    </row>
    <row r="509" spans="1:2" x14ac:dyDescent="0.25">
      <c r="A509" t="s">
        <v>501</v>
      </c>
      <c r="B509" s="1">
        <f xml:space="preserve"> 1174</f>
        <v>1174</v>
      </c>
    </row>
    <row r="510" spans="1:2" x14ac:dyDescent="0.25">
      <c r="A510" t="s">
        <v>502</v>
      </c>
      <c r="B510" s="1">
        <f xml:space="preserve"> 1175</f>
        <v>1175</v>
      </c>
    </row>
    <row r="511" spans="1:2" x14ac:dyDescent="0.25">
      <c r="A511" t="s">
        <v>503</v>
      </c>
      <c r="B511" s="1">
        <f xml:space="preserve"> 1176</f>
        <v>1176</v>
      </c>
    </row>
    <row r="512" spans="1:2" x14ac:dyDescent="0.25">
      <c r="A512" t="s">
        <v>504</v>
      </c>
      <c r="B512" s="1">
        <f xml:space="preserve"> 1177</f>
        <v>1177</v>
      </c>
    </row>
    <row r="513" spans="1:2" x14ac:dyDescent="0.25">
      <c r="A513" t="s">
        <v>505</v>
      </c>
      <c r="B513" s="1">
        <f xml:space="preserve"> 1178</f>
        <v>1178</v>
      </c>
    </row>
    <row r="514" spans="1:2" x14ac:dyDescent="0.25">
      <c r="A514" t="s">
        <v>506</v>
      </c>
      <c r="B514" s="1">
        <f xml:space="preserve"> 1179</f>
        <v>1179</v>
      </c>
    </row>
    <row r="515" spans="1:2" x14ac:dyDescent="0.25">
      <c r="A515" t="s">
        <v>507</v>
      </c>
      <c r="B515" s="1">
        <f xml:space="preserve"> 1180</f>
        <v>1180</v>
      </c>
    </row>
    <row r="516" spans="1:2" x14ac:dyDescent="0.25">
      <c r="A516" t="s">
        <v>508</v>
      </c>
      <c r="B516" s="1">
        <f xml:space="preserve"> 1181</f>
        <v>1181</v>
      </c>
    </row>
    <row r="517" spans="1:2" x14ac:dyDescent="0.25">
      <c r="A517" t="s">
        <v>509</v>
      </c>
      <c r="B517" s="1">
        <f xml:space="preserve"> 2100</f>
        <v>2100</v>
      </c>
    </row>
    <row r="518" spans="1:2" x14ac:dyDescent="0.25">
      <c r="A518" t="s">
        <v>510</v>
      </c>
      <c r="B518" s="1">
        <f xml:space="preserve"> 2101</f>
        <v>2101</v>
      </c>
    </row>
    <row r="519" spans="1:2" x14ac:dyDescent="0.25">
      <c r="A519" t="s">
        <v>511</v>
      </c>
      <c r="B519" s="1">
        <f xml:space="preserve"> 2102</f>
        <v>2102</v>
      </c>
    </row>
    <row r="520" spans="1:2" x14ac:dyDescent="0.25">
      <c r="A520" t="s">
        <v>512</v>
      </c>
      <c r="B520" s="1">
        <f xml:space="preserve"> 2103</f>
        <v>2103</v>
      </c>
    </row>
    <row r="521" spans="1:2" x14ac:dyDescent="0.25">
      <c r="A521" t="s">
        <v>513</v>
      </c>
      <c r="B521" s="1">
        <f xml:space="preserve"> 2104</f>
        <v>2104</v>
      </c>
    </row>
    <row r="522" spans="1:2" x14ac:dyDescent="0.25">
      <c r="A522" t="s">
        <v>514</v>
      </c>
      <c r="B522" s="1">
        <f xml:space="preserve"> 2105</f>
        <v>2105</v>
      </c>
    </row>
    <row r="523" spans="1:2" x14ac:dyDescent="0.25">
      <c r="A523" t="s">
        <v>515</v>
      </c>
      <c r="B523" s="1">
        <f xml:space="preserve"> 2106</f>
        <v>2106</v>
      </c>
    </row>
    <row r="524" spans="1:2" x14ac:dyDescent="0.25">
      <c r="A524" t="s">
        <v>516</v>
      </c>
      <c r="B524" s="1">
        <f xml:space="preserve"> 2107</f>
        <v>2107</v>
      </c>
    </row>
    <row r="525" spans="1:2" x14ac:dyDescent="0.25">
      <c r="A525" t="s">
        <v>517</v>
      </c>
      <c r="B525" s="1">
        <f xml:space="preserve"> 2108</f>
        <v>2108</v>
      </c>
    </row>
    <row r="526" spans="1:2" x14ac:dyDescent="0.25">
      <c r="A526" t="s">
        <v>518</v>
      </c>
      <c r="B526" s="1">
        <f xml:space="preserve"> 2109</f>
        <v>2109</v>
      </c>
    </row>
    <row r="527" spans="1:2" x14ac:dyDescent="0.25">
      <c r="A527" t="s">
        <v>519</v>
      </c>
      <c r="B527" s="1">
        <f xml:space="preserve"> 2110</f>
        <v>2110</v>
      </c>
    </row>
    <row r="528" spans="1:2" x14ac:dyDescent="0.25">
      <c r="A528" t="s">
        <v>520</v>
      </c>
      <c r="B528" s="1">
        <f xml:space="preserve"> 2111</f>
        <v>2111</v>
      </c>
    </row>
    <row r="529" spans="1:2" x14ac:dyDescent="0.25">
      <c r="A529" t="s">
        <v>521</v>
      </c>
      <c r="B529" s="1">
        <f xml:space="preserve"> 2112</f>
        <v>2112</v>
      </c>
    </row>
    <row r="530" spans="1:2" x14ac:dyDescent="0.25">
      <c r="A530" t="s">
        <v>522</v>
      </c>
      <c r="B530" s="1">
        <f xml:space="preserve"> 2113</f>
        <v>2113</v>
      </c>
    </row>
    <row r="531" spans="1:2" x14ac:dyDescent="0.25">
      <c r="A531" t="s">
        <v>523</v>
      </c>
      <c r="B531" s="1">
        <f xml:space="preserve"> 2114</f>
        <v>2114</v>
      </c>
    </row>
    <row r="532" spans="1:2" x14ac:dyDescent="0.25">
      <c r="A532" t="s">
        <v>524</v>
      </c>
      <c r="B532" s="1">
        <f xml:space="preserve"> 2115</f>
        <v>2115</v>
      </c>
    </row>
    <row r="533" spans="1:2" x14ac:dyDescent="0.25">
      <c r="A533" t="s">
        <v>525</v>
      </c>
      <c r="B533" s="1">
        <f xml:space="preserve"> 2116</f>
        <v>2116</v>
      </c>
    </row>
    <row r="534" spans="1:2" x14ac:dyDescent="0.25">
      <c r="A534" t="s">
        <v>526</v>
      </c>
      <c r="B534" s="1">
        <f xml:space="preserve"> 2117</f>
        <v>2117</v>
      </c>
    </row>
    <row r="535" spans="1:2" x14ac:dyDescent="0.25">
      <c r="A535" t="s">
        <v>527</v>
      </c>
      <c r="B535" s="1">
        <f xml:space="preserve"> 2118</f>
        <v>2118</v>
      </c>
    </row>
    <row r="536" spans="1:2" x14ac:dyDescent="0.25">
      <c r="A536" t="s">
        <v>528</v>
      </c>
      <c r="B536" s="1">
        <f xml:space="preserve"> 2119</f>
        <v>2119</v>
      </c>
    </row>
    <row r="537" spans="1:2" x14ac:dyDescent="0.25">
      <c r="A537" t="s">
        <v>529</v>
      </c>
      <c r="B537" s="1">
        <f xml:space="preserve"> 2120</f>
        <v>2120</v>
      </c>
    </row>
    <row r="538" spans="1:2" x14ac:dyDescent="0.25">
      <c r="A538" t="s">
        <v>530</v>
      </c>
      <c r="B538" s="1">
        <f xml:space="preserve"> 2121</f>
        <v>2121</v>
      </c>
    </row>
    <row r="539" spans="1:2" x14ac:dyDescent="0.25">
      <c r="A539" t="s">
        <v>531</v>
      </c>
      <c r="B539" s="1">
        <f xml:space="preserve"> 2122</f>
        <v>2122</v>
      </c>
    </row>
    <row r="540" spans="1:2" x14ac:dyDescent="0.25">
      <c r="A540" t="s">
        <v>532</v>
      </c>
      <c r="B540" s="1">
        <f xml:space="preserve"> 2123</f>
        <v>2123</v>
      </c>
    </row>
    <row r="541" spans="1:2" x14ac:dyDescent="0.25">
      <c r="A541" t="s">
        <v>533</v>
      </c>
      <c r="B541" s="1">
        <f xml:space="preserve"> 2124</f>
        <v>2124</v>
      </c>
    </row>
    <row r="542" spans="1:2" x14ac:dyDescent="0.25">
      <c r="A542" t="s">
        <v>534</v>
      </c>
      <c r="B542" s="1">
        <f xml:space="preserve"> 2125</f>
        <v>2125</v>
      </c>
    </row>
    <row r="543" spans="1:2" x14ac:dyDescent="0.25">
      <c r="A543" t="s">
        <v>535</v>
      </c>
      <c r="B543" s="1">
        <f xml:space="preserve"> 2126</f>
        <v>2126</v>
      </c>
    </row>
    <row r="544" spans="1:2" x14ac:dyDescent="0.25">
      <c r="A544" t="s">
        <v>536</v>
      </c>
      <c r="B544" s="1">
        <f xml:space="preserve"> 2127</f>
        <v>2127</v>
      </c>
    </row>
    <row r="545" spans="1:2" x14ac:dyDescent="0.25">
      <c r="A545" t="s">
        <v>537</v>
      </c>
      <c r="B545" s="1">
        <f xml:space="preserve"> 2128</f>
        <v>2128</v>
      </c>
    </row>
    <row r="546" spans="1:2" x14ac:dyDescent="0.25">
      <c r="A546" t="s">
        <v>538</v>
      </c>
      <c r="B546" s="1">
        <f xml:space="preserve"> 2129</f>
        <v>2129</v>
      </c>
    </row>
    <row r="547" spans="1:2" x14ac:dyDescent="0.25">
      <c r="A547" t="s">
        <v>539</v>
      </c>
      <c r="B547" s="1">
        <f xml:space="preserve"> 2130</f>
        <v>2130</v>
      </c>
    </row>
    <row r="548" spans="1:2" x14ac:dyDescent="0.25">
      <c r="A548" t="s">
        <v>540</v>
      </c>
      <c r="B548" s="1">
        <f xml:space="preserve"> 2131</f>
        <v>2131</v>
      </c>
    </row>
    <row r="549" spans="1:2" x14ac:dyDescent="0.25">
      <c r="A549" t="s">
        <v>541</v>
      </c>
      <c r="B549" s="1">
        <f xml:space="preserve"> 2132</f>
        <v>2132</v>
      </c>
    </row>
    <row r="550" spans="1:2" x14ac:dyDescent="0.25">
      <c r="A550" t="s">
        <v>542</v>
      </c>
      <c r="B550" s="1">
        <f xml:space="preserve"> 2133</f>
        <v>2133</v>
      </c>
    </row>
    <row r="551" spans="1:2" x14ac:dyDescent="0.25">
      <c r="A551" t="s">
        <v>543</v>
      </c>
      <c r="B551" s="1">
        <f xml:space="preserve"> 2134</f>
        <v>2134</v>
      </c>
    </row>
    <row r="552" spans="1:2" x14ac:dyDescent="0.25">
      <c r="A552" t="s">
        <v>544</v>
      </c>
      <c r="B552" s="1">
        <f xml:space="preserve"> 2135</f>
        <v>2135</v>
      </c>
    </row>
    <row r="553" spans="1:2" x14ac:dyDescent="0.25">
      <c r="A553" t="s">
        <v>545</v>
      </c>
      <c r="B553" s="1">
        <f xml:space="preserve"> 2136</f>
        <v>2136</v>
      </c>
    </row>
    <row r="554" spans="1:2" x14ac:dyDescent="0.25">
      <c r="A554" t="s">
        <v>546</v>
      </c>
      <c r="B554" s="1">
        <f xml:space="preserve"> 2137</f>
        <v>2137</v>
      </c>
    </row>
    <row r="555" spans="1:2" x14ac:dyDescent="0.25">
      <c r="A555" t="s">
        <v>547</v>
      </c>
      <c r="B555" s="1">
        <f xml:space="preserve"> 2138</f>
        <v>2138</v>
      </c>
    </row>
    <row r="556" spans="1:2" x14ac:dyDescent="0.25">
      <c r="A556" t="s">
        <v>548</v>
      </c>
      <c r="B556" s="1">
        <f xml:space="preserve"> 2139</f>
        <v>2139</v>
      </c>
    </row>
    <row r="557" spans="1:2" x14ac:dyDescent="0.25">
      <c r="A557" t="s">
        <v>549</v>
      </c>
      <c r="B557" s="1">
        <f xml:space="preserve"> 2140</f>
        <v>2140</v>
      </c>
    </row>
    <row r="558" spans="1:2" x14ac:dyDescent="0.25">
      <c r="A558" t="s">
        <v>550</v>
      </c>
      <c r="B558" s="1">
        <f xml:space="preserve"> 2141</f>
        <v>2141</v>
      </c>
    </row>
    <row r="559" spans="1:2" x14ac:dyDescent="0.25">
      <c r="A559" t="s">
        <v>551</v>
      </c>
      <c r="B559" s="1">
        <f xml:space="preserve"> 2142</f>
        <v>2142</v>
      </c>
    </row>
    <row r="560" spans="1:2" x14ac:dyDescent="0.25">
      <c r="A560" t="s">
        <v>552</v>
      </c>
      <c r="B560" s="1">
        <f xml:space="preserve"> 2143</f>
        <v>2143</v>
      </c>
    </row>
    <row r="561" spans="1:2" x14ac:dyDescent="0.25">
      <c r="A561" t="s">
        <v>553</v>
      </c>
      <c r="B561" s="1">
        <f xml:space="preserve"> 2144</f>
        <v>2144</v>
      </c>
    </row>
    <row r="562" spans="1:2" x14ac:dyDescent="0.25">
      <c r="A562" t="s">
        <v>554</v>
      </c>
      <c r="B562" s="1">
        <f xml:space="preserve"> 2145</f>
        <v>2145</v>
      </c>
    </row>
    <row r="563" spans="1:2" x14ac:dyDescent="0.25">
      <c r="A563" t="s">
        <v>555</v>
      </c>
      <c r="B563" s="1">
        <f xml:space="preserve"> 2146</f>
        <v>2146</v>
      </c>
    </row>
    <row r="564" spans="1:2" x14ac:dyDescent="0.25">
      <c r="A564" t="s">
        <v>556</v>
      </c>
      <c r="B564" s="1">
        <f xml:space="preserve"> 2147</f>
        <v>2147</v>
      </c>
    </row>
    <row r="565" spans="1:2" x14ac:dyDescent="0.25">
      <c r="A565" t="s">
        <v>557</v>
      </c>
      <c r="B565" s="1">
        <f xml:space="preserve"> 2148</f>
        <v>2148</v>
      </c>
    </row>
    <row r="566" spans="1:2" x14ac:dyDescent="0.25">
      <c r="A566" t="s">
        <v>558</v>
      </c>
      <c r="B566" s="1">
        <f xml:space="preserve"> 2149</f>
        <v>2149</v>
      </c>
    </row>
    <row r="567" spans="1:2" x14ac:dyDescent="0.25">
      <c r="A567" t="s">
        <v>559</v>
      </c>
      <c r="B567" s="1">
        <f xml:space="preserve"> 2150</f>
        <v>2150</v>
      </c>
    </row>
    <row r="568" spans="1:2" x14ac:dyDescent="0.25">
      <c r="A568" t="s">
        <v>560</v>
      </c>
      <c r="B568" s="1">
        <f xml:space="preserve"> 2151</f>
        <v>2151</v>
      </c>
    </row>
    <row r="569" spans="1:2" x14ac:dyDescent="0.25">
      <c r="A569" t="s">
        <v>561</v>
      </c>
      <c r="B569" s="1">
        <f xml:space="preserve"> 2152</f>
        <v>2152</v>
      </c>
    </row>
    <row r="570" spans="1:2" x14ac:dyDescent="0.25">
      <c r="A570" t="s">
        <v>562</v>
      </c>
      <c r="B570" s="1">
        <f xml:space="preserve"> 2153</f>
        <v>2153</v>
      </c>
    </row>
    <row r="571" spans="1:2" x14ac:dyDescent="0.25">
      <c r="A571" t="s">
        <v>563</v>
      </c>
      <c r="B571" s="1">
        <f xml:space="preserve"> 2154</f>
        <v>2154</v>
      </c>
    </row>
    <row r="572" spans="1:2" x14ac:dyDescent="0.25">
      <c r="A572" t="s">
        <v>564</v>
      </c>
      <c r="B572" s="1">
        <f xml:space="preserve"> 2155</f>
        <v>2155</v>
      </c>
    </row>
    <row r="573" spans="1:2" x14ac:dyDescent="0.25">
      <c r="A573" t="s">
        <v>565</v>
      </c>
      <c r="B573" s="1">
        <f xml:space="preserve"> 2156</f>
        <v>2156</v>
      </c>
    </row>
    <row r="574" spans="1:2" x14ac:dyDescent="0.25">
      <c r="A574" t="s">
        <v>566</v>
      </c>
      <c r="B574" s="1">
        <f xml:space="preserve"> 2157</f>
        <v>2157</v>
      </c>
    </row>
    <row r="575" spans="1:2" x14ac:dyDescent="0.25">
      <c r="A575" t="s">
        <v>567</v>
      </c>
      <c r="B575" s="1">
        <f xml:space="preserve"> 2158</f>
        <v>2158</v>
      </c>
    </row>
    <row r="576" spans="1:2" x14ac:dyDescent="0.25">
      <c r="A576" t="s">
        <v>568</v>
      </c>
      <c r="B576" s="1">
        <f xml:space="preserve"> 2159</f>
        <v>2159</v>
      </c>
    </row>
    <row r="577" spans="1:2" x14ac:dyDescent="0.25">
      <c r="A577" t="s">
        <v>569</v>
      </c>
      <c r="B577" s="1">
        <f xml:space="preserve"> 2160</f>
        <v>2160</v>
      </c>
    </row>
    <row r="578" spans="1:2" x14ac:dyDescent="0.25">
      <c r="A578" t="s">
        <v>570</v>
      </c>
      <c r="B578" s="1">
        <f xml:space="preserve"> 2161</f>
        <v>2161</v>
      </c>
    </row>
    <row r="579" spans="1:2" x14ac:dyDescent="0.25">
      <c r="A579" t="s">
        <v>571</v>
      </c>
      <c r="B579" s="1">
        <f xml:space="preserve"> 2162</f>
        <v>2162</v>
      </c>
    </row>
    <row r="580" spans="1:2" x14ac:dyDescent="0.25">
      <c r="A580" t="s">
        <v>572</v>
      </c>
      <c r="B580" s="1">
        <f xml:space="preserve"> 2163</f>
        <v>2163</v>
      </c>
    </row>
    <row r="581" spans="1:2" x14ac:dyDescent="0.25">
      <c r="A581" t="s">
        <v>573</v>
      </c>
      <c r="B581" s="1">
        <f xml:space="preserve"> 2164</f>
        <v>2164</v>
      </c>
    </row>
    <row r="582" spans="1:2" x14ac:dyDescent="0.25">
      <c r="A582" t="s">
        <v>574</v>
      </c>
      <c r="B582" s="1">
        <f xml:space="preserve"> 2165</f>
        <v>2165</v>
      </c>
    </row>
    <row r="583" spans="1:2" x14ac:dyDescent="0.25">
      <c r="A583" t="s">
        <v>575</v>
      </c>
      <c r="B583" s="1">
        <f xml:space="preserve"> 2166</f>
        <v>2166</v>
      </c>
    </row>
    <row r="584" spans="1:2" x14ac:dyDescent="0.25">
      <c r="A584" t="s">
        <v>576</v>
      </c>
      <c r="B584" s="1">
        <f xml:space="preserve"> 2167</f>
        <v>2167</v>
      </c>
    </row>
    <row r="585" spans="1:2" x14ac:dyDescent="0.25">
      <c r="A585" t="s">
        <v>577</v>
      </c>
      <c r="B585" s="1">
        <f xml:space="preserve"> 2168</f>
        <v>2168</v>
      </c>
    </row>
    <row r="586" spans="1:2" x14ac:dyDescent="0.25">
      <c r="A586" t="s">
        <v>578</v>
      </c>
      <c r="B586" s="1">
        <f xml:space="preserve"> 2169</f>
        <v>2169</v>
      </c>
    </row>
    <row r="587" spans="1:2" x14ac:dyDescent="0.25">
      <c r="A587" t="s">
        <v>579</v>
      </c>
      <c r="B587" s="1">
        <f xml:space="preserve"> 2170</f>
        <v>2170</v>
      </c>
    </row>
    <row r="588" spans="1:2" x14ac:dyDescent="0.25">
      <c r="A588" t="s">
        <v>580</v>
      </c>
      <c r="B588" s="1">
        <f xml:space="preserve"> 2171</f>
        <v>2171</v>
      </c>
    </row>
    <row r="589" spans="1:2" x14ac:dyDescent="0.25">
      <c r="A589" t="s">
        <v>581</v>
      </c>
      <c r="B589" s="1">
        <f xml:space="preserve"> 2172</f>
        <v>2172</v>
      </c>
    </row>
    <row r="590" spans="1:2" x14ac:dyDescent="0.25">
      <c r="A590" t="s">
        <v>582</v>
      </c>
      <c r="B590" s="1">
        <f xml:space="preserve"> 2173</f>
        <v>2173</v>
      </c>
    </row>
    <row r="591" spans="1:2" x14ac:dyDescent="0.25">
      <c r="A591" t="s">
        <v>583</v>
      </c>
      <c r="B591" s="1">
        <f xml:space="preserve"> 2174</f>
        <v>2174</v>
      </c>
    </row>
    <row r="592" spans="1:2" x14ac:dyDescent="0.25">
      <c r="A592" t="s">
        <v>584</v>
      </c>
      <c r="B592" s="1">
        <f xml:space="preserve"> 2175</f>
        <v>2175</v>
      </c>
    </row>
    <row r="593" spans="1:2" x14ac:dyDescent="0.25">
      <c r="A593" t="s">
        <v>585</v>
      </c>
      <c r="B593" s="1">
        <f xml:space="preserve"> 2176</f>
        <v>2176</v>
      </c>
    </row>
    <row r="594" spans="1:2" x14ac:dyDescent="0.25">
      <c r="A594" t="s">
        <v>586</v>
      </c>
      <c r="B594" s="1">
        <f xml:space="preserve"> 2177</f>
        <v>2177</v>
      </c>
    </row>
    <row r="595" spans="1:2" x14ac:dyDescent="0.25">
      <c r="A595" t="s">
        <v>587</v>
      </c>
      <c r="B595" s="1">
        <f xml:space="preserve"> 2178</f>
        <v>2178</v>
      </c>
    </row>
    <row r="596" spans="1:2" x14ac:dyDescent="0.25">
      <c r="A596" t="s">
        <v>588</v>
      </c>
      <c r="B596" s="1">
        <f xml:space="preserve"> 2179</f>
        <v>2179</v>
      </c>
    </row>
    <row r="597" spans="1:2" x14ac:dyDescent="0.25">
      <c r="A597" t="s">
        <v>589</v>
      </c>
      <c r="B597" s="1">
        <f xml:space="preserve"> 2180</f>
        <v>2180</v>
      </c>
    </row>
    <row r="598" spans="1:2" x14ac:dyDescent="0.25">
      <c r="A598" t="s">
        <v>590</v>
      </c>
      <c r="B598" s="1">
        <f xml:space="preserve"> 2181</f>
        <v>2181</v>
      </c>
    </row>
    <row r="599" spans="1:2" x14ac:dyDescent="0.25">
      <c r="A599" t="s">
        <v>591</v>
      </c>
      <c r="B599" s="1">
        <f xml:space="preserve"> 2200</f>
        <v>2200</v>
      </c>
    </row>
    <row r="600" spans="1:2" x14ac:dyDescent="0.25">
      <c r="A600" t="s">
        <v>592</v>
      </c>
      <c r="B600" s="1">
        <f xml:space="preserve"> 2201</f>
        <v>2201</v>
      </c>
    </row>
    <row r="601" spans="1:2" x14ac:dyDescent="0.25">
      <c r="A601" t="s">
        <v>593</v>
      </c>
      <c r="B601" s="1">
        <f xml:space="preserve"> 2202</f>
        <v>2202</v>
      </c>
    </row>
    <row r="602" spans="1:2" x14ac:dyDescent="0.25">
      <c r="A602" t="s">
        <v>594</v>
      </c>
      <c r="B602" s="1">
        <f xml:space="preserve"> 2205</f>
        <v>2205</v>
      </c>
    </row>
    <row r="603" spans="1:2" x14ac:dyDescent="0.25">
      <c r="A603" t="s">
        <v>595</v>
      </c>
      <c r="B603" s="1">
        <f xml:space="preserve"> 2206</f>
        <v>2206</v>
      </c>
    </row>
    <row r="604" spans="1:2" x14ac:dyDescent="0.25">
      <c r="A604" t="s">
        <v>596</v>
      </c>
      <c r="B604" s="1">
        <f xml:space="preserve"> 2207</f>
        <v>2207</v>
      </c>
    </row>
    <row r="605" spans="1:2" x14ac:dyDescent="0.25">
      <c r="A605" t="s">
        <v>597</v>
      </c>
      <c r="B605" s="1">
        <f xml:space="preserve"> 2210</f>
        <v>2210</v>
      </c>
    </row>
    <row r="606" spans="1:2" x14ac:dyDescent="0.25">
      <c r="A606" t="s">
        <v>598</v>
      </c>
      <c r="B606" s="1">
        <f xml:space="preserve"> 2211</f>
        <v>2211</v>
      </c>
    </row>
    <row r="607" spans="1:2" x14ac:dyDescent="0.25">
      <c r="A607" t="s">
        <v>599</v>
      </c>
      <c r="B607" s="1">
        <f xml:space="preserve"> 2212</f>
        <v>2212</v>
      </c>
    </row>
    <row r="608" spans="1:2" x14ac:dyDescent="0.25">
      <c r="A608" t="s">
        <v>600</v>
      </c>
      <c r="B608" s="1">
        <f xml:space="preserve"> 3100</f>
        <v>3100</v>
      </c>
    </row>
    <row r="609" spans="1:2" x14ac:dyDescent="0.25">
      <c r="A609" t="s">
        <v>601</v>
      </c>
      <c r="B609" s="1">
        <f xml:space="preserve"> 3101</f>
        <v>3101</v>
      </c>
    </row>
    <row r="610" spans="1:2" x14ac:dyDescent="0.25">
      <c r="A610" t="s">
        <v>602</v>
      </c>
      <c r="B610" s="1">
        <f xml:space="preserve"> 3102</f>
        <v>3102</v>
      </c>
    </row>
    <row r="611" spans="1:2" x14ac:dyDescent="0.25">
      <c r="A611" t="s">
        <v>603</v>
      </c>
      <c r="B611" s="1">
        <f xml:space="preserve"> 3103</f>
        <v>3103</v>
      </c>
    </row>
    <row r="612" spans="1:2" x14ac:dyDescent="0.25">
      <c r="A612" t="s">
        <v>604</v>
      </c>
      <c r="B612" s="1">
        <f xml:space="preserve"> 3104</f>
        <v>3104</v>
      </c>
    </row>
    <row r="613" spans="1:2" x14ac:dyDescent="0.25">
      <c r="A613" t="s">
        <v>605</v>
      </c>
      <c r="B613" s="1">
        <f xml:space="preserve"> 3105</f>
        <v>3105</v>
      </c>
    </row>
    <row r="614" spans="1:2" x14ac:dyDescent="0.25">
      <c r="A614" t="s">
        <v>606</v>
      </c>
      <c r="B614" s="1">
        <f xml:space="preserve"> 3106</f>
        <v>3106</v>
      </c>
    </row>
    <row r="615" spans="1:2" x14ac:dyDescent="0.25">
      <c r="A615" t="s">
        <v>607</v>
      </c>
      <c r="B615" s="1">
        <f xml:space="preserve"> 3107</f>
        <v>3107</v>
      </c>
    </row>
    <row r="616" spans="1:2" x14ac:dyDescent="0.25">
      <c r="A616" t="s">
        <v>608</v>
      </c>
      <c r="B616" s="1">
        <f xml:space="preserve"> 3108</f>
        <v>3108</v>
      </c>
    </row>
    <row r="617" spans="1:2" x14ac:dyDescent="0.25">
      <c r="A617" t="s">
        <v>609</v>
      </c>
      <c r="B617" s="1">
        <f xml:space="preserve"> 3109</f>
        <v>3109</v>
      </c>
    </row>
    <row r="618" spans="1:2" x14ac:dyDescent="0.25">
      <c r="A618" t="s">
        <v>610</v>
      </c>
      <c r="B618" s="1">
        <f xml:space="preserve"> 3110</f>
        <v>3110</v>
      </c>
    </row>
    <row r="619" spans="1:2" x14ac:dyDescent="0.25">
      <c r="A619" t="s">
        <v>611</v>
      </c>
      <c r="B619" s="1">
        <f xml:space="preserve"> 3111</f>
        <v>3111</v>
      </c>
    </row>
    <row r="620" spans="1:2" x14ac:dyDescent="0.25">
      <c r="A620" t="s">
        <v>612</v>
      </c>
      <c r="B620" s="1">
        <f xml:space="preserve"> 3112</f>
        <v>3112</v>
      </c>
    </row>
    <row r="621" spans="1:2" x14ac:dyDescent="0.25">
      <c r="A621" t="s">
        <v>613</v>
      </c>
      <c r="B621" s="1">
        <f xml:space="preserve"> 3113</f>
        <v>3113</v>
      </c>
    </row>
    <row r="622" spans="1:2" x14ac:dyDescent="0.25">
      <c r="A622" t="s">
        <v>614</v>
      </c>
      <c r="B622" s="1">
        <f xml:space="preserve"> 3114</f>
        <v>3114</v>
      </c>
    </row>
    <row r="623" spans="1:2" x14ac:dyDescent="0.25">
      <c r="A623" t="s">
        <v>615</v>
      </c>
      <c r="B623" s="1">
        <f xml:space="preserve"> 3115</f>
        <v>3115</v>
      </c>
    </row>
    <row r="624" spans="1:2" x14ac:dyDescent="0.25">
      <c r="A624" t="s">
        <v>616</v>
      </c>
      <c r="B624" s="1">
        <f xml:space="preserve"> 3116</f>
        <v>3116</v>
      </c>
    </row>
    <row r="625" spans="1:2" x14ac:dyDescent="0.25">
      <c r="A625" t="s">
        <v>617</v>
      </c>
      <c r="B625" s="1">
        <f xml:space="preserve"> 3117</f>
        <v>3117</v>
      </c>
    </row>
    <row r="626" spans="1:2" x14ac:dyDescent="0.25">
      <c r="A626" t="s">
        <v>618</v>
      </c>
      <c r="B626" s="1">
        <f xml:space="preserve"> 3118</f>
        <v>3118</v>
      </c>
    </row>
    <row r="627" spans="1:2" x14ac:dyDescent="0.25">
      <c r="A627" t="s">
        <v>619</v>
      </c>
      <c r="B627" s="1">
        <f xml:space="preserve"> 3119</f>
        <v>3119</v>
      </c>
    </row>
    <row r="628" spans="1:2" x14ac:dyDescent="0.25">
      <c r="A628" t="s">
        <v>620</v>
      </c>
      <c r="B628" s="1">
        <f xml:space="preserve"> 3120</f>
        <v>3120</v>
      </c>
    </row>
    <row r="629" spans="1:2" x14ac:dyDescent="0.25">
      <c r="A629" t="s">
        <v>621</v>
      </c>
      <c r="B629" s="1">
        <f xml:space="preserve"> 3121</f>
        <v>3121</v>
      </c>
    </row>
    <row r="630" spans="1:2" x14ac:dyDescent="0.25">
      <c r="A630" t="s">
        <v>622</v>
      </c>
      <c r="B630" s="1">
        <f xml:space="preserve"> 3122</f>
        <v>3122</v>
      </c>
    </row>
    <row r="631" spans="1:2" x14ac:dyDescent="0.25">
      <c r="A631" t="s">
        <v>623</v>
      </c>
      <c r="B631" s="1">
        <f xml:space="preserve"> 3123</f>
        <v>3123</v>
      </c>
    </row>
    <row r="632" spans="1:2" x14ac:dyDescent="0.25">
      <c r="A632" t="s">
        <v>624</v>
      </c>
      <c r="B632" s="1">
        <f xml:space="preserve"> 3124</f>
        <v>3124</v>
      </c>
    </row>
    <row r="633" spans="1:2" x14ac:dyDescent="0.25">
      <c r="A633" t="s">
        <v>625</v>
      </c>
      <c r="B633" s="1">
        <f xml:space="preserve"> 3125</f>
        <v>3125</v>
      </c>
    </row>
    <row r="634" spans="1:2" x14ac:dyDescent="0.25">
      <c r="A634" t="s">
        <v>626</v>
      </c>
      <c r="B634" s="1">
        <f xml:space="preserve"> 3126</f>
        <v>3126</v>
      </c>
    </row>
    <row r="635" spans="1:2" x14ac:dyDescent="0.25">
      <c r="A635" t="s">
        <v>627</v>
      </c>
      <c r="B635" s="1">
        <f xml:space="preserve"> 3127</f>
        <v>3127</v>
      </c>
    </row>
    <row r="636" spans="1:2" x14ac:dyDescent="0.25">
      <c r="A636" t="s">
        <v>628</v>
      </c>
      <c r="B636" s="1">
        <f xml:space="preserve"> 3128</f>
        <v>3128</v>
      </c>
    </row>
    <row r="637" spans="1:2" x14ac:dyDescent="0.25">
      <c r="A637" t="s">
        <v>629</v>
      </c>
      <c r="B637" s="1">
        <f xml:space="preserve"> 3129</f>
        <v>3129</v>
      </c>
    </row>
    <row r="638" spans="1:2" x14ac:dyDescent="0.25">
      <c r="A638" t="s">
        <v>630</v>
      </c>
      <c r="B638" s="1">
        <f xml:space="preserve"> 3130</f>
        <v>3130</v>
      </c>
    </row>
    <row r="639" spans="1:2" x14ac:dyDescent="0.25">
      <c r="A639" t="s">
        <v>631</v>
      </c>
      <c r="B639" s="1">
        <f xml:space="preserve"> 3131</f>
        <v>3131</v>
      </c>
    </row>
    <row r="640" spans="1:2" x14ac:dyDescent="0.25">
      <c r="A640" t="s">
        <v>632</v>
      </c>
      <c r="B640" s="1">
        <f xml:space="preserve"> 3132</f>
        <v>3132</v>
      </c>
    </row>
    <row r="641" spans="1:2" x14ac:dyDescent="0.25">
      <c r="A641" t="s">
        <v>633</v>
      </c>
      <c r="B641" s="1">
        <f xml:space="preserve"> 3133</f>
        <v>3133</v>
      </c>
    </row>
    <row r="642" spans="1:2" x14ac:dyDescent="0.25">
      <c r="A642" t="s">
        <v>634</v>
      </c>
      <c r="B642" s="1">
        <f xml:space="preserve"> 3134</f>
        <v>3134</v>
      </c>
    </row>
    <row r="643" spans="1:2" x14ac:dyDescent="0.25">
      <c r="A643" t="s">
        <v>635</v>
      </c>
      <c r="B643" s="1">
        <f xml:space="preserve"> 3135</f>
        <v>3135</v>
      </c>
    </row>
    <row r="644" spans="1:2" x14ac:dyDescent="0.25">
      <c r="A644" t="s">
        <v>636</v>
      </c>
      <c r="B644" s="1">
        <f xml:space="preserve"> 3136</f>
        <v>3136</v>
      </c>
    </row>
    <row r="645" spans="1:2" x14ac:dyDescent="0.25">
      <c r="A645" t="s">
        <v>637</v>
      </c>
      <c r="B645" s="1">
        <f xml:space="preserve"> 3137</f>
        <v>3137</v>
      </c>
    </row>
    <row r="646" spans="1:2" x14ac:dyDescent="0.25">
      <c r="A646" t="s">
        <v>638</v>
      </c>
      <c r="B646" s="1">
        <f xml:space="preserve"> 3138</f>
        <v>3138</v>
      </c>
    </row>
    <row r="647" spans="1:2" x14ac:dyDescent="0.25">
      <c r="A647" t="s">
        <v>639</v>
      </c>
      <c r="B647" s="1">
        <f xml:space="preserve"> 3139</f>
        <v>3139</v>
      </c>
    </row>
    <row r="648" spans="1:2" x14ac:dyDescent="0.25">
      <c r="A648" t="s">
        <v>640</v>
      </c>
      <c r="B648" s="1">
        <f xml:space="preserve"> 3140</f>
        <v>3140</v>
      </c>
    </row>
    <row r="649" spans="1:2" x14ac:dyDescent="0.25">
      <c r="A649" t="s">
        <v>641</v>
      </c>
      <c r="B649" s="1">
        <f xml:space="preserve"> 3141</f>
        <v>3141</v>
      </c>
    </row>
    <row r="650" spans="1:2" x14ac:dyDescent="0.25">
      <c r="A650" t="s">
        <v>642</v>
      </c>
      <c r="B650" s="1">
        <f xml:space="preserve"> 3142</f>
        <v>3142</v>
      </c>
    </row>
    <row r="651" spans="1:2" x14ac:dyDescent="0.25">
      <c r="A651" t="s">
        <v>643</v>
      </c>
      <c r="B651" s="1">
        <f xml:space="preserve"> 3143</f>
        <v>3143</v>
      </c>
    </row>
    <row r="652" spans="1:2" x14ac:dyDescent="0.25">
      <c r="A652" t="s">
        <v>644</v>
      </c>
      <c r="B652" s="1">
        <f xml:space="preserve"> 3144</f>
        <v>3144</v>
      </c>
    </row>
    <row r="653" spans="1:2" x14ac:dyDescent="0.25">
      <c r="A653" t="s">
        <v>645</v>
      </c>
      <c r="B653" s="1">
        <f xml:space="preserve"> 3145</f>
        <v>3145</v>
      </c>
    </row>
    <row r="654" spans="1:2" x14ac:dyDescent="0.25">
      <c r="A654" t="s">
        <v>646</v>
      </c>
      <c r="B654" s="1">
        <f xml:space="preserve"> 3146</f>
        <v>3146</v>
      </c>
    </row>
    <row r="655" spans="1:2" x14ac:dyDescent="0.25">
      <c r="A655" t="s">
        <v>647</v>
      </c>
      <c r="B655" s="1">
        <f xml:space="preserve"> 3147</f>
        <v>3147</v>
      </c>
    </row>
    <row r="656" spans="1:2" x14ac:dyDescent="0.25">
      <c r="A656" t="s">
        <v>648</v>
      </c>
      <c r="B656" s="1">
        <f xml:space="preserve"> 3148</f>
        <v>3148</v>
      </c>
    </row>
    <row r="657" spans="1:2" x14ac:dyDescent="0.25">
      <c r="A657" t="s">
        <v>649</v>
      </c>
      <c r="B657" s="1">
        <f xml:space="preserve"> 3149</f>
        <v>3149</v>
      </c>
    </row>
    <row r="658" spans="1:2" x14ac:dyDescent="0.25">
      <c r="A658" t="s">
        <v>650</v>
      </c>
      <c r="B658" s="1">
        <f xml:space="preserve"> 3150</f>
        <v>3150</v>
      </c>
    </row>
    <row r="659" spans="1:2" x14ac:dyDescent="0.25">
      <c r="A659" t="s">
        <v>651</v>
      </c>
      <c r="B659" s="1">
        <f xml:space="preserve"> 3151</f>
        <v>3151</v>
      </c>
    </row>
    <row r="660" spans="1:2" x14ac:dyDescent="0.25">
      <c r="A660" t="s">
        <v>652</v>
      </c>
      <c r="B660" s="1">
        <f xml:space="preserve"> 3152</f>
        <v>3152</v>
      </c>
    </row>
    <row r="661" spans="1:2" x14ac:dyDescent="0.25">
      <c r="A661" t="s">
        <v>653</v>
      </c>
      <c r="B661" s="1">
        <f xml:space="preserve"> 3153</f>
        <v>3153</v>
      </c>
    </row>
    <row r="662" spans="1:2" x14ac:dyDescent="0.25">
      <c r="A662" t="s">
        <v>654</v>
      </c>
      <c r="B662" s="1">
        <f xml:space="preserve"> 3154</f>
        <v>3154</v>
      </c>
    </row>
    <row r="663" spans="1:2" x14ac:dyDescent="0.25">
      <c r="A663" t="s">
        <v>655</v>
      </c>
      <c r="B663" s="1">
        <f xml:space="preserve"> 3155</f>
        <v>3155</v>
      </c>
    </row>
    <row r="664" spans="1:2" x14ac:dyDescent="0.25">
      <c r="A664" t="s">
        <v>656</v>
      </c>
      <c r="B664" s="1">
        <f xml:space="preserve"> 3156</f>
        <v>3156</v>
      </c>
    </row>
    <row r="665" spans="1:2" x14ac:dyDescent="0.25">
      <c r="A665" t="s">
        <v>657</v>
      </c>
      <c r="B665" s="1">
        <f xml:space="preserve"> 3157</f>
        <v>3157</v>
      </c>
    </row>
    <row r="666" spans="1:2" x14ac:dyDescent="0.25">
      <c r="A666" t="s">
        <v>658</v>
      </c>
      <c r="B666" s="1">
        <f xml:space="preserve"> 3158</f>
        <v>3158</v>
      </c>
    </row>
    <row r="667" spans="1:2" x14ac:dyDescent="0.25">
      <c r="A667" t="s">
        <v>659</v>
      </c>
      <c r="B667" s="1">
        <f xml:space="preserve"> 3159</f>
        <v>3159</v>
      </c>
    </row>
    <row r="668" spans="1:2" x14ac:dyDescent="0.25">
      <c r="A668" t="s">
        <v>660</v>
      </c>
      <c r="B668" s="1">
        <f xml:space="preserve"> 3160</f>
        <v>3160</v>
      </c>
    </row>
    <row r="669" spans="1:2" x14ac:dyDescent="0.25">
      <c r="A669" t="s">
        <v>661</v>
      </c>
      <c r="B669" s="1">
        <f xml:space="preserve"> 3161</f>
        <v>3161</v>
      </c>
    </row>
    <row r="670" spans="1:2" x14ac:dyDescent="0.25">
      <c r="A670" t="s">
        <v>662</v>
      </c>
      <c r="B670" s="1">
        <f xml:space="preserve"> 3162</f>
        <v>3162</v>
      </c>
    </row>
    <row r="671" spans="1:2" x14ac:dyDescent="0.25">
      <c r="A671" t="s">
        <v>663</v>
      </c>
      <c r="B671" s="1">
        <f xml:space="preserve"> 3163</f>
        <v>3163</v>
      </c>
    </row>
    <row r="672" spans="1:2" x14ac:dyDescent="0.25">
      <c r="A672" t="s">
        <v>664</v>
      </c>
      <c r="B672" s="1">
        <f xml:space="preserve"> 3164</f>
        <v>3164</v>
      </c>
    </row>
    <row r="673" spans="1:2" x14ac:dyDescent="0.25">
      <c r="A673" t="s">
        <v>665</v>
      </c>
      <c r="B673" s="1">
        <f xml:space="preserve"> 3165</f>
        <v>3165</v>
      </c>
    </row>
    <row r="674" spans="1:2" x14ac:dyDescent="0.25">
      <c r="A674" t="s">
        <v>666</v>
      </c>
      <c r="B674" s="1">
        <f xml:space="preserve"> 3166</f>
        <v>3166</v>
      </c>
    </row>
    <row r="675" spans="1:2" x14ac:dyDescent="0.25">
      <c r="A675" t="s">
        <v>667</v>
      </c>
      <c r="B675" s="1">
        <f xml:space="preserve"> 3167</f>
        <v>3167</v>
      </c>
    </row>
    <row r="676" spans="1:2" x14ac:dyDescent="0.25">
      <c r="A676" t="s">
        <v>668</v>
      </c>
      <c r="B676" s="1">
        <f xml:space="preserve"> 3168</f>
        <v>3168</v>
      </c>
    </row>
    <row r="677" spans="1:2" x14ac:dyDescent="0.25">
      <c r="A677" t="s">
        <v>669</v>
      </c>
      <c r="B677" s="1">
        <f xml:space="preserve"> 3169</f>
        <v>3169</v>
      </c>
    </row>
    <row r="678" spans="1:2" x14ac:dyDescent="0.25">
      <c r="A678" t="s">
        <v>670</v>
      </c>
      <c r="B678" s="1">
        <f xml:space="preserve"> 3170</f>
        <v>3170</v>
      </c>
    </row>
    <row r="679" spans="1:2" x14ac:dyDescent="0.25">
      <c r="A679" t="s">
        <v>671</v>
      </c>
      <c r="B679" s="1">
        <f xml:space="preserve"> 3171</f>
        <v>3171</v>
      </c>
    </row>
    <row r="680" spans="1:2" x14ac:dyDescent="0.25">
      <c r="A680" t="s">
        <v>672</v>
      </c>
      <c r="B680" s="1">
        <f xml:space="preserve"> 3172</f>
        <v>3172</v>
      </c>
    </row>
    <row r="681" spans="1:2" x14ac:dyDescent="0.25">
      <c r="A681" t="s">
        <v>673</v>
      </c>
      <c r="B681" s="1">
        <f xml:space="preserve"> 3173</f>
        <v>3173</v>
      </c>
    </row>
    <row r="682" spans="1:2" x14ac:dyDescent="0.25">
      <c r="A682" t="s">
        <v>674</v>
      </c>
      <c r="B682" s="1">
        <f xml:space="preserve"> 3174</f>
        <v>3174</v>
      </c>
    </row>
    <row r="683" spans="1:2" x14ac:dyDescent="0.25">
      <c r="A683" t="s">
        <v>675</v>
      </c>
      <c r="B683" s="1">
        <f xml:space="preserve"> 3175</f>
        <v>3175</v>
      </c>
    </row>
    <row r="684" spans="1:2" x14ac:dyDescent="0.25">
      <c r="A684" t="s">
        <v>676</v>
      </c>
      <c r="B684" s="1">
        <f xml:space="preserve"> 3176</f>
        <v>3176</v>
      </c>
    </row>
    <row r="685" spans="1:2" x14ac:dyDescent="0.25">
      <c r="A685" t="s">
        <v>677</v>
      </c>
      <c r="B685" s="1">
        <f xml:space="preserve"> 3177</f>
        <v>3177</v>
      </c>
    </row>
    <row r="686" spans="1:2" x14ac:dyDescent="0.25">
      <c r="A686" t="s">
        <v>678</v>
      </c>
      <c r="B686" s="1">
        <f xml:space="preserve"> 3178</f>
        <v>3178</v>
      </c>
    </row>
    <row r="687" spans="1:2" x14ac:dyDescent="0.25">
      <c r="A687" t="s">
        <v>679</v>
      </c>
      <c r="B687" s="1">
        <f xml:space="preserve"> 3179</f>
        <v>3179</v>
      </c>
    </row>
    <row r="688" spans="1:2" x14ac:dyDescent="0.25">
      <c r="A688" t="s">
        <v>680</v>
      </c>
      <c r="B688" s="1">
        <f xml:space="preserve"> 3180</f>
        <v>3180</v>
      </c>
    </row>
    <row r="689" spans="1:2" x14ac:dyDescent="0.25">
      <c r="A689" t="s">
        <v>681</v>
      </c>
      <c r="B689" s="1">
        <f xml:space="preserve"> 3181</f>
        <v>3181</v>
      </c>
    </row>
    <row r="690" spans="1:2" x14ac:dyDescent="0.25">
      <c r="A690" t="s">
        <v>682</v>
      </c>
      <c r="B690" s="1">
        <f xml:space="preserve"> 4100</f>
        <v>4100</v>
      </c>
    </row>
    <row r="691" spans="1:2" x14ac:dyDescent="0.25">
      <c r="A691" t="s">
        <v>683</v>
      </c>
      <c r="B691" s="1">
        <f xml:space="preserve"> 4101</f>
        <v>4101</v>
      </c>
    </row>
    <row r="692" spans="1:2" x14ac:dyDescent="0.25">
      <c r="A692" t="s">
        <v>684</v>
      </c>
      <c r="B692" s="1">
        <f xml:space="preserve"> 4102</f>
        <v>4102</v>
      </c>
    </row>
    <row r="693" spans="1:2" x14ac:dyDescent="0.25">
      <c r="A693" t="s">
        <v>685</v>
      </c>
      <c r="B693" s="1">
        <f xml:space="preserve"> 4103</f>
        <v>4103</v>
      </c>
    </row>
    <row r="694" spans="1:2" x14ac:dyDescent="0.25">
      <c r="A694" t="s">
        <v>686</v>
      </c>
      <c r="B694" s="1">
        <f xml:space="preserve"> 4104</f>
        <v>4104</v>
      </c>
    </row>
    <row r="695" spans="1:2" x14ac:dyDescent="0.25">
      <c r="A695" t="s">
        <v>687</v>
      </c>
      <c r="B695" s="1">
        <f xml:space="preserve"> 4105</f>
        <v>4105</v>
      </c>
    </row>
    <row r="696" spans="1:2" x14ac:dyDescent="0.25">
      <c r="A696" t="s">
        <v>688</v>
      </c>
      <c r="B696" s="1">
        <f xml:space="preserve"> 4106</f>
        <v>4106</v>
      </c>
    </row>
    <row r="697" spans="1:2" x14ac:dyDescent="0.25">
      <c r="A697" t="s">
        <v>689</v>
      </c>
      <c r="B697" s="1">
        <f xml:space="preserve"> 4107</f>
        <v>4107</v>
      </c>
    </row>
    <row r="698" spans="1:2" x14ac:dyDescent="0.25">
      <c r="A698" t="s">
        <v>690</v>
      </c>
      <c r="B698" s="1">
        <f xml:space="preserve"> 4108</f>
        <v>4108</v>
      </c>
    </row>
    <row r="699" spans="1:2" x14ac:dyDescent="0.25">
      <c r="A699" t="s">
        <v>691</v>
      </c>
      <c r="B699" s="1">
        <f xml:space="preserve"> 4109</f>
        <v>4109</v>
      </c>
    </row>
    <row r="700" spans="1:2" x14ac:dyDescent="0.25">
      <c r="A700" t="s">
        <v>692</v>
      </c>
      <c r="B700" s="1">
        <f xml:space="preserve"> 4110</f>
        <v>4110</v>
      </c>
    </row>
    <row r="701" spans="1:2" x14ac:dyDescent="0.25">
      <c r="A701" t="s">
        <v>693</v>
      </c>
      <c r="B701" s="1">
        <f xml:space="preserve"> 4111</f>
        <v>4111</v>
      </c>
    </row>
    <row r="702" spans="1:2" x14ac:dyDescent="0.25">
      <c r="A702" t="s">
        <v>694</v>
      </c>
      <c r="B702" s="1">
        <f xml:space="preserve"> 4112</f>
        <v>4112</v>
      </c>
    </row>
    <row r="703" spans="1:2" x14ac:dyDescent="0.25">
      <c r="A703" t="s">
        <v>695</v>
      </c>
      <c r="B703" s="1">
        <f xml:space="preserve"> 4113</f>
        <v>4113</v>
      </c>
    </row>
    <row r="704" spans="1:2" x14ac:dyDescent="0.25">
      <c r="A704" t="s">
        <v>696</v>
      </c>
      <c r="B704" s="1">
        <f xml:space="preserve"> 4114</f>
        <v>4114</v>
      </c>
    </row>
    <row r="705" spans="1:2" x14ac:dyDescent="0.25">
      <c r="A705" t="s">
        <v>697</v>
      </c>
      <c r="B705" s="1">
        <f xml:space="preserve"> 4115</f>
        <v>4115</v>
      </c>
    </row>
    <row r="706" spans="1:2" x14ac:dyDescent="0.25">
      <c r="A706" t="s">
        <v>698</v>
      </c>
      <c r="B706" s="1">
        <f xml:space="preserve"> 4116</f>
        <v>4116</v>
      </c>
    </row>
    <row r="707" spans="1:2" x14ac:dyDescent="0.25">
      <c r="A707" t="s">
        <v>699</v>
      </c>
      <c r="B707" s="1">
        <f xml:space="preserve"> 4117</f>
        <v>4117</v>
      </c>
    </row>
    <row r="708" spans="1:2" x14ac:dyDescent="0.25">
      <c r="A708" t="s">
        <v>700</v>
      </c>
      <c r="B708" s="1">
        <f xml:space="preserve"> 4118</f>
        <v>4118</v>
      </c>
    </row>
    <row r="709" spans="1:2" x14ac:dyDescent="0.25">
      <c r="A709" t="s">
        <v>701</v>
      </c>
      <c r="B709" s="1">
        <f xml:space="preserve"> 4119</f>
        <v>4119</v>
      </c>
    </row>
    <row r="710" spans="1:2" x14ac:dyDescent="0.25">
      <c r="A710" t="s">
        <v>702</v>
      </c>
      <c r="B710" s="1">
        <f xml:space="preserve"> 4120</f>
        <v>4120</v>
      </c>
    </row>
    <row r="711" spans="1:2" x14ac:dyDescent="0.25">
      <c r="A711" t="s">
        <v>703</v>
      </c>
      <c r="B711" s="1">
        <f xml:space="preserve"> 4121</f>
        <v>4121</v>
      </c>
    </row>
    <row r="712" spans="1:2" x14ac:dyDescent="0.25">
      <c r="A712" t="s">
        <v>704</v>
      </c>
      <c r="B712" s="1">
        <f xml:space="preserve"> 4122</f>
        <v>4122</v>
      </c>
    </row>
    <row r="713" spans="1:2" x14ac:dyDescent="0.25">
      <c r="A713" t="s">
        <v>705</v>
      </c>
      <c r="B713" s="1">
        <f xml:space="preserve"> 4123</f>
        <v>4123</v>
      </c>
    </row>
    <row r="714" spans="1:2" x14ac:dyDescent="0.25">
      <c r="A714" t="s">
        <v>706</v>
      </c>
      <c r="B714" s="1">
        <f xml:space="preserve"> 4124</f>
        <v>4124</v>
      </c>
    </row>
    <row r="715" spans="1:2" x14ac:dyDescent="0.25">
      <c r="A715" t="s">
        <v>707</v>
      </c>
      <c r="B715" s="1">
        <f xml:space="preserve"> 4125</f>
        <v>4125</v>
      </c>
    </row>
    <row r="716" spans="1:2" x14ac:dyDescent="0.25">
      <c r="A716" t="s">
        <v>708</v>
      </c>
      <c r="B716" s="1">
        <f xml:space="preserve"> 4126</f>
        <v>4126</v>
      </c>
    </row>
    <row r="717" spans="1:2" x14ac:dyDescent="0.25">
      <c r="A717" t="s">
        <v>709</v>
      </c>
      <c r="B717" s="1">
        <f xml:space="preserve"> 4127</f>
        <v>4127</v>
      </c>
    </row>
    <row r="718" spans="1:2" x14ac:dyDescent="0.25">
      <c r="A718" t="s">
        <v>710</v>
      </c>
      <c r="B718" s="1">
        <f xml:space="preserve"> 4128</f>
        <v>4128</v>
      </c>
    </row>
    <row r="719" spans="1:2" x14ac:dyDescent="0.25">
      <c r="A719" t="s">
        <v>711</v>
      </c>
      <c r="B719" s="1">
        <f xml:space="preserve"> 4129</f>
        <v>4129</v>
      </c>
    </row>
    <row r="720" spans="1:2" x14ac:dyDescent="0.25">
      <c r="A720" t="s">
        <v>712</v>
      </c>
      <c r="B720" s="1">
        <f xml:space="preserve"> 4130</f>
        <v>4130</v>
      </c>
    </row>
    <row r="721" spans="1:2" x14ac:dyDescent="0.25">
      <c r="A721" t="s">
        <v>713</v>
      </c>
      <c r="B721" s="1">
        <f xml:space="preserve"> 4131</f>
        <v>4131</v>
      </c>
    </row>
    <row r="722" spans="1:2" x14ac:dyDescent="0.25">
      <c r="A722" t="s">
        <v>714</v>
      </c>
      <c r="B722" s="1">
        <f xml:space="preserve"> 4132</f>
        <v>4132</v>
      </c>
    </row>
    <row r="723" spans="1:2" x14ac:dyDescent="0.25">
      <c r="A723" t="s">
        <v>715</v>
      </c>
      <c r="B723" s="1">
        <f xml:space="preserve"> 4133</f>
        <v>4133</v>
      </c>
    </row>
    <row r="724" spans="1:2" x14ac:dyDescent="0.25">
      <c r="A724" t="s">
        <v>716</v>
      </c>
      <c r="B724" s="1">
        <f xml:space="preserve"> 4134</f>
        <v>4134</v>
      </c>
    </row>
    <row r="725" spans="1:2" x14ac:dyDescent="0.25">
      <c r="A725" t="s">
        <v>717</v>
      </c>
      <c r="B725" s="1">
        <f xml:space="preserve"> 4135</f>
        <v>4135</v>
      </c>
    </row>
    <row r="726" spans="1:2" x14ac:dyDescent="0.25">
      <c r="A726" t="s">
        <v>718</v>
      </c>
      <c r="B726" s="1">
        <f xml:space="preserve"> 4136</f>
        <v>4136</v>
      </c>
    </row>
    <row r="727" spans="1:2" x14ac:dyDescent="0.25">
      <c r="A727" t="s">
        <v>719</v>
      </c>
      <c r="B727" s="1">
        <f xml:space="preserve"> 4137</f>
        <v>4137</v>
      </c>
    </row>
    <row r="728" spans="1:2" x14ac:dyDescent="0.25">
      <c r="A728" t="s">
        <v>720</v>
      </c>
      <c r="B728" s="1">
        <f xml:space="preserve"> 4138</f>
        <v>4138</v>
      </c>
    </row>
    <row r="729" spans="1:2" x14ac:dyDescent="0.25">
      <c r="A729" t="s">
        <v>721</v>
      </c>
      <c r="B729" s="1">
        <f xml:space="preserve"> 4139</f>
        <v>4139</v>
      </c>
    </row>
    <row r="730" spans="1:2" x14ac:dyDescent="0.25">
      <c r="A730" t="s">
        <v>722</v>
      </c>
      <c r="B730" s="1">
        <f xml:space="preserve"> 4140</f>
        <v>4140</v>
      </c>
    </row>
    <row r="731" spans="1:2" x14ac:dyDescent="0.25">
      <c r="A731" t="s">
        <v>723</v>
      </c>
      <c r="B731" s="1">
        <f xml:space="preserve"> 4141</f>
        <v>4141</v>
      </c>
    </row>
    <row r="732" spans="1:2" x14ac:dyDescent="0.25">
      <c r="A732" t="s">
        <v>724</v>
      </c>
      <c r="B732" s="1">
        <f xml:space="preserve"> 4142</f>
        <v>4142</v>
      </c>
    </row>
    <row r="733" spans="1:2" x14ac:dyDescent="0.25">
      <c r="A733" t="s">
        <v>725</v>
      </c>
      <c r="B733" s="1">
        <f xml:space="preserve"> 4143</f>
        <v>4143</v>
      </c>
    </row>
    <row r="734" spans="1:2" x14ac:dyDescent="0.25">
      <c r="A734" t="s">
        <v>726</v>
      </c>
      <c r="B734" s="1">
        <f xml:space="preserve"> 4144</f>
        <v>4144</v>
      </c>
    </row>
    <row r="735" spans="1:2" x14ac:dyDescent="0.25">
      <c r="A735" t="s">
        <v>727</v>
      </c>
      <c r="B735" s="1">
        <f xml:space="preserve"> 4145</f>
        <v>4145</v>
      </c>
    </row>
    <row r="736" spans="1:2" x14ac:dyDescent="0.25">
      <c r="A736" t="s">
        <v>728</v>
      </c>
      <c r="B736" s="1">
        <f xml:space="preserve"> 4146</f>
        <v>4146</v>
      </c>
    </row>
    <row r="737" spans="1:2" x14ac:dyDescent="0.25">
      <c r="A737" t="s">
        <v>729</v>
      </c>
      <c r="B737" s="1">
        <f xml:space="preserve"> 4147</f>
        <v>4147</v>
      </c>
    </row>
    <row r="738" spans="1:2" x14ac:dyDescent="0.25">
      <c r="A738" t="s">
        <v>730</v>
      </c>
      <c r="B738" s="1">
        <f xml:space="preserve"> 4148</f>
        <v>4148</v>
      </c>
    </row>
    <row r="739" spans="1:2" x14ac:dyDescent="0.25">
      <c r="A739" t="s">
        <v>731</v>
      </c>
      <c r="B739" s="1">
        <f xml:space="preserve"> 4149</f>
        <v>4149</v>
      </c>
    </row>
    <row r="740" spans="1:2" x14ac:dyDescent="0.25">
      <c r="A740" t="s">
        <v>732</v>
      </c>
      <c r="B740" s="1">
        <f xml:space="preserve"> 4150</f>
        <v>4150</v>
      </c>
    </row>
    <row r="741" spans="1:2" x14ac:dyDescent="0.25">
      <c r="A741" t="s">
        <v>733</v>
      </c>
      <c r="B741" s="1">
        <f xml:space="preserve"> 4151</f>
        <v>4151</v>
      </c>
    </row>
    <row r="742" spans="1:2" x14ac:dyDescent="0.25">
      <c r="A742" t="s">
        <v>734</v>
      </c>
      <c r="B742" s="1">
        <f xml:space="preserve"> 4152</f>
        <v>4152</v>
      </c>
    </row>
    <row r="743" spans="1:2" x14ac:dyDescent="0.25">
      <c r="A743" t="s">
        <v>735</v>
      </c>
      <c r="B743" s="1">
        <f xml:space="preserve"> 4153</f>
        <v>4153</v>
      </c>
    </row>
    <row r="744" spans="1:2" x14ac:dyDescent="0.25">
      <c r="A744" t="s">
        <v>736</v>
      </c>
      <c r="B744" s="1">
        <f xml:space="preserve"> 4154</f>
        <v>4154</v>
      </c>
    </row>
    <row r="745" spans="1:2" x14ac:dyDescent="0.25">
      <c r="A745" t="s">
        <v>737</v>
      </c>
      <c r="B745" s="1">
        <f xml:space="preserve"> 4155</f>
        <v>4155</v>
      </c>
    </row>
    <row r="746" spans="1:2" x14ac:dyDescent="0.25">
      <c r="A746" t="s">
        <v>738</v>
      </c>
      <c r="B746" s="1">
        <f xml:space="preserve"> 4156</f>
        <v>4156</v>
      </c>
    </row>
    <row r="747" spans="1:2" x14ac:dyDescent="0.25">
      <c r="A747" t="s">
        <v>739</v>
      </c>
      <c r="B747" s="1">
        <f xml:space="preserve"> 4157</f>
        <v>4157</v>
      </c>
    </row>
    <row r="748" spans="1:2" x14ac:dyDescent="0.25">
      <c r="A748" t="s">
        <v>740</v>
      </c>
      <c r="B748" s="1">
        <f xml:space="preserve"> 4158</f>
        <v>4158</v>
      </c>
    </row>
    <row r="749" spans="1:2" x14ac:dyDescent="0.25">
      <c r="A749" t="s">
        <v>741</v>
      </c>
      <c r="B749" s="1">
        <f xml:space="preserve"> 4159</f>
        <v>4159</v>
      </c>
    </row>
    <row r="750" spans="1:2" x14ac:dyDescent="0.25">
      <c r="A750" t="s">
        <v>742</v>
      </c>
      <c r="B750" s="1">
        <f xml:space="preserve"> 4160</f>
        <v>4160</v>
      </c>
    </row>
    <row r="751" spans="1:2" x14ac:dyDescent="0.25">
      <c r="A751" t="s">
        <v>743</v>
      </c>
      <c r="B751" s="1">
        <f xml:space="preserve"> 4161</f>
        <v>4161</v>
      </c>
    </row>
    <row r="752" spans="1:2" x14ac:dyDescent="0.25">
      <c r="A752" t="s">
        <v>744</v>
      </c>
      <c r="B752" s="1">
        <f xml:space="preserve"> 4162</f>
        <v>4162</v>
      </c>
    </row>
    <row r="753" spans="1:2" x14ac:dyDescent="0.25">
      <c r="A753" t="s">
        <v>745</v>
      </c>
      <c r="B753" s="1">
        <f xml:space="preserve"> 4163</f>
        <v>4163</v>
      </c>
    </row>
    <row r="754" spans="1:2" x14ac:dyDescent="0.25">
      <c r="A754" t="s">
        <v>746</v>
      </c>
      <c r="B754" s="1">
        <f xml:space="preserve"> 4164</f>
        <v>4164</v>
      </c>
    </row>
    <row r="755" spans="1:2" x14ac:dyDescent="0.25">
      <c r="A755" t="s">
        <v>747</v>
      </c>
      <c r="B755" s="1">
        <f xml:space="preserve"> 4165</f>
        <v>4165</v>
      </c>
    </row>
    <row r="756" spans="1:2" x14ac:dyDescent="0.25">
      <c r="A756" t="s">
        <v>748</v>
      </c>
      <c r="B756" s="1">
        <f xml:space="preserve"> 4166</f>
        <v>4166</v>
      </c>
    </row>
    <row r="757" spans="1:2" x14ac:dyDescent="0.25">
      <c r="A757" t="s">
        <v>749</v>
      </c>
      <c r="B757" s="1">
        <f xml:space="preserve"> 4167</f>
        <v>4167</v>
      </c>
    </row>
    <row r="758" spans="1:2" x14ac:dyDescent="0.25">
      <c r="A758" t="s">
        <v>750</v>
      </c>
      <c r="B758" s="1">
        <f xml:space="preserve"> 4168</f>
        <v>4168</v>
      </c>
    </row>
    <row r="759" spans="1:2" x14ac:dyDescent="0.25">
      <c r="A759" t="s">
        <v>751</v>
      </c>
      <c r="B759" s="1">
        <f xml:space="preserve"> 4169</f>
        <v>4169</v>
      </c>
    </row>
    <row r="760" spans="1:2" x14ac:dyDescent="0.25">
      <c r="A760" t="s">
        <v>752</v>
      </c>
      <c r="B760" s="1">
        <f xml:space="preserve"> 4170</f>
        <v>4170</v>
      </c>
    </row>
    <row r="761" spans="1:2" x14ac:dyDescent="0.25">
      <c r="A761" t="s">
        <v>753</v>
      </c>
      <c r="B761" s="1">
        <f xml:space="preserve"> 4171</f>
        <v>4171</v>
      </c>
    </row>
    <row r="762" spans="1:2" x14ac:dyDescent="0.25">
      <c r="A762" t="s">
        <v>754</v>
      </c>
      <c r="B762" s="1">
        <f xml:space="preserve"> 4172</f>
        <v>4172</v>
      </c>
    </row>
    <row r="763" spans="1:2" x14ac:dyDescent="0.25">
      <c r="A763" t="s">
        <v>755</v>
      </c>
      <c r="B763" s="1">
        <f xml:space="preserve"> 4173</f>
        <v>4173</v>
      </c>
    </row>
    <row r="764" spans="1:2" x14ac:dyDescent="0.25">
      <c r="A764" t="s">
        <v>756</v>
      </c>
      <c r="B764" s="1">
        <f xml:space="preserve"> 4174</f>
        <v>4174</v>
      </c>
    </row>
    <row r="765" spans="1:2" x14ac:dyDescent="0.25">
      <c r="A765" t="s">
        <v>757</v>
      </c>
      <c r="B765" s="1">
        <f xml:space="preserve"> 4175</f>
        <v>4175</v>
      </c>
    </row>
    <row r="766" spans="1:2" x14ac:dyDescent="0.25">
      <c r="A766" t="s">
        <v>758</v>
      </c>
      <c r="B766" s="1">
        <f xml:space="preserve"> 4176</f>
        <v>4176</v>
      </c>
    </row>
    <row r="767" spans="1:2" x14ac:dyDescent="0.25">
      <c r="A767" t="s">
        <v>759</v>
      </c>
      <c r="B767" s="1">
        <f xml:space="preserve"> 4177</f>
        <v>4177</v>
      </c>
    </row>
    <row r="768" spans="1:2" x14ac:dyDescent="0.25">
      <c r="A768" t="s">
        <v>760</v>
      </c>
      <c r="B768" s="1">
        <f xml:space="preserve"> 4178</f>
        <v>4178</v>
      </c>
    </row>
    <row r="769" spans="1:2" x14ac:dyDescent="0.25">
      <c r="A769" t="s">
        <v>761</v>
      </c>
      <c r="B769" s="1">
        <f xml:space="preserve"> 4179</f>
        <v>4179</v>
      </c>
    </row>
    <row r="770" spans="1:2" x14ac:dyDescent="0.25">
      <c r="A770" t="s">
        <v>762</v>
      </c>
      <c r="B770" s="1">
        <f xml:space="preserve"> 4180</f>
        <v>4180</v>
      </c>
    </row>
    <row r="771" spans="1:2" x14ac:dyDescent="0.25">
      <c r="A771" t="s">
        <v>763</v>
      </c>
      <c r="B771" s="1">
        <f xml:space="preserve"> 4181</f>
        <v>4181</v>
      </c>
    </row>
    <row r="772" spans="1:2" x14ac:dyDescent="0.25">
      <c r="A772" t="s">
        <v>764</v>
      </c>
      <c r="B772" s="1">
        <f xml:space="preserve"> 5001</f>
        <v>5001</v>
      </c>
    </row>
    <row r="773" spans="1:2" x14ac:dyDescent="0.25">
      <c r="A773" t="s">
        <v>765</v>
      </c>
      <c r="B773" s="1">
        <f xml:space="preserve"> 5002</f>
        <v>5002</v>
      </c>
    </row>
    <row r="774" spans="1:2" x14ac:dyDescent="0.25">
      <c r="A774" t="s">
        <v>766</v>
      </c>
      <c r="B774" s="1">
        <f xml:space="preserve"> 5001</f>
        <v>5001</v>
      </c>
    </row>
    <row r="775" spans="1:2" x14ac:dyDescent="0.25">
      <c r="A775" t="s">
        <v>767</v>
      </c>
      <c r="B775" s="1">
        <f xml:space="preserve"> 5002</f>
        <v>5002</v>
      </c>
    </row>
    <row r="776" spans="1:2" x14ac:dyDescent="0.25">
      <c r="A776" t="s">
        <v>768</v>
      </c>
      <c r="B776" s="1">
        <f xml:space="preserve"> 5050</f>
        <v>5050</v>
      </c>
    </row>
    <row r="777" spans="1:2" x14ac:dyDescent="0.25">
      <c r="A777" t="s">
        <v>769</v>
      </c>
      <c r="B777" s="1">
        <f xml:space="preserve"> 5051</f>
        <v>5051</v>
      </c>
    </row>
    <row r="778" spans="1:2" x14ac:dyDescent="0.25">
      <c r="A778" t="s">
        <v>770</v>
      </c>
      <c r="B778" s="1">
        <f xml:space="preserve"> 5052</f>
        <v>5052</v>
      </c>
    </row>
    <row r="779" spans="1:2" x14ac:dyDescent="0.25">
      <c r="A779" t="s">
        <v>771</v>
      </c>
      <c r="B779" s="1">
        <f xml:space="preserve"> 5053</f>
        <v>5053</v>
      </c>
    </row>
    <row r="780" spans="1:2" x14ac:dyDescent="0.25">
      <c r="A780" t="s">
        <v>772</v>
      </c>
      <c r="B780" s="1">
        <f xml:space="preserve"> 5054</f>
        <v>5054</v>
      </c>
    </row>
    <row r="781" spans="1:2" x14ac:dyDescent="0.25">
      <c r="A781" t="s">
        <v>773</v>
      </c>
      <c r="B781" s="1">
        <f xml:space="preserve"> 5055</f>
        <v>5055</v>
      </c>
    </row>
    <row r="782" spans="1:2" x14ac:dyDescent="0.25">
      <c r="A782" t="s">
        <v>774</v>
      </c>
      <c r="B782" s="1">
        <f xml:space="preserve"> 5056</f>
        <v>5056</v>
      </c>
    </row>
    <row r="783" spans="1:2" x14ac:dyDescent="0.25">
      <c r="A783" t="s">
        <v>775</v>
      </c>
      <c r="B783" s="1">
        <f xml:space="preserve"> 5057</f>
        <v>5057</v>
      </c>
    </row>
    <row r="784" spans="1:2" x14ac:dyDescent="0.25">
      <c r="A784" t="s">
        <v>776</v>
      </c>
      <c r="B784" s="1">
        <f xml:space="preserve"> 5058</f>
        <v>5058</v>
      </c>
    </row>
    <row r="785" spans="1:2" x14ac:dyDescent="0.25">
      <c r="A785" t="s">
        <v>777</v>
      </c>
      <c r="B785" s="1">
        <f xml:space="preserve"> 5059</f>
        <v>5059</v>
      </c>
    </row>
    <row r="786" spans="1:2" x14ac:dyDescent="0.25">
      <c r="A786" t="s">
        <v>778</v>
      </c>
      <c r="B786" s="1">
        <f xml:space="preserve"> 5060</f>
        <v>5060</v>
      </c>
    </row>
    <row r="787" spans="1:2" x14ac:dyDescent="0.25">
      <c r="A787" t="s">
        <v>779</v>
      </c>
      <c r="B787" s="1">
        <f xml:space="preserve"> 5061</f>
        <v>5061</v>
      </c>
    </row>
    <row r="788" spans="1:2" x14ac:dyDescent="0.25">
      <c r="A788" t="s">
        <v>780</v>
      </c>
      <c r="B788" s="1">
        <f xml:space="preserve"> 5062</f>
        <v>5062</v>
      </c>
    </row>
    <row r="789" spans="1:2" x14ac:dyDescent="0.25">
      <c r="A789" t="s">
        <v>781</v>
      </c>
      <c r="B789" s="1">
        <f xml:space="preserve"> 5063</f>
        <v>5063</v>
      </c>
    </row>
    <row r="790" spans="1:2" x14ac:dyDescent="0.25">
      <c r="A790" t="s">
        <v>782</v>
      </c>
      <c r="B790" s="1">
        <f xml:space="preserve"> 5064</f>
        <v>5064</v>
      </c>
    </row>
    <row r="791" spans="1:2" x14ac:dyDescent="0.25">
      <c r="A791" t="s">
        <v>783</v>
      </c>
      <c r="B791" s="1">
        <f xml:space="preserve"> 5065</f>
        <v>5065</v>
      </c>
    </row>
    <row r="792" spans="1:2" x14ac:dyDescent="0.25">
      <c r="A792" t="s">
        <v>784</v>
      </c>
      <c r="B792" s="1">
        <f xml:space="preserve"> 5066</f>
        <v>5066</v>
      </c>
    </row>
    <row r="793" spans="1:2" x14ac:dyDescent="0.25">
      <c r="A793" t="s">
        <v>785</v>
      </c>
      <c r="B793" s="1">
        <f xml:space="preserve"> 5067</f>
        <v>5067</v>
      </c>
    </row>
    <row r="794" spans="1:2" x14ac:dyDescent="0.25">
      <c r="A794" t="s">
        <v>786</v>
      </c>
      <c r="B794" s="1">
        <f xml:space="preserve"> 5068</f>
        <v>5068</v>
      </c>
    </row>
    <row r="795" spans="1:2" x14ac:dyDescent="0.25">
      <c r="A795" t="s">
        <v>787</v>
      </c>
      <c r="B795" s="1">
        <f xml:space="preserve"> 5069</f>
        <v>5069</v>
      </c>
    </row>
    <row r="796" spans="1:2" x14ac:dyDescent="0.25">
      <c r="A796" t="s">
        <v>788</v>
      </c>
      <c r="B796" s="1">
        <f xml:space="preserve"> 5070</f>
        <v>5070</v>
      </c>
    </row>
    <row r="797" spans="1:2" x14ac:dyDescent="0.25">
      <c r="A797" t="s">
        <v>789</v>
      </c>
      <c r="B797" s="1">
        <f xml:space="preserve"> 5071</f>
        <v>5071</v>
      </c>
    </row>
    <row r="798" spans="1:2" x14ac:dyDescent="0.25">
      <c r="A798" t="s">
        <v>790</v>
      </c>
      <c r="B798" s="1">
        <f xml:space="preserve"> 5072</f>
        <v>5072</v>
      </c>
    </row>
    <row r="799" spans="1:2" x14ac:dyDescent="0.25">
      <c r="A799" t="s">
        <v>791</v>
      </c>
      <c r="B799" s="1">
        <f xml:space="preserve"> 5073</f>
        <v>5073</v>
      </c>
    </row>
    <row r="800" spans="1:2" x14ac:dyDescent="0.25">
      <c r="A800" t="s">
        <v>792</v>
      </c>
      <c r="B800" s="1">
        <f xml:space="preserve"> 5074</f>
        <v>5074</v>
      </c>
    </row>
    <row r="801" spans="1:2" x14ac:dyDescent="0.25">
      <c r="A801" t="s">
        <v>793</v>
      </c>
      <c r="B801" s="1">
        <f xml:space="preserve"> 5075</f>
        <v>5075</v>
      </c>
    </row>
    <row r="802" spans="1:2" x14ac:dyDescent="0.25">
      <c r="A802" t="s">
        <v>794</v>
      </c>
      <c r="B802" s="1">
        <f xml:space="preserve"> 5076</f>
        <v>5076</v>
      </c>
    </row>
    <row r="803" spans="1:2" x14ac:dyDescent="0.25">
      <c r="A803" t="s">
        <v>795</v>
      </c>
      <c r="B803" s="1">
        <f xml:space="preserve"> 5077</f>
        <v>5077</v>
      </c>
    </row>
    <row r="804" spans="1:2" x14ac:dyDescent="0.25">
      <c r="A804" t="s">
        <v>796</v>
      </c>
      <c r="B804" s="1">
        <f xml:space="preserve"> 5078</f>
        <v>5078</v>
      </c>
    </row>
    <row r="805" spans="1:2" x14ac:dyDescent="0.25">
      <c r="A805" t="s">
        <v>797</v>
      </c>
      <c r="B805" s="1">
        <f xml:space="preserve"> 5079</f>
        <v>5079</v>
      </c>
    </row>
    <row r="806" spans="1:2" x14ac:dyDescent="0.25">
      <c r="A806" t="s">
        <v>798</v>
      </c>
      <c r="B806" s="1">
        <f xml:space="preserve"> 5080</f>
        <v>5080</v>
      </c>
    </row>
    <row r="807" spans="1:2" x14ac:dyDescent="0.25">
      <c r="A807" t="s">
        <v>799</v>
      </c>
      <c r="B807" s="1">
        <f xml:space="preserve"> 5081</f>
        <v>5081</v>
      </c>
    </row>
    <row r="808" spans="1:2" x14ac:dyDescent="0.25">
      <c r="A808" t="s">
        <v>800</v>
      </c>
      <c r="B808" s="1">
        <f xml:space="preserve"> 5082</f>
        <v>5082</v>
      </c>
    </row>
    <row r="809" spans="1:2" x14ac:dyDescent="0.25">
      <c r="A809" t="s">
        <v>801</v>
      </c>
      <c r="B809" s="1">
        <f xml:space="preserve"> 5083</f>
        <v>5083</v>
      </c>
    </row>
    <row r="810" spans="1:2" x14ac:dyDescent="0.25">
      <c r="A810" t="s">
        <v>802</v>
      </c>
      <c r="B810" s="1">
        <f xml:space="preserve"> 5084</f>
        <v>5084</v>
      </c>
    </row>
    <row r="811" spans="1:2" x14ac:dyDescent="0.25">
      <c r="A811" t="s">
        <v>803</v>
      </c>
      <c r="B811" s="1">
        <f xml:space="preserve"> 5085</f>
        <v>5085</v>
      </c>
    </row>
    <row r="812" spans="1:2" x14ac:dyDescent="0.25">
      <c r="A812" t="s">
        <v>804</v>
      </c>
      <c r="B812" s="1">
        <f xml:space="preserve"> 5086</f>
        <v>5086</v>
      </c>
    </row>
    <row r="813" spans="1:2" x14ac:dyDescent="0.25">
      <c r="A813" t="s">
        <v>805</v>
      </c>
      <c r="B813" s="1">
        <f xml:space="preserve"> 5087</f>
        <v>5087</v>
      </c>
    </row>
    <row r="814" spans="1:2" x14ac:dyDescent="0.25">
      <c r="A814" t="s">
        <v>806</v>
      </c>
      <c r="B814" s="1">
        <f xml:space="preserve"> 5088</f>
        <v>5088</v>
      </c>
    </row>
    <row r="815" spans="1:2" x14ac:dyDescent="0.25">
      <c r="A815" t="s">
        <v>807</v>
      </c>
      <c r="B815" s="1">
        <f xml:space="preserve"> 5089</f>
        <v>5089</v>
      </c>
    </row>
    <row r="816" spans="1:2" x14ac:dyDescent="0.25">
      <c r="A816" t="s">
        <v>808</v>
      </c>
      <c r="B816" s="1">
        <f xml:space="preserve"> 5090</f>
        <v>5090</v>
      </c>
    </row>
    <row r="817" spans="1:2" x14ac:dyDescent="0.25">
      <c r="A817" t="s">
        <v>809</v>
      </c>
      <c r="B817" s="1">
        <f xml:space="preserve"> 5091</f>
        <v>5091</v>
      </c>
    </row>
    <row r="818" spans="1:2" x14ac:dyDescent="0.25">
      <c r="A818" t="s">
        <v>810</v>
      </c>
      <c r="B818" s="1">
        <f xml:space="preserve"> 5092</f>
        <v>5092</v>
      </c>
    </row>
    <row r="819" spans="1:2" x14ac:dyDescent="0.25">
      <c r="A819" t="s">
        <v>811</v>
      </c>
      <c r="B819" s="1">
        <f xml:space="preserve"> 5093</f>
        <v>5093</v>
      </c>
    </row>
    <row r="820" spans="1:2" x14ac:dyDescent="0.25">
      <c r="A820" t="s">
        <v>812</v>
      </c>
      <c r="B820" s="1">
        <f xml:space="preserve"> 5094</f>
        <v>5094</v>
      </c>
    </row>
    <row r="821" spans="1:2" x14ac:dyDescent="0.25">
      <c r="A821" t="s">
        <v>813</v>
      </c>
      <c r="B821" s="1">
        <f xml:space="preserve"> 5095</f>
        <v>5095</v>
      </c>
    </row>
    <row r="822" spans="1:2" x14ac:dyDescent="0.25">
      <c r="A822" t="s">
        <v>814</v>
      </c>
      <c r="B822" s="1">
        <f xml:space="preserve"> 5096</f>
        <v>5096</v>
      </c>
    </row>
    <row r="823" spans="1:2" x14ac:dyDescent="0.25">
      <c r="A823" t="s">
        <v>815</v>
      </c>
      <c r="B823" s="1">
        <f xml:space="preserve"> 5097</f>
        <v>5097</v>
      </c>
    </row>
    <row r="824" spans="1:2" x14ac:dyDescent="0.25">
      <c r="A824" t="s">
        <v>816</v>
      </c>
      <c r="B824" s="1">
        <f xml:space="preserve"> 5098</f>
        <v>5098</v>
      </c>
    </row>
    <row r="825" spans="1:2" x14ac:dyDescent="0.25">
      <c r="A825" t="s">
        <v>817</v>
      </c>
      <c r="B825" s="1">
        <f xml:space="preserve"> 5099</f>
        <v>5099</v>
      </c>
    </row>
    <row r="826" spans="1:2" x14ac:dyDescent="0.25">
      <c r="A826" t="s">
        <v>818</v>
      </c>
      <c r="B826" s="1">
        <f xml:space="preserve"> 5100</f>
        <v>5100</v>
      </c>
    </row>
    <row r="827" spans="1:2" x14ac:dyDescent="0.25">
      <c r="A827" t="s">
        <v>819</v>
      </c>
      <c r="B827" s="1">
        <f xml:space="preserve"> 5101</f>
        <v>5101</v>
      </c>
    </row>
    <row r="828" spans="1:2" x14ac:dyDescent="0.25">
      <c r="A828" t="s">
        <v>820</v>
      </c>
      <c r="B828" s="1">
        <f xml:space="preserve"> 5102</f>
        <v>5102</v>
      </c>
    </row>
    <row r="829" spans="1:2" x14ac:dyDescent="0.25">
      <c r="A829" t="s">
        <v>821</v>
      </c>
      <c r="B829" s="1">
        <f xml:space="preserve"> 5103</f>
        <v>5103</v>
      </c>
    </row>
    <row r="830" spans="1:2" x14ac:dyDescent="0.25">
      <c r="A830" t="s">
        <v>822</v>
      </c>
      <c r="B830" s="1">
        <f xml:space="preserve"> 5104</f>
        <v>5104</v>
      </c>
    </row>
    <row r="831" spans="1:2" x14ac:dyDescent="0.25">
      <c r="A831" t="s">
        <v>823</v>
      </c>
      <c r="B831" s="1">
        <f xml:space="preserve"> 5105</f>
        <v>5105</v>
      </c>
    </row>
    <row r="832" spans="1:2" x14ac:dyDescent="0.25">
      <c r="A832" t="s">
        <v>824</v>
      </c>
      <c r="B832" s="1">
        <f xml:space="preserve"> 5106</f>
        <v>5106</v>
      </c>
    </row>
    <row r="833" spans="1:2" x14ac:dyDescent="0.25">
      <c r="A833" t="s">
        <v>825</v>
      </c>
      <c r="B833" s="1">
        <f xml:space="preserve"> 5107</f>
        <v>5107</v>
      </c>
    </row>
    <row r="834" spans="1:2" x14ac:dyDescent="0.25">
      <c r="A834" t="s">
        <v>826</v>
      </c>
      <c r="B834" s="1">
        <f xml:space="preserve"> 5108</f>
        <v>5108</v>
      </c>
    </row>
    <row r="835" spans="1:2" x14ac:dyDescent="0.25">
      <c r="A835" t="s">
        <v>827</v>
      </c>
      <c r="B835" s="1">
        <f xml:space="preserve"> 5109</f>
        <v>5109</v>
      </c>
    </row>
    <row r="836" spans="1:2" x14ac:dyDescent="0.25">
      <c r="A836" t="s">
        <v>828</v>
      </c>
      <c r="B836" s="1">
        <f xml:space="preserve"> 5110</f>
        <v>5110</v>
      </c>
    </row>
    <row r="837" spans="1:2" x14ac:dyDescent="0.25">
      <c r="A837" t="s">
        <v>829</v>
      </c>
      <c r="B837" s="1">
        <f xml:space="preserve"> 5111</f>
        <v>5111</v>
      </c>
    </row>
    <row r="838" spans="1:2" x14ac:dyDescent="0.25">
      <c r="A838" t="s">
        <v>830</v>
      </c>
      <c r="B838" s="1">
        <f xml:space="preserve"> 5112</f>
        <v>5112</v>
      </c>
    </row>
    <row r="839" spans="1:2" x14ac:dyDescent="0.25">
      <c r="A839" t="s">
        <v>831</v>
      </c>
      <c r="B839" s="1">
        <f xml:space="preserve"> 5113</f>
        <v>5113</v>
      </c>
    </row>
    <row r="840" spans="1:2" x14ac:dyDescent="0.25">
      <c r="A840" t="s">
        <v>832</v>
      </c>
      <c r="B840" s="1">
        <f xml:space="preserve"> 5114</f>
        <v>5114</v>
      </c>
    </row>
    <row r="841" spans="1:2" x14ac:dyDescent="0.25">
      <c r="A841" t="s">
        <v>833</v>
      </c>
      <c r="B841" s="1">
        <f xml:space="preserve"> 5115</f>
        <v>5115</v>
      </c>
    </row>
    <row r="842" spans="1:2" x14ac:dyDescent="0.25">
      <c r="A842" t="s">
        <v>834</v>
      </c>
      <c r="B842" s="1">
        <f xml:space="preserve"> 6000</f>
        <v>6000</v>
      </c>
    </row>
    <row r="843" spans="1:2" x14ac:dyDescent="0.25">
      <c r="A843" t="s">
        <v>835</v>
      </c>
      <c r="B843" s="1">
        <f xml:space="preserve"> 6001</f>
        <v>6001</v>
      </c>
    </row>
    <row r="844" spans="1:2" x14ac:dyDescent="0.25">
      <c r="A844" t="s">
        <v>836</v>
      </c>
      <c r="B844" s="1">
        <f xml:space="preserve"> 6002</f>
        <v>6002</v>
      </c>
    </row>
    <row r="845" spans="1:2" x14ac:dyDescent="0.25">
      <c r="A845" t="s">
        <v>837</v>
      </c>
      <c r="B845" s="1">
        <f xml:space="preserve"> 6003</f>
        <v>6003</v>
      </c>
    </row>
    <row r="846" spans="1:2" x14ac:dyDescent="0.25">
      <c r="A846" t="s">
        <v>838</v>
      </c>
      <c r="B846" s="1">
        <f xml:space="preserve"> 6010</f>
        <v>6010</v>
      </c>
    </row>
    <row r="847" spans="1:2" x14ac:dyDescent="0.25">
      <c r="A847" t="s">
        <v>839</v>
      </c>
      <c r="B847" s="1">
        <f xml:space="preserve"> 6020</f>
        <v>6020</v>
      </c>
    </row>
    <row r="848" spans="1:2" x14ac:dyDescent="0.25">
      <c r="A848" t="s">
        <v>840</v>
      </c>
      <c r="B848" s="1">
        <f xml:space="preserve"> 6030</f>
        <v>6030</v>
      </c>
    </row>
    <row r="849" spans="1:2" x14ac:dyDescent="0.25">
      <c r="A849" t="s">
        <v>841</v>
      </c>
      <c r="B849" s="1">
        <f xml:space="preserve"> 6040</f>
        <v>6040</v>
      </c>
    </row>
    <row r="850" spans="1:2" x14ac:dyDescent="0.25">
      <c r="A850" t="s">
        <v>842</v>
      </c>
      <c r="B850" s="1">
        <f xml:space="preserve"> 6050</f>
        <v>6050</v>
      </c>
    </row>
    <row r="851" spans="1:2" x14ac:dyDescent="0.25">
      <c r="A851" t="s">
        <v>843</v>
      </c>
      <c r="B851" s="1">
        <f xml:space="preserve"> 6060</f>
        <v>6060</v>
      </c>
    </row>
    <row r="852" spans="1:2" x14ac:dyDescent="0.25">
      <c r="A852" t="s">
        <v>844</v>
      </c>
      <c r="B852" s="1">
        <f xml:space="preserve"> 6070</f>
        <v>6070</v>
      </c>
    </row>
    <row r="853" spans="1:2" x14ac:dyDescent="0.25">
      <c r="A853" t="s">
        <v>845</v>
      </c>
      <c r="B853" s="1">
        <f xml:space="preserve"> 6080</f>
        <v>6080</v>
      </c>
    </row>
    <row r="854" spans="1:2" x14ac:dyDescent="0.25">
      <c r="A854" t="s">
        <v>846</v>
      </c>
      <c r="B854" s="1">
        <f xml:space="preserve"> 7001</f>
        <v>7001</v>
      </c>
    </row>
    <row r="855" spans="1:2" x14ac:dyDescent="0.25">
      <c r="A855" t="s">
        <v>847</v>
      </c>
      <c r="B855" s="1">
        <f xml:space="preserve"> 7002</f>
        <v>7002</v>
      </c>
    </row>
    <row r="856" spans="1:2" x14ac:dyDescent="0.25">
      <c r="A856" t="s">
        <v>848</v>
      </c>
      <c r="B856" s="1">
        <f xml:space="preserve"> 7003</f>
        <v>7003</v>
      </c>
    </row>
    <row r="857" spans="1:2" x14ac:dyDescent="0.25">
      <c r="A857" t="s">
        <v>849</v>
      </c>
      <c r="B857" s="1">
        <f xml:space="preserve"> 7004</f>
        <v>7004</v>
      </c>
    </row>
    <row r="858" spans="1:2" x14ac:dyDescent="0.25">
      <c r="A858" t="s">
        <v>850</v>
      </c>
      <c r="B858" s="1">
        <f xml:space="preserve"> 7005</f>
        <v>7005</v>
      </c>
    </row>
    <row r="859" spans="1:2" x14ac:dyDescent="0.25">
      <c r="A859" t="s">
        <v>851</v>
      </c>
      <c r="B859" s="1">
        <f xml:space="preserve"> 7006</f>
        <v>7006</v>
      </c>
    </row>
    <row r="860" spans="1:2" x14ac:dyDescent="0.25">
      <c r="A860" t="s">
        <v>852</v>
      </c>
      <c r="B860" s="1">
        <f xml:space="preserve"> 7007</f>
        <v>7007</v>
      </c>
    </row>
    <row r="861" spans="1:2" x14ac:dyDescent="0.25">
      <c r="A861" t="s">
        <v>853</v>
      </c>
      <c r="B861" s="1">
        <f xml:space="preserve"> 7008</f>
        <v>7008</v>
      </c>
    </row>
    <row r="862" spans="1:2" x14ac:dyDescent="0.25">
      <c r="A862" t="s">
        <v>854</v>
      </c>
      <c r="B862" s="1">
        <f xml:space="preserve"> 7009</f>
        <v>7009</v>
      </c>
    </row>
    <row r="863" spans="1:2" x14ac:dyDescent="0.25">
      <c r="A863" t="s">
        <v>855</v>
      </c>
      <c r="B863" s="1">
        <f xml:space="preserve"> 7010</f>
        <v>7010</v>
      </c>
    </row>
    <row r="864" spans="1:2" x14ac:dyDescent="0.25">
      <c r="A864" t="s">
        <v>856</v>
      </c>
      <c r="B864" s="1">
        <f xml:space="preserve"> 7011</f>
        <v>7011</v>
      </c>
    </row>
    <row r="865" spans="1:2" x14ac:dyDescent="0.25">
      <c r="A865" t="s">
        <v>857</v>
      </c>
      <c r="B865" s="1">
        <f xml:space="preserve"> 7012</f>
        <v>7012</v>
      </c>
    </row>
    <row r="866" spans="1:2" x14ac:dyDescent="0.25">
      <c r="A866" t="s">
        <v>858</v>
      </c>
      <c r="B866" s="1">
        <f xml:space="preserve"> 7013</f>
        <v>7013</v>
      </c>
    </row>
    <row r="867" spans="1:2" x14ac:dyDescent="0.25">
      <c r="A867" t="s">
        <v>859</v>
      </c>
      <c r="B867" s="1">
        <f xml:space="preserve"> 7014</f>
        <v>7014</v>
      </c>
    </row>
    <row r="868" spans="1:2" x14ac:dyDescent="0.25">
      <c r="A868" t="s">
        <v>860</v>
      </c>
      <c r="B868" s="1">
        <f xml:space="preserve"> 7015</f>
        <v>7015</v>
      </c>
    </row>
    <row r="869" spans="1:2" x14ac:dyDescent="0.25">
      <c r="A869" t="s">
        <v>861</v>
      </c>
      <c r="B869" s="1">
        <f xml:space="preserve"> 7016</f>
        <v>7016</v>
      </c>
    </row>
    <row r="870" spans="1:2" x14ac:dyDescent="0.25">
      <c r="A870" t="s">
        <v>862</v>
      </c>
      <c r="B870" s="1">
        <f xml:space="preserve"> 7017</f>
        <v>7017</v>
      </c>
    </row>
    <row r="871" spans="1:2" x14ac:dyDescent="0.25">
      <c r="A871" t="s">
        <v>863</v>
      </c>
      <c r="B871" s="1">
        <f xml:space="preserve"> 7018</f>
        <v>7018</v>
      </c>
    </row>
    <row r="872" spans="1:2" x14ac:dyDescent="0.25">
      <c r="A872" t="s">
        <v>864</v>
      </c>
      <c r="B872" s="1">
        <f xml:space="preserve"> 7019</f>
        <v>7019</v>
      </c>
    </row>
    <row r="873" spans="1:2" x14ac:dyDescent="0.25">
      <c r="A873" t="s">
        <v>865</v>
      </c>
      <c r="B873" s="1">
        <f xml:space="preserve"> 7020</f>
        <v>7020</v>
      </c>
    </row>
    <row r="874" spans="1:2" x14ac:dyDescent="0.25">
      <c r="A874" t="s">
        <v>866</v>
      </c>
      <c r="B874" s="1">
        <f xml:space="preserve"> 7100</f>
        <v>7100</v>
      </c>
    </row>
    <row r="875" spans="1:2" x14ac:dyDescent="0.25">
      <c r="A875" t="s">
        <v>867</v>
      </c>
      <c r="B875" s="1">
        <f xml:space="preserve"> 7101</f>
        <v>7101</v>
      </c>
    </row>
    <row r="876" spans="1:2" x14ac:dyDescent="0.25">
      <c r="A876" t="s">
        <v>868</v>
      </c>
      <c r="B876" s="1">
        <f xml:space="preserve"> 8001</f>
        <v>8001</v>
      </c>
    </row>
    <row r="877" spans="1:2" x14ac:dyDescent="0.25">
      <c r="A877" t="s">
        <v>869</v>
      </c>
      <c r="B877" s="1">
        <f xml:space="preserve"> 8002</f>
        <v>8002</v>
      </c>
    </row>
    <row r="878" spans="1:2" x14ac:dyDescent="0.25">
      <c r="A878" t="s">
        <v>870</v>
      </c>
      <c r="B878" s="1">
        <f xml:space="preserve"> 8003</f>
        <v>8003</v>
      </c>
    </row>
    <row r="879" spans="1:2" x14ac:dyDescent="0.25">
      <c r="A879" t="s">
        <v>871</v>
      </c>
      <c r="B879" s="1">
        <f xml:space="preserve"> 8004</f>
        <v>8004</v>
      </c>
    </row>
    <row r="880" spans="1:2" x14ac:dyDescent="0.25">
      <c r="A880" t="s">
        <v>872</v>
      </c>
      <c r="B880" s="1">
        <f xml:space="preserve"> 8005</f>
        <v>8005</v>
      </c>
    </row>
    <row r="881" spans="1:2" x14ac:dyDescent="0.25">
      <c r="A881" t="s">
        <v>873</v>
      </c>
      <c r="B881" s="1">
        <f xml:space="preserve"> 8006</f>
        <v>8006</v>
      </c>
    </row>
    <row r="882" spans="1:2" x14ac:dyDescent="0.25">
      <c r="A882" t="s">
        <v>874</v>
      </c>
      <c r="B882" s="1">
        <f xml:space="preserve"> 8007</f>
        <v>8007</v>
      </c>
    </row>
    <row r="883" spans="1:2" x14ac:dyDescent="0.25">
      <c r="A883" t="s">
        <v>875</v>
      </c>
      <c r="B883" s="1">
        <f xml:space="preserve"> 8008</f>
        <v>8008</v>
      </c>
    </row>
    <row r="884" spans="1:2" x14ac:dyDescent="0.25">
      <c r="A884" t="s">
        <v>876</v>
      </c>
      <c r="B884" s="1">
        <f xml:space="preserve"> 8009</f>
        <v>8009</v>
      </c>
    </row>
    <row r="885" spans="1:2" x14ac:dyDescent="0.25">
      <c r="A885" t="s">
        <v>877</v>
      </c>
      <c r="B885" s="1">
        <f xml:space="preserve"> 8010</f>
        <v>8010</v>
      </c>
    </row>
    <row r="886" spans="1:2" x14ac:dyDescent="0.25">
      <c r="A886" t="s">
        <v>878</v>
      </c>
      <c r="B886" s="1">
        <f xml:space="preserve"> 8011</f>
        <v>8011</v>
      </c>
    </row>
    <row r="887" spans="1:2" x14ac:dyDescent="0.25">
      <c r="A887" t="s">
        <v>879</v>
      </c>
      <c r="B887" s="1">
        <f xml:space="preserve"> 8012</f>
        <v>8012</v>
      </c>
    </row>
    <row r="888" spans="1:2" x14ac:dyDescent="0.25">
      <c r="A888" t="s">
        <v>880</v>
      </c>
      <c r="B888" s="1">
        <f xml:space="preserve"> 8013</f>
        <v>8013</v>
      </c>
    </row>
    <row r="889" spans="1:2" x14ac:dyDescent="0.25">
      <c r="A889" t="s">
        <v>881</v>
      </c>
      <c r="B889" s="1">
        <f xml:space="preserve"> 8014</f>
        <v>8014</v>
      </c>
    </row>
    <row r="890" spans="1:2" x14ac:dyDescent="0.25">
      <c r="A890" t="s">
        <v>418</v>
      </c>
      <c r="B890" s="1">
        <f xml:space="preserve"> 11100</f>
        <v>11100</v>
      </c>
    </row>
    <row r="891" spans="1:2" x14ac:dyDescent="0.25">
      <c r="A891" t="s">
        <v>882</v>
      </c>
      <c r="B891" s="1">
        <f xml:space="preserve"> 11101</f>
        <v>11101</v>
      </c>
    </row>
    <row r="892" spans="1:2" x14ac:dyDescent="0.25">
      <c r="A892" t="s">
        <v>883</v>
      </c>
      <c r="B892" s="1">
        <f xml:space="preserve"> 11102</f>
        <v>11102</v>
      </c>
    </row>
    <row r="893" spans="1:2" x14ac:dyDescent="0.25">
      <c r="A893" t="s">
        <v>884</v>
      </c>
      <c r="B893" s="1">
        <f xml:space="preserve"> 11103</f>
        <v>11103</v>
      </c>
    </row>
    <row r="894" spans="1:2" x14ac:dyDescent="0.25">
      <c r="A894" t="s">
        <v>885</v>
      </c>
      <c r="B894" s="1">
        <f xml:space="preserve"> 11104</f>
        <v>11104</v>
      </c>
    </row>
    <row r="895" spans="1:2" x14ac:dyDescent="0.25">
      <c r="A895" t="s">
        <v>886</v>
      </c>
      <c r="B895" s="1">
        <f xml:space="preserve"> 11105</f>
        <v>11105</v>
      </c>
    </row>
    <row r="896" spans="1:2" x14ac:dyDescent="0.25">
      <c r="A896" t="s">
        <v>887</v>
      </c>
      <c r="B896" s="1">
        <f xml:space="preserve"> 11106</f>
        <v>11106</v>
      </c>
    </row>
    <row r="897" spans="1:2" x14ac:dyDescent="0.25">
      <c r="A897" t="s">
        <v>888</v>
      </c>
      <c r="B897" s="1">
        <f xml:space="preserve"> 11107</f>
        <v>11107</v>
      </c>
    </row>
    <row r="898" spans="1:2" x14ac:dyDescent="0.25">
      <c r="A898" t="s">
        <v>889</v>
      </c>
      <c r="B898" s="1">
        <f xml:space="preserve"> 11108</f>
        <v>11108</v>
      </c>
    </row>
    <row r="899" spans="1:2" x14ac:dyDescent="0.25">
      <c r="A899" t="s">
        <v>890</v>
      </c>
      <c r="B899" s="1">
        <f xml:space="preserve"> 11109</f>
        <v>11109</v>
      </c>
    </row>
    <row r="900" spans="1:2" x14ac:dyDescent="0.25">
      <c r="A900" t="s">
        <v>891</v>
      </c>
      <c r="B900" s="1">
        <f xml:space="preserve"> 11110</f>
        <v>11110</v>
      </c>
    </row>
    <row r="901" spans="1:2" x14ac:dyDescent="0.25">
      <c r="A901" t="s">
        <v>432</v>
      </c>
      <c r="B901" s="1">
        <f xml:space="preserve"> 11111</f>
        <v>11111</v>
      </c>
    </row>
    <row r="902" spans="1:2" x14ac:dyDescent="0.25">
      <c r="A902" t="s">
        <v>892</v>
      </c>
      <c r="B902" s="1">
        <f xml:space="preserve"> 11112</f>
        <v>11112</v>
      </c>
    </row>
    <row r="903" spans="1:2" x14ac:dyDescent="0.25">
      <c r="A903" t="s">
        <v>893</v>
      </c>
      <c r="B903" s="1">
        <f xml:space="preserve"> 11113</f>
        <v>11113</v>
      </c>
    </row>
    <row r="904" spans="1:2" x14ac:dyDescent="0.25">
      <c r="A904" t="s">
        <v>894</v>
      </c>
      <c r="B904" s="1">
        <f xml:space="preserve"> 11114</f>
        <v>11114</v>
      </c>
    </row>
    <row r="905" spans="1:2" x14ac:dyDescent="0.25">
      <c r="A905" t="s">
        <v>895</v>
      </c>
      <c r="B905" s="1">
        <f xml:space="preserve"> 11115</f>
        <v>11115</v>
      </c>
    </row>
    <row r="906" spans="1:2" x14ac:dyDescent="0.25">
      <c r="A906" t="s">
        <v>896</v>
      </c>
      <c r="B906" s="1">
        <f xml:space="preserve"> 11116</f>
        <v>11116</v>
      </c>
    </row>
    <row r="907" spans="1:2" x14ac:dyDescent="0.25">
      <c r="A907" t="s">
        <v>897</v>
      </c>
      <c r="B907" s="1">
        <f xml:space="preserve"> 11117</f>
        <v>11117</v>
      </c>
    </row>
    <row r="908" spans="1:2" x14ac:dyDescent="0.25">
      <c r="A908" t="s">
        <v>440</v>
      </c>
      <c r="B908" s="1">
        <f xml:space="preserve"> 11118</f>
        <v>11118</v>
      </c>
    </row>
    <row r="909" spans="1:2" x14ac:dyDescent="0.25">
      <c r="A909" t="s">
        <v>442</v>
      </c>
      <c r="B909" s="1">
        <f xml:space="preserve"> 11119</f>
        <v>11119</v>
      </c>
    </row>
    <row r="910" spans="1:2" x14ac:dyDescent="0.25">
      <c r="A910" t="s">
        <v>898</v>
      </c>
      <c r="B910" s="1">
        <f xml:space="preserve"> 11120</f>
        <v>11120</v>
      </c>
    </row>
    <row r="911" spans="1:2" x14ac:dyDescent="0.25">
      <c r="A911" t="s">
        <v>899</v>
      </c>
      <c r="B911" s="1">
        <f xml:space="preserve"> 11121</f>
        <v>11121</v>
      </c>
    </row>
    <row r="912" spans="1:2" x14ac:dyDescent="0.25">
      <c r="A912" t="s">
        <v>900</v>
      </c>
      <c r="B912" s="1">
        <f xml:space="preserve"> 11122</f>
        <v>11122</v>
      </c>
    </row>
    <row r="913" spans="1:2" x14ac:dyDescent="0.25">
      <c r="A913" t="s">
        <v>901</v>
      </c>
      <c r="B913" s="1">
        <f xml:space="preserve"> 11123</f>
        <v>11123</v>
      </c>
    </row>
    <row r="914" spans="1:2" x14ac:dyDescent="0.25">
      <c r="A914" t="s">
        <v>447</v>
      </c>
      <c r="B914" s="1">
        <f xml:space="preserve"> 11124</f>
        <v>11124</v>
      </c>
    </row>
    <row r="915" spans="1:2" x14ac:dyDescent="0.25">
      <c r="A915" t="s">
        <v>902</v>
      </c>
      <c r="B915" s="1">
        <f xml:space="preserve"> 11125</f>
        <v>11125</v>
      </c>
    </row>
    <row r="916" spans="1:2" x14ac:dyDescent="0.25">
      <c r="A916" t="s">
        <v>903</v>
      </c>
      <c r="B916" s="1">
        <f xml:space="preserve"> 11126</f>
        <v>11126</v>
      </c>
    </row>
    <row r="917" spans="1:2" x14ac:dyDescent="0.25">
      <c r="A917" t="s">
        <v>904</v>
      </c>
      <c r="B917" s="1">
        <f xml:space="preserve"> 11127</f>
        <v>11127</v>
      </c>
    </row>
    <row r="918" spans="1:2" x14ac:dyDescent="0.25">
      <c r="A918" t="s">
        <v>452</v>
      </c>
      <c r="B918" s="1">
        <f xml:space="preserve"> 11128</f>
        <v>11128</v>
      </c>
    </row>
    <row r="919" spans="1:2" x14ac:dyDescent="0.25">
      <c r="A919" t="s">
        <v>453</v>
      </c>
      <c r="B919" s="1">
        <f xml:space="preserve"> 11129</f>
        <v>11129</v>
      </c>
    </row>
    <row r="920" spans="1:2" x14ac:dyDescent="0.25">
      <c r="A920" t="s">
        <v>454</v>
      </c>
      <c r="B920" s="1">
        <f xml:space="preserve"> 11130</f>
        <v>11130</v>
      </c>
    </row>
    <row r="921" spans="1:2" x14ac:dyDescent="0.25">
      <c r="A921" t="s">
        <v>455</v>
      </c>
      <c r="B921" s="1">
        <f xml:space="preserve"> 11131</f>
        <v>11131</v>
      </c>
    </row>
    <row r="922" spans="1:2" x14ac:dyDescent="0.25">
      <c r="A922" t="s">
        <v>456</v>
      </c>
      <c r="B922" s="1">
        <f xml:space="preserve"> 11132</f>
        <v>11132</v>
      </c>
    </row>
    <row r="923" spans="1:2" x14ac:dyDescent="0.25">
      <c r="A923" t="s">
        <v>905</v>
      </c>
      <c r="B923" s="1">
        <f xml:space="preserve"> 11133</f>
        <v>11133</v>
      </c>
    </row>
    <row r="924" spans="1:2" x14ac:dyDescent="0.25">
      <c r="A924" t="s">
        <v>906</v>
      </c>
      <c r="B924" s="1">
        <f xml:space="preserve"> 11134</f>
        <v>11134</v>
      </c>
    </row>
    <row r="925" spans="1:2" x14ac:dyDescent="0.25">
      <c r="A925" t="s">
        <v>907</v>
      </c>
      <c r="B925" s="1">
        <f xml:space="preserve"> 11135</f>
        <v>11135</v>
      </c>
    </row>
    <row r="926" spans="1:2" x14ac:dyDescent="0.25">
      <c r="A926" t="s">
        <v>908</v>
      </c>
      <c r="B926" s="1">
        <f xml:space="preserve"> 11136</f>
        <v>11136</v>
      </c>
    </row>
    <row r="927" spans="1:2" x14ac:dyDescent="0.25">
      <c r="A927" t="s">
        <v>909</v>
      </c>
      <c r="B927" s="1">
        <f xml:space="preserve"> 11137</f>
        <v>11137</v>
      </c>
    </row>
    <row r="928" spans="1:2" x14ac:dyDescent="0.25">
      <c r="A928" t="s">
        <v>459</v>
      </c>
      <c r="B928" s="1">
        <f xml:space="preserve"> 11138</f>
        <v>11138</v>
      </c>
    </row>
    <row r="929" spans="1:2" x14ac:dyDescent="0.25">
      <c r="A929" t="s">
        <v>910</v>
      </c>
      <c r="B929" s="1">
        <f xml:space="preserve"> 11139</f>
        <v>11139</v>
      </c>
    </row>
    <row r="930" spans="1:2" x14ac:dyDescent="0.25">
      <c r="A930" t="s">
        <v>911</v>
      </c>
      <c r="B930" s="1">
        <f xml:space="preserve"> 11140</f>
        <v>11140</v>
      </c>
    </row>
    <row r="931" spans="1:2" x14ac:dyDescent="0.25">
      <c r="A931" t="s">
        <v>912</v>
      </c>
      <c r="B931" s="1">
        <f xml:space="preserve"> 11141</f>
        <v>11141</v>
      </c>
    </row>
    <row r="932" spans="1:2" x14ac:dyDescent="0.25">
      <c r="A932" t="s">
        <v>468</v>
      </c>
      <c r="B932" s="1">
        <f xml:space="preserve"> 11142</f>
        <v>11142</v>
      </c>
    </row>
    <row r="933" spans="1:2" x14ac:dyDescent="0.25">
      <c r="A933" t="s">
        <v>469</v>
      </c>
      <c r="B933" s="1">
        <f xml:space="preserve"> 11143</f>
        <v>11143</v>
      </c>
    </row>
    <row r="934" spans="1:2" x14ac:dyDescent="0.25">
      <c r="A934" t="s">
        <v>470</v>
      </c>
      <c r="B934" s="1">
        <f xml:space="preserve"> 11144</f>
        <v>11144</v>
      </c>
    </row>
    <row r="935" spans="1:2" x14ac:dyDescent="0.25">
      <c r="A935" t="s">
        <v>471</v>
      </c>
      <c r="B935" s="1">
        <f xml:space="preserve"> 11145</f>
        <v>11145</v>
      </c>
    </row>
    <row r="936" spans="1:2" x14ac:dyDescent="0.25">
      <c r="A936" t="s">
        <v>472</v>
      </c>
      <c r="B936" s="1">
        <f xml:space="preserve"> 11146</f>
        <v>11146</v>
      </c>
    </row>
    <row r="937" spans="1:2" x14ac:dyDescent="0.25">
      <c r="A937" t="s">
        <v>913</v>
      </c>
      <c r="B937" s="1">
        <f xml:space="preserve"> 11147</f>
        <v>11147</v>
      </c>
    </row>
    <row r="938" spans="1:2" x14ac:dyDescent="0.25">
      <c r="A938" t="s">
        <v>914</v>
      </c>
      <c r="B938" s="1">
        <f xml:space="preserve"> 11148</f>
        <v>11148</v>
      </c>
    </row>
    <row r="939" spans="1:2" x14ac:dyDescent="0.25">
      <c r="A939" t="s">
        <v>915</v>
      </c>
      <c r="B939" s="1">
        <f xml:space="preserve"> 11149</f>
        <v>11149</v>
      </c>
    </row>
    <row r="940" spans="1:2" x14ac:dyDescent="0.25">
      <c r="A940" t="s">
        <v>916</v>
      </c>
      <c r="B940" s="1">
        <f xml:space="preserve"> 11150</f>
        <v>11150</v>
      </c>
    </row>
    <row r="941" spans="1:2" x14ac:dyDescent="0.25">
      <c r="A941" t="s">
        <v>917</v>
      </c>
      <c r="B941" s="1">
        <f xml:space="preserve"> 11151</f>
        <v>11151</v>
      </c>
    </row>
    <row r="942" spans="1:2" x14ac:dyDescent="0.25">
      <c r="A942" t="s">
        <v>918</v>
      </c>
      <c r="B942" s="1">
        <f xml:space="preserve"> 11152</f>
        <v>11152</v>
      </c>
    </row>
    <row r="943" spans="1:2" x14ac:dyDescent="0.25">
      <c r="A943" t="s">
        <v>919</v>
      </c>
      <c r="B943" s="1">
        <f xml:space="preserve"> 11153</f>
        <v>11153</v>
      </c>
    </row>
    <row r="944" spans="1:2" x14ac:dyDescent="0.25">
      <c r="A944" t="s">
        <v>920</v>
      </c>
      <c r="B944" s="1">
        <f xml:space="preserve"> 11154</f>
        <v>11154</v>
      </c>
    </row>
    <row r="945" spans="1:2" x14ac:dyDescent="0.25">
      <c r="A945" t="s">
        <v>921</v>
      </c>
      <c r="B945" s="1">
        <f xml:space="preserve"> 11155</f>
        <v>11155</v>
      </c>
    </row>
    <row r="946" spans="1:2" x14ac:dyDescent="0.25">
      <c r="A946" t="s">
        <v>922</v>
      </c>
      <c r="B946" s="1">
        <f xml:space="preserve"> 11156</f>
        <v>11156</v>
      </c>
    </row>
    <row r="947" spans="1:2" x14ac:dyDescent="0.25">
      <c r="A947" t="s">
        <v>923</v>
      </c>
      <c r="B947" s="1">
        <f xml:space="preserve"> 11157</f>
        <v>11157</v>
      </c>
    </row>
    <row r="948" spans="1:2" x14ac:dyDescent="0.25">
      <c r="A948" t="s">
        <v>924</v>
      </c>
      <c r="B948" s="1">
        <f xml:space="preserve"> 11158</f>
        <v>11158</v>
      </c>
    </row>
    <row r="949" spans="1:2" x14ac:dyDescent="0.25">
      <c r="A949" t="s">
        <v>925</v>
      </c>
      <c r="B949" s="1">
        <f xml:space="preserve"> 11159</f>
        <v>11159</v>
      </c>
    </row>
    <row r="950" spans="1:2" x14ac:dyDescent="0.25">
      <c r="A950" t="s">
        <v>926</v>
      </c>
      <c r="B950" s="1">
        <f xml:space="preserve"> 11160</f>
        <v>11160</v>
      </c>
    </row>
    <row r="951" spans="1:2" x14ac:dyDescent="0.25">
      <c r="A951" t="s">
        <v>927</v>
      </c>
      <c r="B951" s="1">
        <f xml:space="preserve"> 11161</f>
        <v>11161</v>
      </c>
    </row>
    <row r="952" spans="1:2" x14ac:dyDescent="0.25">
      <c r="A952" t="s">
        <v>928</v>
      </c>
      <c r="B952" s="1">
        <f xml:space="preserve"> 11162</f>
        <v>11162</v>
      </c>
    </row>
    <row r="953" spans="1:2" x14ac:dyDescent="0.25">
      <c r="A953" t="s">
        <v>493</v>
      </c>
      <c r="B953" s="1">
        <f xml:space="preserve"> 11163</f>
        <v>11163</v>
      </c>
    </row>
    <row r="954" spans="1:2" x14ac:dyDescent="0.25">
      <c r="A954" t="s">
        <v>929</v>
      </c>
      <c r="B954" s="1">
        <f xml:space="preserve"> 11164</f>
        <v>11164</v>
      </c>
    </row>
    <row r="955" spans="1:2" x14ac:dyDescent="0.25">
      <c r="A955" t="s">
        <v>930</v>
      </c>
      <c r="B955" s="1">
        <f xml:space="preserve"> 11165</f>
        <v>11165</v>
      </c>
    </row>
    <row r="956" spans="1:2" x14ac:dyDescent="0.25">
      <c r="A956" t="s">
        <v>496</v>
      </c>
      <c r="B956" s="1">
        <f xml:space="preserve"> 11166</f>
        <v>11166</v>
      </c>
    </row>
    <row r="957" spans="1:2" x14ac:dyDescent="0.25">
      <c r="A957" t="s">
        <v>497</v>
      </c>
      <c r="B957" s="1">
        <f xml:space="preserve"> 11167</f>
        <v>11167</v>
      </c>
    </row>
    <row r="958" spans="1:2" x14ac:dyDescent="0.25">
      <c r="A958" t="s">
        <v>498</v>
      </c>
      <c r="B958" s="1">
        <f xml:space="preserve"> 11168</f>
        <v>11168</v>
      </c>
    </row>
    <row r="959" spans="1:2" x14ac:dyDescent="0.25">
      <c r="A959" t="s">
        <v>931</v>
      </c>
      <c r="B959" s="1">
        <f xml:space="preserve"> 11169</f>
        <v>11169</v>
      </c>
    </row>
    <row r="960" spans="1:2" x14ac:dyDescent="0.25">
      <c r="A960" t="s">
        <v>932</v>
      </c>
      <c r="B960" s="1">
        <f xml:space="preserve"> 11170</f>
        <v>11170</v>
      </c>
    </row>
    <row r="961" spans="1:2" x14ac:dyDescent="0.25">
      <c r="A961" t="s">
        <v>503</v>
      </c>
      <c r="B961" s="1">
        <f xml:space="preserve"> 11171</f>
        <v>11171</v>
      </c>
    </row>
    <row r="962" spans="1:2" x14ac:dyDescent="0.25">
      <c r="A962" t="s">
        <v>504</v>
      </c>
      <c r="B962" s="1">
        <f xml:space="preserve"> 11172</f>
        <v>11172</v>
      </c>
    </row>
    <row r="963" spans="1:2" x14ac:dyDescent="0.25">
      <c r="A963" t="s">
        <v>933</v>
      </c>
      <c r="B963" s="1">
        <f xml:space="preserve"> 11173</f>
        <v>11173</v>
      </c>
    </row>
    <row r="964" spans="1:2" x14ac:dyDescent="0.25">
      <c r="A964" t="s">
        <v>934</v>
      </c>
      <c r="B964" s="1">
        <f xml:space="preserve"> 11174</f>
        <v>11174</v>
      </c>
    </row>
    <row r="965" spans="1:2" x14ac:dyDescent="0.25">
      <c r="A965" t="s">
        <v>508</v>
      </c>
      <c r="B965" s="1">
        <f xml:space="preserve"> 11175</f>
        <v>11175</v>
      </c>
    </row>
    <row r="966" spans="1:2" x14ac:dyDescent="0.25">
      <c r="A966" t="s">
        <v>509</v>
      </c>
      <c r="B966" s="1">
        <f xml:space="preserve"> 12100</f>
        <v>12100</v>
      </c>
    </row>
    <row r="967" spans="1:2" x14ac:dyDescent="0.25">
      <c r="A967" t="s">
        <v>935</v>
      </c>
      <c r="B967" s="1">
        <f xml:space="preserve"> 12101</f>
        <v>12101</v>
      </c>
    </row>
    <row r="968" spans="1:2" x14ac:dyDescent="0.25">
      <c r="A968" t="s">
        <v>936</v>
      </c>
      <c r="B968" s="1">
        <f xml:space="preserve"> 12102</f>
        <v>12102</v>
      </c>
    </row>
    <row r="969" spans="1:2" x14ac:dyDescent="0.25">
      <c r="A969" t="s">
        <v>937</v>
      </c>
      <c r="B969" s="1">
        <f xml:space="preserve"> 12103</f>
        <v>12103</v>
      </c>
    </row>
    <row r="970" spans="1:2" x14ac:dyDescent="0.25">
      <c r="A970" t="s">
        <v>938</v>
      </c>
      <c r="B970" s="1">
        <f xml:space="preserve"> 12104</f>
        <v>12104</v>
      </c>
    </row>
    <row r="971" spans="1:2" x14ac:dyDescent="0.25">
      <c r="A971" t="s">
        <v>939</v>
      </c>
      <c r="B971" s="1">
        <f xml:space="preserve"> 12105</f>
        <v>12105</v>
      </c>
    </row>
    <row r="972" spans="1:2" x14ac:dyDescent="0.25">
      <c r="A972" t="s">
        <v>940</v>
      </c>
      <c r="B972" s="1">
        <f xml:space="preserve"> 12106</f>
        <v>12106</v>
      </c>
    </row>
    <row r="973" spans="1:2" x14ac:dyDescent="0.25">
      <c r="A973" t="s">
        <v>941</v>
      </c>
      <c r="B973" s="1">
        <f xml:space="preserve"> 12107</f>
        <v>12107</v>
      </c>
    </row>
    <row r="974" spans="1:2" x14ac:dyDescent="0.25">
      <c r="A974" t="s">
        <v>942</v>
      </c>
      <c r="B974" s="1">
        <f xml:space="preserve"> 12108</f>
        <v>12108</v>
      </c>
    </row>
    <row r="975" spans="1:2" x14ac:dyDescent="0.25">
      <c r="A975" t="s">
        <v>943</v>
      </c>
      <c r="B975" s="1">
        <f xml:space="preserve"> 12109</f>
        <v>12109</v>
      </c>
    </row>
    <row r="976" spans="1:2" x14ac:dyDescent="0.25">
      <c r="A976" t="s">
        <v>944</v>
      </c>
      <c r="B976" s="1">
        <f xml:space="preserve"> 12110</f>
        <v>12110</v>
      </c>
    </row>
    <row r="977" spans="1:2" x14ac:dyDescent="0.25">
      <c r="A977" t="s">
        <v>514</v>
      </c>
      <c r="B977" s="1">
        <f xml:space="preserve"> 12111</f>
        <v>12111</v>
      </c>
    </row>
    <row r="978" spans="1:2" x14ac:dyDescent="0.25">
      <c r="A978" t="s">
        <v>945</v>
      </c>
      <c r="B978" s="1">
        <f xml:space="preserve"> 12112</f>
        <v>12112</v>
      </c>
    </row>
    <row r="979" spans="1:2" x14ac:dyDescent="0.25">
      <c r="A979" t="s">
        <v>946</v>
      </c>
      <c r="B979" s="1">
        <f xml:space="preserve"> 12113</f>
        <v>12113</v>
      </c>
    </row>
    <row r="980" spans="1:2" x14ac:dyDescent="0.25">
      <c r="A980" t="s">
        <v>947</v>
      </c>
      <c r="B980" s="1">
        <f xml:space="preserve"> 12114</f>
        <v>12114</v>
      </c>
    </row>
    <row r="981" spans="1:2" x14ac:dyDescent="0.25">
      <c r="A981" t="s">
        <v>948</v>
      </c>
      <c r="B981" s="1">
        <f xml:space="preserve"> 12115</f>
        <v>12115</v>
      </c>
    </row>
    <row r="982" spans="1:2" x14ac:dyDescent="0.25">
      <c r="A982" t="s">
        <v>949</v>
      </c>
      <c r="B982" s="1">
        <f xml:space="preserve"> 12116</f>
        <v>12116</v>
      </c>
    </row>
    <row r="983" spans="1:2" x14ac:dyDescent="0.25">
      <c r="A983" t="s">
        <v>950</v>
      </c>
      <c r="B983" s="1">
        <f xml:space="preserve"> 12117</f>
        <v>12117</v>
      </c>
    </row>
    <row r="984" spans="1:2" x14ac:dyDescent="0.25">
      <c r="A984" t="s">
        <v>522</v>
      </c>
      <c r="B984" s="1">
        <f xml:space="preserve"> 12118</f>
        <v>12118</v>
      </c>
    </row>
    <row r="985" spans="1:2" x14ac:dyDescent="0.25">
      <c r="A985" t="s">
        <v>524</v>
      </c>
      <c r="B985" s="1">
        <f xml:space="preserve"> 12119</f>
        <v>12119</v>
      </c>
    </row>
    <row r="986" spans="1:2" x14ac:dyDescent="0.25">
      <c r="A986" t="s">
        <v>951</v>
      </c>
      <c r="B986" s="1">
        <f xml:space="preserve"> 12120</f>
        <v>12120</v>
      </c>
    </row>
    <row r="987" spans="1:2" x14ac:dyDescent="0.25">
      <c r="A987" t="s">
        <v>952</v>
      </c>
      <c r="B987" s="1">
        <f xml:space="preserve"> 12121</f>
        <v>12121</v>
      </c>
    </row>
    <row r="988" spans="1:2" x14ac:dyDescent="0.25">
      <c r="A988" t="s">
        <v>953</v>
      </c>
      <c r="B988" s="1">
        <f xml:space="preserve"> 12122</f>
        <v>12122</v>
      </c>
    </row>
    <row r="989" spans="1:2" x14ac:dyDescent="0.25">
      <c r="A989" t="s">
        <v>954</v>
      </c>
      <c r="B989" s="1">
        <f xml:space="preserve"> 12123</f>
        <v>12123</v>
      </c>
    </row>
    <row r="990" spans="1:2" x14ac:dyDescent="0.25">
      <c r="A990" t="s">
        <v>529</v>
      </c>
      <c r="B990" s="1">
        <f xml:space="preserve"> 12124</f>
        <v>12124</v>
      </c>
    </row>
    <row r="991" spans="1:2" x14ac:dyDescent="0.25">
      <c r="A991" t="s">
        <v>955</v>
      </c>
      <c r="B991" s="1">
        <f xml:space="preserve"> 12125</f>
        <v>12125</v>
      </c>
    </row>
    <row r="992" spans="1:2" x14ac:dyDescent="0.25">
      <c r="A992" t="s">
        <v>956</v>
      </c>
      <c r="B992" s="1">
        <f xml:space="preserve"> 12126</f>
        <v>12126</v>
      </c>
    </row>
    <row r="993" spans="1:2" x14ac:dyDescent="0.25">
      <c r="A993" t="s">
        <v>957</v>
      </c>
      <c r="B993" s="1">
        <f xml:space="preserve"> 12127</f>
        <v>12127</v>
      </c>
    </row>
    <row r="994" spans="1:2" x14ac:dyDescent="0.25">
      <c r="A994" t="s">
        <v>534</v>
      </c>
      <c r="B994" s="1">
        <f xml:space="preserve"> 12128</f>
        <v>12128</v>
      </c>
    </row>
    <row r="995" spans="1:2" x14ac:dyDescent="0.25">
      <c r="A995" t="s">
        <v>535</v>
      </c>
      <c r="B995" s="1">
        <f xml:space="preserve"> 12129</f>
        <v>12129</v>
      </c>
    </row>
    <row r="996" spans="1:2" x14ac:dyDescent="0.25">
      <c r="A996" t="s">
        <v>536</v>
      </c>
      <c r="B996" s="1">
        <f xml:space="preserve"> 12130</f>
        <v>12130</v>
      </c>
    </row>
    <row r="997" spans="1:2" x14ac:dyDescent="0.25">
      <c r="A997" t="s">
        <v>537</v>
      </c>
      <c r="B997" s="1">
        <f xml:space="preserve"> 12131</f>
        <v>12131</v>
      </c>
    </row>
    <row r="998" spans="1:2" x14ac:dyDescent="0.25">
      <c r="A998" t="s">
        <v>538</v>
      </c>
      <c r="B998" s="1">
        <f xml:space="preserve"> 12132</f>
        <v>12132</v>
      </c>
    </row>
    <row r="999" spans="1:2" x14ac:dyDescent="0.25">
      <c r="A999" t="s">
        <v>958</v>
      </c>
      <c r="B999" s="1">
        <f xml:space="preserve"> 12133</f>
        <v>12133</v>
      </c>
    </row>
    <row r="1000" spans="1:2" x14ac:dyDescent="0.25">
      <c r="A1000" t="s">
        <v>959</v>
      </c>
      <c r="B1000" s="1">
        <f xml:space="preserve"> 12134</f>
        <v>12134</v>
      </c>
    </row>
    <row r="1001" spans="1:2" x14ac:dyDescent="0.25">
      <c r="A1001" t="s">
        <v>960</v>
      </c>
      <c r="B1001" s="1">
        <f xml:space="preserve"> 12135</f>
        <v>12135</v>
      </c>
    </row>
    <row r="1002" spans="1:2" x14ac:dyDescent="0.25">
      <c r="A1002" t="s">
        <v>961</v>
      </c>
      <c r="B1002" s="1">
        <f xml:space="preserve"> 12136</f>
        <v>12136</v>
      </c>
    </row>
    <row r="1003" spans="1:2" x14ac:dyDescent="0.25">
      <c r="A1003" t="s">
        <v>962</v>
      </c>
      <c r="B1003" s="1">
        <f xml:space="preserve"> 12137</f>
        <v>12137</v>
      </c>
    </row>
    <row r="1004" spans="1:2" x14ac:dyDescent="0.25">
      <c r="A1004" t="s">
        <v>541</v>
      </c>
      <c r="B1004" s="1">
        <f xml:space="preserve"> 12138</f>
        <v>12138</v>
      </c>
    </row>
    <row r="1005" spans="1:2" x14ac:dyDescent="0.25">
      <c r="A1005" t="s">
        <v>963</v>
      </c>
      <c r="B1005" s="1">
        <f xml:space="preserve"> 12139</f>
        <v>12139</v>
      </c>
    </row>
    <row r="1006" spans="1:2" x14ac:dyDescent="0.25">
      <c r="A1006" t="s">
        <v>964</v>
      </c>
      <c r="B1006" s="1">
        <f xml:space="preserve"> 12140</f>
        <v>12140</v>
      </c>
    </row>
    <row r="1007" spans="1:2" x14ac:dyDescent="0.25">
      <c r="A1007" t="s">
        <v>965</v>
      </c>
      <c r="B1007" s="1">
        <f xml:space="preserve"> 12141</f>
        <v>12141</v>
      </c>
    </row>
    <row r="1008" spans="1:2" x14ac:dyDescent="0.25">
      <c r="A1008" t="s">
        <v>550</v>
      </c>
      <c r="B1008" s="1">
        <f xml:space="preserve"> 12142</f>
        <v>12142</v>
      </c>
    </row>
    <row r="1009" spans="1:2" x14ac:dyDescent="0.25">
      <c r="A1009" t="s">
        <v>551</v>
      </c>
      <c r="B1009" s="1">
        <f xml:space="preserve"> 12143</f>
        <v>12143</v>
      </c>
    </row>
    <row r="1010" spans="1:2" x14ac:dyDescent="0.25">
      <c r="A1010" t="s">
        <v>552</v>
      </c>
      <c r="B1010" s="1">
        <f xml:space="preserve"> 12144</f>
        <v>12144</v>
      </c>
    </row>
    <row r="1011" spans="1:2" x14ac:dyDescent="0.25">
      <c r="A1011" t="s">
        <v>553</v>
      </c>
      <c r="B1011" s="1">
        <f xml:space="preserve"> 12145</f>
        <v>12145</v>
      </c>
    </row>
    <row r="1012" spans="1:2" x14ac:dyDescent="0.25">
      <c r="A1012" t="s">
        <v>554</v>
      </c>
      <c r="B1012" s="1">
        <f xml:space="preserve"> 12146</f>
        <v>12146</v>
      </c>
    </row>
    <row r="1013" spans="1:2" x14ac:dyDescent="0.25">
      <c r="A1013" t="s">
        <v>966</v>
      </c>
      <c r="B1013" s="1">
        <f xml:space="preserve"> 12147</f>
        <v>12147</v>
      </c>
    </row>
    <row r="1014" spans="1:2" x14ac:dyDescent="0.25">
      <c r="A1014" t="s">
        <v>967</v>
      </c>
      <c r="B1014" s="1">
        <f xml:space="preserve"> 12148</f>
        <v>12148</v>
      </c>
    </row>
    <row r="1015" spans="1:2" x14ac:dyDescent="0.25">
      <c r="A1015" t="s">
        <v>968</v>
      </c>
      <c r="B1015" s="1">
        <f xml:space="preserve"> 12149</f>
        <v>12149</v>
      </c>
    </row>
    <row r="1016" spans="1:2" x14ac:dyDescent="0.25">
      <c r="A1016" t="s">
        <v>969</v>
      </c>
      <c r="B1016" s="1">
        <f xml:space="preserve"> 12150</f>
        <v>12150</v>
      </c>
    </row>
    <row r="1017" spans="1:2" x14ac:dyDescent="0.25">
      <c r="A1017" t="s">
        <v>970</v>
      </c>
      <c r="B1017" s="1">
        <f xml:space="preserve"> 12151</f>
        <v>12151</v>
      </c>
    </row>
    <row r="1018" spans="1:2" x14ac:dyDescent="0.25">
      <c r="A1018" t="s">
        <v>971</v>
      </c>
      <c r="B1018" s="1">
        <f xml:space="preserve"> 12152</f>
        <v>12152</v>
      </c>
    </row>
    <row r="1019" spans="1:2" x14ac:dyDescent="0.25">
      <c r="A1019" t="s">
        <v>972</v>
      </c>
      <c r="B1019" s="1">
        <f xml:space="preserve"> 12153</f>
        <v>12153</v>
      </c>
    </row>
    <row r="1020" spans="1:2" x14ac:dyDescent="0.25">
      <c r="A1020" t="s">
        <v>973</v>
      </c>
      <c r="B1020" s="1">
        <f xml:space="preserve"> 12154</f>
        <v>12154</v>
      </c>
    </row>
    <row r="1021" spans="1:2" x14ac:dyDescent="0.25">
      <c r="A1021" t="s">
        <v>974</v>
      </c>
      <c r="B1021" s="1">
        <f xml:space="preserve"> 12155</f>
        <v>12155</v>
      </c>
    </row>
    <row r="1022" spans="1:2" x14ac:dyDescent="0.25">
      <c r="A1022" t="s">
        <v>975</v>
      </c>
      <c r="B1022" s="1">
        <f xml:space="preserve"> 12156</f>
        <v>12156</v>
      </c>
    </row>
    <row r="1023" spans="1:2" x14ac:dyDescent="0.25">
      <c r="A1023" t="s">
        <v>976</v>
      </c>
      <c r="B1023" s="1">
        <f xml:space="preserve"> 12157</f>
        <v>12157</v>
      </c>
    </row>
    <row r="1024" spans="1:2" x14ac:dyDescent="0.25">
      <c r="A1024" t="s">
        <v>977</v>
      </c>
      <c r="B1024" s="1">
        <f xml:space="preserve"> 12158</f>
        <v>12158</v>
      </c>
    </row>
    <row r="1025" spans="1:2" x14ac:dyDescent="0.25">
      <c r="A1025" t="s">
        <v>978</v>
      </c>
      <c r="B1025" s="1">
        <f xml:space="preserve"> 12159</f>
        <v>12159</v>
      </c>
    </row>
    <row r="1026" spans="1:2" x14ac:dyDescent="0.25">
      <c r="A1026" t="s">
        <v>979</v>
      </c>
      <c r="B1026" s="1">
        <f xml:space="preserve"> 12160</f>
        <v>12160</v>
      </c>
    </row>
    <row r="1027" spans="1:2" x14ac:dyDescent="0.25">
      <c r="A1027" t="s">
        <v>980</v>
      </c>
      <c r="B1027" s="1">
        <f xml:space="preserve"> 12161</f>
        <v>12161</v>
      </c>
    </row>
    <row r="1028" spans="1:2" x14ac:dyDescent="0.25">
      <c r="A1028" t="s">
        <v>981</v>
      </c>
      <c r="B1028" s="1">
        <f xml:space="preserve"> 12162</f>
        <v>12162</v>
      </c>
    </row>
    <row r="1029" spans="1:2" x14ac:dyDescent="0.25">
      <c r="A1029" t="s">
        <v>575</v>
      </c>
      <c r="B1029" s="1">
        <f xml:space="preserve"> 12163</f>
        <v>12163</v>
      </c>
    </row>
    <row r="1030" spans="1:2" x14ac:dyDescent="0.25">
      <c r="A1030" t="s">
        <v>982</v>
      </c>
      <c r="B1030" s="1">
        <f xml:space="preserve"> 12164</f>
        <v>12164</v>
      </c>
    </row>
    <row r="1031" spans="1:2" x14ac:dyDescent="0.25">
      <c r="A1031" t="s">
        <v>983</v>
      </c>
      <c r="B1031" s="1">
        <f xml:space="preserve"> 12165</f>
        <v>12165</v>
      </c>
    </row>
    <row r="1032" spans="1:2" x14ac:dyDescent="0.25">
      <c r="A1032" t="s">
        <v>578</v>
      </c>
      <c r="B1032" s="1">
        <f xml:space="preserve"> 12166</f>
        <v>12166</v>
      </c>
    </row>
    <row r="1033" spans="1:2" x14ac:dyDescent="0.25">
      <c r="A1033" t="s">
        <v>579</v>
      </c>
      <c r="B1033" s="1">
        <f xml:space="preserve"> 12167</f>
        <v>12167</v>
      </c>
    </row>
    <row r="1034" spans="1:2" x14ac:dyDescent="0.25">
      <c r="A1034" t="s">
        <v>580</v>
      </c>
      <c r="B1034" s="1">
        <f xml:space="preserve"> 12168</f>
        <v>12168</v>
      </c>
    </row>
    <row r="1035" spans="1:2" x14ac:dyDescent="0.25">
      <c r="A1035" t="s">
        <v>984</v>
      </c>
      <c r="B1035" s="1">
        <f xml:space="preserve"> 12169</f>
        <v>12169</v>
      </c>
    </row>
    <row r="1036" spans="1:2" x14ac:dyDescent="0.25">
      <c r="A1036" t="s">
        <v>985</v>
      </c>
      <c r="B1036" s="1">
        <f xml:space="preserve"> 12170</f>
        <v>12170</v>
      </c>
    </row>
    <row r="1037" spans="1:2" x14ac:dyDescent="0.25">
      <c r="A1037" t="s">
        <v>585</v>
      </c>
      <c r="B1037" s="1">
        <f xml:space="preserve"> 12171</f>
        <v>12171</v>
      </c>
    </row>
    <row r="1038" spans="1:2" x14ac:dyDescent="0.25">
      <c r="A1038" t="s">
        <v>586</v>
      </c>
      <c r="B1038" s="1">
        <f xml:space="preserve"> 12172</f>
        <v>12172</v>
      </c>
    </row>
    <row r="1039" spans="1:2" x14ac:dyDescent="0.25">
      <c r="A1039" t="s">
        <v>986</v>
      </c>
      <c r="B1039" s="1">
        <f xml:space="preserve"> 12173</f>
        <v>12173</v>
      </c>
    </row>
    <row r="1040" spans="1:2" x14ac:dyDescent="0.25">
      <c r="A1040" t="s">
        <v>987</v>
      </c>
      <c r="B1040" s="1">
        <f xml:space="preserve"> 12174</f>
        <v>12174</v>
      </c>
    </row>
    <row r="1041" spans="1:2" x14ac:dyDescent="0.25">
      <c r="A1041" t="s">
        <v>590</v>
      </c>
      <c r="B1041" s="1">
        <f xml:space="preserve"> 12175</f>
        <v>12175</v>
      </c>
    </row>
    <row r="1042" spans="1:2" x14ac:dyDescent="0.25">
      <c r="A1042" t="s">
        <v>600</v>
      </c>
      <c r="B1042" s="1">
        <f xml:space="preserve"> 13100</f>
        <v>13100</v>
      </c>
    </row>
    <row r="1043" spans="1:2" x14ac:dyDescent="0.25">
      <c r="A1043" t="s">
        <v>988</v>
      </c>
      <c r="B1043" s="1">
        <f xml:space="preserve"> 13101</f>
        <v>13101</v>
      </c>
    </row>
    <row r="1044" spans="1:2" x14ac:dyDescent="0.25">
      <c r="A1044" t="s">
        <v>989</v>
      </c>
      <c r="B1044" s="1">
        <f xml:space="preserve"> 13102</f>
        <v>13102</v>
      </c>
    </row>
    <row r="1045" spans="1:2" x14ac:dyDescent="0.25">
      <c r="A1045" t="s">
        <v>990</v>
      </c>
      <c r="B1045" s="1">
        <f xml:space="preserve"> 13103</f>
        <v>13103</v>
      </c>
    </row>
    <row r="1046" spans="1:2" x14ac:dyDescent="0.25">
      <c r="A1046" t="s">
        <v>991</v>
      </c>
      <c r="B1046" s="1">
        <f xml:space="preserve"> 13104</f>
        <v>13104</v>
      </c>
    </row>
    <row r="1047" spans="1:2" x14ac:dyDescent="0.25">
      <c r="A1047" t="s">
        <v>992</v>
      </c>
      <c r="B1047" s="1">
        <f xml:space="preserve"> 13105</f>
        <v>13105</v>
      </c>
    </row>
    <row r="1048" spans="1:2" x14ac:dyDescent="0.25">
      <c r="A1048" t="s">
        <v>993</v>
      </c>
      <c r="B1048" s="1">
        <f xml:space="preserve"> 13106</f>
        <v>13106</v>
      </c>
    </row>
    <row r="1049" spans="1:2" x14ac:dyDescent="0.25">
      <c r="A1049" t="s">
        <v>994</v>
      </c>
      <c r="B1049" s="1">
        <f xml:space="preserve"> 13107</f>
        <v>13107</v>
      </c>
    </row>
    <row r="1050" spans="1:2" x14ac:dyDescent="0.25">
      <c r="A1050" t="s">
        <v>995</v>
      </c>
      <c r="B1050" s="1">
        <f xml:space="preserve"> 13108</f>
        <v>13108</v>
      </c>
    </row>
    <row r="1051" spans="1:2" x14ac:dyDescent="0.25">
      <c r="A1051" t="s">
        <v>996</v>
      </c>
      <c r="B1051" s="1">
        <f xml:space="preserve"> 13109</f>
        <v>13109</v>
      </c>
    </row>
    <row r="1052" spans="1:2" x14ac:dyDescent="0.25">
      <c r="A1052" t="s">
        <v>997</v>
      </c>
      <c r="B1052" s="1">
        <f xml:space="preserve"> 13110</f>
        <v>13110</v>
      </c>
    </row>
    <row r="1053" spans="1:2" x14ac:dyDescent="0.25">
      <c r="A1053" t="s">
        <v>605</v>
      </c>
      <c r="B1053" s="1">
        <f xml:space="preserve"> 13111</f>
        <v>13111</v>
      </c>
    </row>
    <row r="1054" spans="1:2" x14ac:dyDescent="0.25">
      <c r="A1054" t="s">
        <v>998</v>
      </c>
      <c r="B1054" s="1">
        <f xml:space="preserve"> 13112</f>
        <v>13112</v>
      </c>
    </row>
    <row r="1055" spans="1:2" x14ac:dyDescent="0.25">
      <c r="A1055" t="s">
        <v>999</v>
      </c>
      <c r="B1055" s="1">
        <f xml:space="preserve"> 13113</f>
        <v>13113</v>
      </c>
    </row>
    <row r="1056" spans="1:2" x14ac:dyDescent="0.25">
      <c r="A1056" t="s">
        <v>1000</v>
      </c>
      <c r="B1056" s="1">
        <f xml:space="preserve"> 13114</f>
        <v>13114</v>
      </c>
    </row>
    <row r="1057" spans="1:2" x14ac:dyDescent="0.25">
      <c r="A1057" t="s">
        <v>1001</v>
      </c>
      <c r="B1057" s="1">
        <f xml:space="preserve"> 13115</f>
        <v>13115</v>
      </c>
    </row>
    <row r="1058" spans="1:2" x14ac:dyDescent="0.25">
      <c r="A1058" t="s">
        <v>1002</v>
      </c>
      <c r="B1058" s="1">
        <f xml:space="preserve"> 13116</f>
        <v>13116</v>
      </c>
    </row>
    <row r="1059" spans="1:2" x14ac:dyDescent="0.25">
      <c r="A1059" t="s">
        <v>1003</v>
      </c>
      <c r="B1059" s="1">
        <f xml:space="preserve"> 13117</f>
        <v>13117</v>
      </c>
    </row>
    <row r="1060" spans="1:2" x14ac:dyDescent="0.25">
      <c r="A1060" t="s">
        <v>613</v>
      </c>
      <c r="B1060" s="1">
        <f xml:space="preserve"> 13118</f>
        <v>13118</v>
      </c>
    </row>
    <row r="1061" spans="1:2" x14ac:dyDescent="0.25">
      <c r="A1061" t="s">
        <v>615</v>
      </c>
      <c r="B1061" s="1">
        <f xml:space="preserve"> 13119</f>
        <v>13119</v>
      </c>
    </row>
    <row r="1062" spans="1:2" x14ac:dyDescent="0.25">
      <c r="A1062" t="s">
        <v>1004</v>
      </c>
      <c r="B1062" s="1">
        <f xml:space="preserve"> 13120</f>
        <v>13120</v>
      </c>
    </row>
    <row r="1063" spans="1:2" x14ac:dyDescent="0.25">
      <c r="A1063" t="s">
        <v>1005</v>
      </c>
      <c r="B1063" s="1">
        <f xml:space="preserve"> 13121</f>
        <v>13121</v>
      </c>
    </row>
    <row r="1064" spans="1:2" x14ac:dyDescent="0.25">
      <c r="A1064" t="s">
        <v>1006</v>
      </c>
      <c r="B1064" s="1">
        <f xml:space="preserve"> 13122</f>
        <v>13122</v>
      </c>
    </row>
    <row r="1065" spans="1:2" x14ac:dyDescent="0.25">
      <c r="A1065" t="s">
        <v>1007</v>
      </c>
      <c r="B1065" s="1">
        <f xml:space="preserve"> 13123</f>
        <v>13123</v>
      </c>
    </row>
    <row r="1066" spans="1:2" x14ac:dyDescent="0.25">
      <c r="A1066" t="s">
        <v>620</v>
      </c>
      <c r="B1066" s="1">
        <f xml:space="preserve"> 13124</f>
        <v>13124</v>
      </c>
    </row>
    <row r="1067" spans="1:2" x14ac:dyDescent="0.25">
      <c r="A1067" t="s">
        <v>1008</v>
      </c>
      <c r="B1067" s="1">
        <f xml:space="preserve"> 13125</f>
        <v>13125</v>
      </c>
    </row>
    <row r="1068" spans="1:2" x14ac:dyDescent="0.25">
      <c r="A1068" t="s">
        <v>1009</v>
      </c>
      <c r="B1068" s="1">
        <f xml:space="preserve"> 13126</f>
        <v>13126</v>
      </c>
    </row>
    <row r="1069" spans="1:2" x14ac:dyDescent="0.25">
      <c r="A1069" t="s">
        <v>1010</v>
      </c>
      <c r="B1069" s="1">
        <f xml:space="preserve"> 13127</f>
        <v>13127</v>
      </c>
    </row>
    <row r="1070" spans="1:2" x14ac:dyDescent="0.25">
      <c r="A1070" t="s">
        <v>625</v>
      </c>
      <c r="B1070" s="1">
        <f xml:space="preserve"> 13128</f>
        <v>13128</v>
      </c>
    </row>
    <row r="1071" spans="1:2" x14ac:dyDescent="0.25">
      <c r="A1071" t="s">
        <v>626</v>
      </c>
      <c r="B1071" s="1">
        <f xml:space="preserve"> 13129</f>
        <v>13129</v>
      </c>
    </row>
    <row r="1072" spans="1:2" x14ac:dyDescent="0.25">
      <c r="A1072" t="s">
        <v>627</v>
      </c>
      <c r="B1072" s="1">
        <f xml:space="preserve"> 13130</f>
        <v>13130</v>
      </c>
    </row>
    <row r="1073" spans="1:2" x14ac:dyDescent="0.25">
      <c r="A1073" t="s">
        <v>628</v>
      </c>
      <c r="B1073" s="1">
        <f xml:space="preserve"> 13131</f>
        <v>13131</v>
      </c>
    </row>
    <row r="1074" spans="1:2" x14ac:dyDescent="0.25">
      <c r="A1074" t="s">
        <v>629</v>
      </c>
      <c r="B1074" s="1">
        <f xml:space="preserve"> 13132</f>
        <v>13132</v>
      </c>
    </row>
    <row r="1075" spans="1:2" x14ac:dyDescent="0.25">
      <c r="A1075" t="s">
        <v>1011</v>
      </c>
      <c r="B1075" s="1">
        <f xml:space="preserve"> 13133</f>
        <v>13133</v>
      </c>
    </row>
    <row r="1076" spans="1:2" x14ac:dyDescent="0.25">
      <c r="A1076" t="s">
        <v>1012</v>
      </c>
      <c r="B1076" s="1">
        <f xml:space="preserve"> 13134</f>
        <v>13134</v>
      </c>
    </row>
    <row r="1077" spans="1:2" x14ac:dyDescent="0.25">
      <c r="A1077" t="s">
        <v>1013</v>
      </c>
      <c r="B1077" s="1">
        <f xml:space="preserve"> 13135</f>
        <v>13135</v>
      </c>
    </row>
    <row r="1078" spans="1:2" x14ac:dyDescent="0.25">
      <c r="A1078" t="s">
        <v>1014</v>
      </c>
      <c r="B1078" s="1">
        <f xml:space="preserve"> 13136</f>
        <v>13136</v>
      </c>
    </row>
    <row r="1079" spans="1:2" x14ac:dyDescent="0.25">
      <c r="A1079" t="s">
        <v>1015</v>
      </c>
      <c r="B1079" s="1">
        <f xml:space="preserve"> 13137</f>
        <v>13137</v>
      </c>
    </row>
    <row r="1080" spans="1:2" x14ac:dyDescent="0.25">
      <c r="A1080" t="s">
        <v>632</v>
      </c>
      <c r="B1080" s="1">
        <f xml:space="preserve"> 13138</f>
        <v>13138</v>
      </c>
    </row>
    <row r="1081" spans="1:2" x14ac:dyDescent="0.25">
      <c r="A1081" t="s">
        <v>1016</v>
      </c>
      <c r="B1081" s="1">
        <f xml:space="preserve"> 13139</f>
        <v>13139</v>
      </c>
    </row>
    <row r="1082" spans="1:2" x14ac:dyDescent="0.25">
      <c r="A1082" t="s">
        <v>1017</v>
      </c>
      <c r="B1082" s="1">
        <f xml:space="preserve"> 13140</f>
        <v>13140</v>
      </c>
    </row>
    <row r="1083" spans="1:2" x14ac:dyDescent="0.25">
      <c r="A1083" t="s">
        <v>1018</v>
      </c>
      <c r="B1083" s="1">
        <f xml:space="preserve"> 13141</f>
        <v>13141</v>
      </c>
    </row>
    <row r="1084" spans="1:2" x14ac:dyDescent="0.25">
      <c r="A1084" t="s">
        <v>641</v>
      </c>
      <c r="B1084" s="1">
        <f xml:space="preserve"> 13142</f>
        <v>13142</v>
      </c>
    </row>
    <row r="1085" spans="1:2" x14ac:dyDescent="0.25">
      <c r="A1085" t="s">
        <v>642</v>
      </c>
      <c r="B1085" s="1">
        <f xml:space="preserve"> 13143</f>
        <v>13143</v>
      </c>
    </row>
    <row r="1086" spans="1:2" x14ac:dyDescent="0.25">
      <c r="A1086" t="s">
        <v>643</v>
      </c>
      <c r="B1086" s="1">
        <f xml:space="preserve"> 13144</f>
        <v>13144</v>
      </c>
    </row>
    <row r="1087" spans="1:2" x14ac:dyDescent="0.25">
      <c r="A1087" t="s">
        <v>644</v>
      </c>
      <c r="B1087" s="1">
        <f xml:space="preserve"> 13145</f>
        <v>13145</v>
      </c>
    </row>
    <row r="1088" spans="1:2" x14ac:dyDescent="0.25">
      <c r="A1088" t="s">
        <v>645</v>
      </c>
      <c r="B1088" s="1">
        <f xml:space="preserve"> 13146</f>
        <v>13146</v>
      </c>
    </row>
    <row r="1089" spans="1:2" x14ac:dyDescent="0.25">
      <c r="A1089" t="s">
        <v>1019</v>
      </c>
      <c r="B1089" s="1">
        <f xml:space="preserve"> 13147</f>
        <v>13147</v>
      </c>
    </row>
    <row r="1090" spans="1:2" x14ac:dyDescent="0.25">
      <c r="A1090" t="s">
        <v>1020</v>
      </c>
      <c r="B1090" s="1">
        <f xml:space="preserve"> 13148</f>
        <v>13148</v>
      </c>
    </row>
    <row r="1091" spans="1:2" x14ac:dyDescent="0.25">
      <c r="A1091" t="s">
        <v>1021</v>
      </c>
      <c r="B1091" s="1">
        <f xml:space="preserve"> 13149</f>
        <v>13149</v>
      </c>
    </row>
    <row r="1092" spans="1:2" x14ac:dyDescent="0.25">
      <c r="A1092" t="s">
        <v>1022</v>
      </c>
      <c r="B1092" s="1">
        <f xml:space="preserve"> 13150</f>
        <v>13150</v>
      </c>
    </row>
    <row r="1093" spans="1:2" x14ac:dyDescent="0.25">
      <c r="A1093" t="s">
        <v>1023</v>
      </c>
      <c r="B1093" s="1">
        <f xml:space="preserve"> 13151</f>
        <v>13151</v>
      </c>
    </row>
    <row r="1094" spans="1:2" x14ac:dyDescent="0.25">
      <c r="A1094" t="s">
        <v>1024</v>
      </c>
      <c r="B1094" s="1">
        <f xml:space="preserve"> 13152</f>
        <v>13152</v>
      </c>
    </row>
    <row r="1095" spans="1:2" x14ac:dyDescent="0.25">
      <c r="A1095" t="s">
        <v>1025</v>
      </c>
      <c r="B1095" s="1">
        <f xml:space="preserve"> 13153</f>
        <v>13153</v>
      </c>
    </row>
    <row r="1096" spans="1:2" x14ac:dyDescent="0.25">
      <c r="A1096" t="s">
        <v>1026</v>
      </c>
      <c r="B1096" s="1">
        <f xml:space="preserve"> 13154</f>
        <v>13154</v>
      </c>
    </row>
    <row r="1097" spans="1:2" x14ac:dyDescent="0.25">
      <c r="A1097" t="s">
        <v>1027</v>
      </c>
      <c r="B1097" s="1">
        <f xml:space="preserve"> 13155</f>
        <v>13155</v>
      </c>
    </row>
    <row r="1098" spans="1:2" x14ac:dyDescent="0.25">
      <c r="A1098" t="s">
        <v>1028</v>
      </c>
      <c r="B1098" s="1">
        <f xml:space="preserve"> 13156</f>
        <v>13156</v>
      </c>
    </row>
    <row r="1099" spans="1:2" x14ac:dyDescent="0.25">
      <c r="A1099" t="s">
        <v>1029</v>
      </c>
      <c r="B1099" s="1">
        <f xml:space="preserve"> 13157</f>
        <v>13157</v>
      </c>
    </row>
    <row r="1100" spans="1:2" x14ac:dyDescent="0.25">
      <c r="A1100" t="s">
        <v>1030</v>
      </c>
      <c r="B1100" s="1">
        <f xml:space="preserve"> 13158</f>
        <v>13158</v>
      </c>
    </row>
    <row r="1101" spans="1:2" x14ac:dyDescent="0.25">
      <c r="A1101" t="s">
        <v>1031</v>
      </c>
      <c r="B1101" s="1">
        <f xml:space="preserve"> 13159</f>
        <v>13159</v>
      </c>
    </row>
    <row r="1102" spans="1:2" x14ac:dyDescent="0.25">
      <c r="A1102" t="s">
        <v>1032</v>
      </c>
      <c r="B1102" s="1">
        <f xml:space="preserve"> 13160</f>
        <v>13160</v>
      </c>
    </row>
    <row r="1103" spans="1:2" x14ac:dyDescent="0.25">
      <c r="A1103" t="s">
        <v>1033</v>
      </c>
      <c r="B1103" s="1">
        <f xml:space="preserve"> 13161</f>
        <v>13161</v>
      </c>
    </row>
    <row r="1104" spans="1:2" x14ac:dyDescent="0.25">
      <c r="A1104" t="s">
        <v>1034</v>
      </c>
      <c r="B1104" s="1">
        <f xml:space="preserve"> 13162</f>
        <v>13162</v>
      </c>
    </row>
    <row r="1105" spans="1:2" x14ac:dyDescent="0.25">
      <c r="A1105" t="s">
        <v>666</v>
      </c>
      <c r="B1105" s="1">
        <f xml:space="preserve"> 13163</f>
        <v>13163</v>
      </c>
    </row>
    <row r="1106" spans="1:2" x14ac:dyDescent="0.25">
      <c r="A1106" t="s">
        <v>1035</v>
      </c>
      <c r="B1106" s="1">
        <f xml:space="preserve"> 13164</f>
        <v>13164</v>
      </c>
    </row>
    <row r="1107" spans="1:2" x14ac:dyDescent="0.25">
      <c r="A1107" t="s">
        <v>1036</v>
      </c>
      <c r="B1107" s="1">
        <f xml:space="preserve"> 13165</f>
        <v>13165</v>
      </c>
    </row>
    <row r="1108" spans="1:2" x14ac:dyDescent="0.25">
      <c r="A1108" t="s">
        <v>669</v>
      </c>
      <c r="B1108" s="1">
        <f xml:space="preserve"> 13166</f>
        <v>13166</v>
      </c>
    </row>
    <row r="1109" spans="1:2" x14ac:dyDescent="0.25">
      <c r="A1109" t="s">
        <v>670</v>
      </c>
      <c r="B1109" s="1">
        <f xml:space="preserve"> 13167</f>
        <v>13167</v>
      </c>
    </row>
    <row r="1110" spans="1:2" x14ac:dyDescent="0.25">
      <c r="A1110" t="s">
        <v>671</v>
      </c>
      <c r="B1110" s="1">
        <f xml:space="preserve"> 13168</f>
        <v>13168</v>
      </c>
    </row>
    <row r="1111" spans="1:2" x14ac:dyDescent="0.25">
      <c r="A1111" t="s">
        <v>1037</v>
      </c>
      <c r="B1111" s="1">
        <f xml:space="preserve"> 13169</f>
        <v>13169</v>
      </c>
    </row>
    <row r="1112" spans="1:2" x14ac:dyDescent="0.25">
      <c r="A1112" t="s">
        <v>1038</v>
      </c>
      <c r="B1112" s="1">
        <f xml:space="preserve"> 13170</f>
        <v>13170</v>
      </c>
    </row>
    <row r="1113" spans="1:2" x14ac:dyDescent="0.25">
      <c r="A1113" t="s">
        <v>676</v>
      </c>
      <c r="B1113" s="1">
        <f xml:space="preserve"> 13171</f>
        <v>13171</v>
      </c>
    </row>
    <row r="1114" spans="1:2" x14ac:dyDescent="0.25">
      <c r="A1114" t="s">
        <v>677</v>
      </c>
      <c r="B1114" s="1">
        <f xml:space="preserve"> 13172</f>
        <v>13172</v>
      </c>
    </row>
    <row r="1115" spans="1:2" x14ac:dyDescent="0.25">
      <c r="A1115" t="s">
        <v>1039</v>
      </c>
      <c r="B1115" s="1">
        <f xml:space="preserve"> 13173</f>
        <v>13173</v>
      </c>
    </row>
    <row r="1116" spans="1:2" x14ac:dyDescent="0.25">
      <c r="A1116" t="s">
        <v>1040</v>
      </c>
      <c r="B1116" s="1">
        <f xml:space="preserve"> 13174</f>
        <v>13174</v>
      </c>
    </row>
    <row r="1117" spans="1:2" x14ac:dyDescent="0.25">
      <c r="A1117" t="s">
        <v>681</v>
      </c>
      <c r="B1117" s="1">
        <f xml:space="preserve"> 13175</f>
        <v>13175</v>
      </c>
    </row>
    <row r="1118" spans="1:2" x14ac:dyDescent="0.25">
      <c r="A1118" t="s">
        <v>682</v>
      </c>
      <c r="B1118" s="1">
        <f xml:space="preserve"> 14100</f>
        <v>14100</v>
      </c>
    </row>
    <row r="1119" spans="1:2" x14ac:dyDescent="0.25">
      <c r="A1119" t="s">
        <v>1041</v>
      </c>
      <c r="B1119" s="1">
        <f xml:space="preserve"> 14101</f>
        <v>14101</v>
      </c>
    </row>
    <row r="1120" spans="1:2" x14ac:dyDescent="0.25">
      <c r="A1120" t="s">
        <v>1042</v>
      </c>
      <c r="B1120" s="1">
        <f xml:space="preserve"> 14102</f>
        <v>14102</v>
      </c>
    </row>
    <row r="1121" spans="1:2" x14ac:dyDescent="0.25">
      <c r="A1121" t="s">
        <v>1043</v>
      </c>
      <c r="B1121" s="1">
        <f xml:space="preserve"> 14103</f>
        <v>14103</v>
      </c>
    </row>
    <row r="1122" spans="1:2" x14ac:dyDescent="0.25">
      <c r="A1122" t="s">
        <v>1044</v>
      </c>
      <c r="B1122" s="1">
        <f xml:space="preserve"> 14104</f>
        <v>14104</v>
      </c>
    </row>
    <row r="1123" spans="1:2" x14ac:dyDescent="0.25">
      <c r="A1123" t="s">
        <v>1045</v>
      </c>
      <c r="B1123" s="1">
        <f xml:space="preserve"> 14105</f>
        <v>14105</v>
      </c>
    </row>
    <row r="1124" spans="1:2" x14ac:dyDescent="0.25">
      <c r="A1124" t="s">
        <v>1046</v>
      </c>
      <c r="B1124" s="1">
        <f xml:space="preserve"> 14106</f>
        <v>14106</v>
      </c>
    </row>
    <row r="1125" spans="1:2" x14ac:dyDescent="0.25">
      <c r="A1125" t="s">
        <v>1047</v>
      </c>
      <c r="B1125" s="1">
        <f xml:space="preserve"> 14107</f>
        <v>14107</v>
      </c>
    </row>
    <row r="1126" spans="1:2" x14ac:dyDescent="0.25">
      <c r="A1126" t="s">
        <v>1048</v>
      </c>
      <c r="B1126" s="1">
        <f xml:space="preserve"> 14108</f>
        <v>14108</v>
      </c>
    </row>
    <row r="1127" spans="1:2" x14ac:dyDescent="0.25">
      <c r="A1127" t="s">
        <v>1049</v>
      </c>
      <c r="B1127" s="1">
        <f xml:space="preserve"> 14109</f>
        <v>14109</v>
      </c>
    </row>
    <row r="1128" spans="1:2" x14ac:dyDescent="0.25">
      <c r="A1128" t="s">
        <v>1050</v>
      </c>
      <c r="B1128" s="1">
        <f xml:space="preserve"> 14110</f>
        <v>14110</v>
      </c>
    </row>
    <row r="1129" spans="1:2" x14ac:dyDescent="0.25">
      <c r="A1129" t="s">
        <v>687</v>
      </c>
      <c r="B1129" s="1">
        <f xml:space="preserve"> 14111</f>
        <v>14111</v>
      </c>
    </row>
    <row r="1130" spans="1:2" x14ac:dyDescent="0.25">
      <c r="A1130" t="s">
        <v>1051</v>
      </c>
      <c r="B1130" s="1">
        <f xml:space="preserve"> 14112</f>
        <v>14112</v>
      </c>
    </row>
    <row r="1131" spans="1:2" x14ac:dyDescent="0.25">
      <c r="A1131" t="s">
        <v>1052</v>
      </c>
      <c r="B1131" s="1">
        <f xml:space="preserve"> 14113</f>
        <v>14113</v>
      </c>
    </row>
    <row r="1132" spans="1:2" x14ac:dyDescent="0.25">
      <c r="A1132" t="s">
        <v>1053</v>
      </c>
      <c r="B1132" s="1">
        <f xml:space="preserve"> 14114</f>
        <v>14114</v>
      </c>
    </row>
    <row r="1133" spans="1:2" x14ac:dyDescent="0.25">
      <c r="A1133" t="s">
        <v>1054</v>
      </c>
      <c r="B1133" s="1">
        <f xml:space="preserve"> 14115</f>
        <v>14115</v>
      </c>
    </row>
    <row r="1134" spans="1:2" x14ac:dyDescent="0.25">
      <c r="A1134" t="s">
        <v>1055</v>
      </c>
      <c r="B1134" s="1">
        <f xml:space="preserve"> 14116</f>
        <v>14116</v>
      </c>
    </row>
    <row r="1135" spans="1:2" x14ac:dyDescent="0.25">
      <c r="A1135" t="s">
        <v>1056</v>
      </c>
      <c r="B1135" s="1">
        <f xml:space="preserve"> 14117</f>
        <v>14117</v>
      </c>
    </row>
    <row r="1136" spans="1:2" x14ac:dyDescent="0.25">
      <c r="A1136" t="s">
        <v>695</v>
      </c>
      <c r="B1136" s="1">
        <f xml:space="preserve"> 14118</f>
        <v>14118</v>
      </c>
    </row>
    <row r="1137" spans="1:2" x14ac:dyDescent="0.25">
      <c r="A1137" t="s">
        <v>697</v>
      </c>
      <c r="B1137" s="1">
        <f xml:space="preserve"> 14119</f>
        <v>14119</v>
      </c>
    </row>
    <row r="1138" spans="1:2" x14ac:dyDescent="0.25">
      <c r="A1138" t="s">
        <v>1057</v>
      </c>
      <c r="B1138" s="1">
        <f xml:space="preserve"> 14120</f>
        <v>14120</v>
      </c>
    </row>
    <row r="1139" spans="1:2" x14ac:dyDescent="0.25">
      <c r="A1139" t="s">
        <v>1058</v>
      </c>
      <c r="B1139" s="1">
        <f xml:space="preserve"> 14121</f>
        <v>14121</v>
      </c>
    </row>
    <row r="1140" spans="1:2" x14ac:dyDescent="0.25">
      <c r="A1140" t="s">
        <v>1059</v>
      </c>
      <c r="B1140" s="1">
        <f xml:space="preserve"> 14122</f>
        <v>14122</v>
      </c>
    </row>
    <row r="1141" spans="1:2" x14ac:dyDescent="0.25">
      <c r="A1141" t="s">
        <v>1060</v>
      </c>
      <c r="B1141" s="1">
        <f xml:space="preserve"> 14123</f>
        <v>14123</v>
      </c>
    </row>
    <row r="1142" spans="1:2" x14ac:dyDescent="0.25">
      <c r="A1142" t="s">
        <v>702</v>
      </c>
      <c r="B1142" s="1">
        <f xml:space="preserve"> 14124</f>
        <v>14124</v>
      </c>
    </row>
    <row r="1143" spans="1:2" x14ac:dyDescent="0.25">
      <c r="A1143" t="s">
        <v>1061</v>
      </c>
      <c r="B1143" s="1">
        <f xml:space="preserve"> 14125</f>
        <v>14125</v>
      </c>
    </row>
    <row r="1144" spans="1:2" x14ac:dyDescent="0.25">
      <c r="A1144" t="s">
        <v>1062</v>
      </c>
      <c r="B1144" s="1">
        <f xml:space="preserve"> 14126</f>
        <v>14126</v>
      </c>
    </row>
    <row r="1145" spans="1:2" x14ac:dyDescent="0.25">
      <c r="A1145" t="s">
        <v>1063</v>
      </c>
      <c r="B1145" s="1">
        <f xml:space="preserve"> 14127</f>
        <v>14127</v>
      </c>
    </row>
    <row r="1146" spans="1:2" x14ac:dyDescent="0.25">
      <c r="A1146" t="s">
        <v>707</v>
      </c>
      <c r="B1146" s="1">
        <f xml:space="preserve"> 14128</f>
        <v>14128</v>
      </c>
    </row>
    <row r="1147" spans="1:2" x14ac:dyDescent="0.25">
      <c r="A1147" t="s">
        <v>708</v>
      </c>
      <c r="B1147" s="1">
        <f xml:space="preserve"> 14129</f>
        <v>14129</v>
      </c>
    </row>
    <row r="1148" spans="1:2" x14ac:dyDescent="0.25">
      <c r="A1148" t="s">
        <v>709</v>
      </c>
      <c r="B1148" s="1">
        <f xml:space="preserve"> 14130</f>
        <v>14130</v>
      </c>
    </row>
    <row r="1149" spans="1:2" x14ac:dyDescent="0.25">
      <c r="A1149" t="s">
        <v>710</v>
      </c>
      <c r="B1149" s="1">
        <f xml:space="preserve"> 14131</f>
        <v>14131</v>
      </c>
    </row>
    <row r="1150" spans="1:2" x14ac:dyDescent="0.25">
      <c r="A1150" t="s">
        <v>711</v>
      </c>
      <c r="B1150" s="1">
        <f xml:space="preserve"> 14132</f>
        <v>14132</v>
      </c>
    </row>
    <row r="1151" spans="1:2" x14ac:dyDescent="0.25">
      <c r="A1151" t="s">
        <v>1064</v>
      </c>
      <c r="B1151" s="1">
        <f xml:space="preserve"> 14133</f>
        <v>14133</v>
      </c>
    </row>
    <row r="1152" spans="1:2" x14ac:dyDescent="0.25">
      <c r="A1152" t="s">
        <v>1065</v>
      </c>
      <c r="B1152" s="1">
        <f xml:space="preserve"> 14134</f>
        <v>14134</v>
      </c>
    </row>
    <row r="1153" spans="1:2" x14ac:dyDescent="0.25">
      <c r="A1153" t="s">
        <v>1066</v>
      </c>
      <c r="B1153" s="1">
        <f xml:space="preserve"> 14135</f>
        <v>14135</v>
      </c>
    </row>
    <row r="1154" spans="1:2" x14ac:dyDescent="0.25">
      <c r="A1154" t="s">
        <v>1067</v>
      </c>
      <c r="B1154" s="1">
        <f xml:space="preserve"> 14136</f>
        <v>14136</v>
      </c>
    </row>
    <row r="1155" spans="1:2" x14ac:dyDescent="0.25">
      <c r="A1155" t="s">
        <v>1068</v>
      </c>
      <c r="B1155" s="1">
        <f xml:space="preserve"> 14137</f>
        <v>14137</v>
      </c>
    </row>
    <row r="1156" spans="1:2" x14ac:dyDescent="0.25">
      <c r="A1156" t="s">
        <v>714</v>
      </c>
      <c r="B1156" s="1">
        <f xml:space="preserve"> 14138</f>
        <v>14138</v>
      </c>
    </row>
    <row r="1157" spans="1:2" x14ac:dyDescent="0.25">
      <c r="A1157" t="s">
        <v>1069</v>
      </c>
      <c r="B1157" s="1">
        <f xml:space="preserve"> 14139</f>
        <v>14139</v>
      </c>
    </row>
    <row r="1158" spans="1:2" x14ac:dyDescent="0.25">
      <c r="A1158" t="s">
        <v>1070</v>
      </c>
      <c r="B1158" s="1">
        <f xml:space="preserve"> 14140</f>
        <v>14140</v>
      </c>
    </row>
    <row r="1159" spans="1:2" x14ac:dyDescent="0.25">
      <c r="A1159" t="s">
        <v>1071</v>
      </c>
      <c r="B1159" s="1">
        <f xml:space="preserve"> 14141</f>
        <v>14141</v>
      </c>
    </row>
    <row r="1160" spans="1:2" x14ac:dyDescent="0.25">
      <c r="A1160" t="s">
        <v>723</v>
      </c>
      <c r="B1160" s="1">
        <f xml:space="preserve"> 14142</f>
        <v>14142</v>
      </c>
    </row>
    <row r="1161" spans="1:2" x14ac:dyDescent="0.25">
      <c r="A1161" t="s">
        <v>724</v>
      </c>
      <c r="B1161" s="1">
        <f xml:space="preserve"> 14143</f>
        <v>14143</v>
      </c>
    </row>
    <row r="1162" spans="1:2" x14ac:dyDescent="0.25">
      <c r="A1162" t="s">
        <v>725</v>
      </c>
      <c r="B1162" s="1">
        <f xml:space="preserve"> 14144</f>
        <v>14144</v>
      </c>
    </row>
    <row r="1163" spans="1:2" x14ac:dyDescent="0.25">
      <c r="A1163" t="s">
        <v>726</v>
      </c>
      <c r="B1163" s="1">
        <f xml:space="preserve"> 14145</f>
        <v>14145</v>
      </c>
    </row>
    <row r="1164" spans="1:2" x14ac:dyDescent="0.25">
      <c r="A1164" t="s">
        <v>727</v>
      </c>
      <c r="B1164" s="1">
        <f xml:space="preserve"> 14146</f>
        <v>14146</v>
      </c>
    </row>
    <row r="1165" spans="1:2" x14ac:dyDescent="0.25">
      <c r="A1165" t="s">
        <v>1072</v>
      </c>
      <c r="B1165" s="1">
        <f xml:space="preserve"> 14147</f>
        <v>14147</v>
      </c>
    </row>
    <row r="1166" spans="1:2" x14ac:dyDescent="0.25">
      <c r="A1166" t="s">
        <v>1073</v>
      </c>
      <c r="B1166" s="1">
        <f xml:space="preserve"> 14148</f>
        <v>14148</v>
      </c>
    </row>
    <row r="1167" spans="1:2" x14ac:dyDescent="0.25">
      <c r="A1167" t="s">
        <v>1074</v>
      </c>
      <c r="B1167" s="1">
        <f xml:space="preserve"> 14149</f>
        <v>14149</v>
      </c>
    </row>
    <row r="1168" spans="1:2" x14ac:dyDescent="0.25">
      <c r="A1168" t="s">
        <v>1075</v>
      </c>
      <c r="B1168" s="1">
        <f xml:space="preserve"> 14150</f>
        <v>14150</v>
      </c>
    </row>
    <row r="1169" spans="1:2" x14ac:dyDescent="0.25">
      <c r="A1169" t="s">
        <v>1076</v>
      </c>
      <c r="B1169" s="1">
        <f xml:space="preserve"> 14151</f>
        <v>14151</v>
      </c>
    </row>
    <row r="1170" spans="1:2" x14ac:dyDescent="0.25">
      <c r="A1170" t="s">
        <v>1077</v>
      </c>
      <c r="B1170" s="1">
        <f xml:space="preserve"> 14152</f>
        <v>14152</v>
      </c>
    </row>
    <row r="1171" spans="1:2" x14ac:dyDescent="0.25">
      <c r="A1171" t="s">
        <v>1078</v>
      </c>
      <c r="B1171" s="1">
        <f xml:space="preserve"> 14153</f>
        <v>14153</v>
      </c>
    </row>
    <row r="1172" spans="1:2" x14ac:dyDescent="0.25">
      <c r="A1172" t="s">
        <v>1079</v>
      </c>
      <c r="B1172" s="1">
        <f xml:space="preserve"> 14154</f>
        <v>14154</v>
      </c>
    </row>
    <row r="1173" spans="1:2" x14ac:dyDescent="0.25">
      <c r="A1173" t="s">
        <v>1080</v>
      </c>
      <c r="B1173" s="1">
        <f xml:space="preserve"> 14155</f>
        <v>14155</v>
      </c>
    </row>
    <row r="1174" spans="1:2" x14ac:dyDescent="0.25">
      <c r="A1174" t="s">
        <v>1081</v>
      </c>
      <c r="B1174" s="1">
        <f xml:space="preserve"> 14156</f>
        <v>14156</v>
      </c>
    </row>
    <row r="1175" spans="1:2" x14ac:dyDescent="0.25">
      <c r="A1175" t="s">
        <v>1082</v>
      </c>
      <c r="B1175" s="1">
        <f xml:space="preserve"> 14157</f>
        <v>14157</v>
      </c>
    </row>
    <row r="1176" spans="1:2" x14ac:dyDescent="0.25">
      <c r="A1176" t="s">
        <v>1083</v>
      </c>
      <c r="B1176" s="1">
        <f xml:space="preserve"> 14158</f>
        <v>14158</v>
      </c>
    </row>
    <row r="1177" spans="1:2" x14ac:dyDescent="0.25">
      <c r="A1177" t="s">
        <v>1084</v>
      </c>
      <c r="B1177" s="1">
        <f xml:space="preserve"> 14159</f>
        <v>14159</v>
      </c>
    </row>
    <row r="1178" spans="1:2" x14ac:dyDescent="0.25">
      <c r="A1178" t="s">
        <v>1085</v>
      </c>
      <c r="B1178" s="1">
        <f xml:space="preserve"> 14160</f>
        <v>14160</v>
      </c>
    </row>
    <row r="1179" spans="1:2" x14ac:dyDescent="0.25">
      <c r="A1179" t="s">
        <v>1086</v>
      </c>
      <c r="B1179" s="1">
        <f xml:space="preserve"> 14161</f>
        <v>14161</v>
      </c>
    </row>
    <row r="1180" spans="1:2" x14ac:dyDescent="0.25">
      <c r="A1180" t="s">
        <v>1087</v>
      </c>
      <c r="B1180" s="1">
        <f xml:space="preserve"> 14162</f>
        <v>14162</v>
      </c>
    </row>
    <row r="1181" spans="1:2" x14ac:dyDescent="0.25">
      <c r="A1181" t="s">
        <v>748</v>
      </c>
      <c r="B1181" s="1">
        <f xml:space="preserve"> 14163</f>
        <v>14163</v>
      </c>
    </row>
    <row r="1182" spans="1:2" x14ac:dyDescent="0.25">
      <c r="A1182" t="s">
        <v>1088</v>
      </c>
      <c r="B1182" s="1">
        <f xml:space="preserve"> 14164</f>
        <v>14164</v>
      </c>
    </row>
    <row r="1183" spans="1:2" x14ac:dyDescent="0.25">
      <c r="A1183" t="s">
        <v>1089</v>
      </c>
      <c r="B1183" s="1">
        <f xml:space="preserve"> 14165</f>
        <v>14165</v>
      </c>
    </row>
    <row r="1184" spans="1:2" x14ac:dyDescent="0.25">
      <c r="A1184" t="s">
        <v>751</v>
      </c>
      <c r="B1184" s="1">
        <f xml:space="preserve"> 14166</f>
        <v>14166</v>
      </c>
    </row>
    <row r="1185" spans="1:2" x14ac:dyDescent="0.25">
      <c r="A1185" t="s">
        <v>752</v>
      </c>
      <c r="B1185" s="1">
        <f xml:space="preserve"> 14167</f>
        <v>14167</v>
      </c>
    </row>
    <row r="1186" spans="1:2" x14ac:dyDescent="0.25">
      <c r="A1186" t="s">
        <v>753</v>
      </c>
      <c r="B1186" s="1">
        <f xml:space="preserve"> 14168</f>
        <v>14168</v>
      </c>
    </row>
    <row r="1187" spans="1:2" x14ac:dyDescent="0.25">
      <c r="A1187" t="s">
        <v>1090</v>
      </c>
      <c r="B1187" s="1">
        <f xml:space="preserve"> 14169</f>
        <v>14169</v>
      </c>
    </row>
    <row r="1188" spans="1:2" x14ac:dyDescent="0.25">
      <c r="A1188" t="s">
        <v>1091</v>
      </c>
      <c r="B1188" s="1">
        <f xml:space="preserve"> 14170</f>
        <v>14170</v>
      </c>
    </row>
    <row r="1189" spans="1:2" x14ac:dyDescent="0.25">
      <c r="A1189" t="s">
        <v>758</v>
      </c>
      <c r="B1189" s="1">
        <f xml:space="preserve"> 14171</f>
        <v>14171</v>
      </c>
    </row>
    <row r="1190" spans="1:2" x14ac:dyDescent="0.25">
      <c r="A1190" t="s">
        <v>759</v>
      </c>
      <c r="B1190" s="1">
        <f xml:space="preserve"> 14172</f>
        <v>14172</v>
      </c>
    </row>
    <row r="1191" spans="1:2" x14ac:dyDescent="0.25">
      <c r="A1191" t="s">
        <v>1092</v>
      </c>
      <c r="B1191" s="1">
        <f xml:space="preserve"> 14173</f>
        <v>14173</v>
      </c>
    </row>
    <row r="1192" spans="1:2" x14ac:dyDescent="0.25">
      <c r="A1192" t="s">
        <v>1093</v>
      </c>
      <c r="B1192" s="1">
        <f xml:space="preserve"> 14174</f>
        <v>14174</v>
      </c>
    </row>
    <row r="1193" spans="1:2" x14ac:dyDescent="0.25">
      <c r="A1193" t="s">
        <v>763</v>
      </c>
      <c r="B1193" s="1">
        <f xml:space="preserve"> 14175</f>
        <v>14175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 Dausort</dc:creator>
  <cp:lastModifiedBy>Manon Dausort</cp:lastModifiedBy>
  <dcterms:created xsi:type="dcterms:W3CDTF">2023-07-12T08:59:28Z</dcterms:created>
  <dcterms:modified xsi:type="dcterms:W3CDTF">2023-07-12T16:43:34Z</dcterms:modified>
</cp:coreProperties>
</file>