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51600" windowHeight="17730"/>
  </bookViews>
  <sheets>
    <sheet name="list" sheetId="1" r:id="rId1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" i="1" l="1"/>
  <c r="J17" i="1" s="1"/>
  <c r="J27" i="1"/>
  <c r="J28" i="1" s="1"/>
  <c r="G76" i="1" l="1"/>
  <c r="E75" i="1"/>
  <c r="G75" i="1" s="1"/>
  <c r="J74" i="1"/>
  <c r="J75" i="1" s="1"/>
  <c r="E74" i="1"/>
  <c r="G74" i="1" s="1"/>
  <c r="D74" i="1"/>
  <c r="E73" i="1"/>
  <c r="D73" i="1"/>
  <c r="C73" i="1"/>
  <c r="G73" i="1" s="1"/>
  <c r="G69" i="1"/>
  <c r="E68" i="1"/>
  <c r="G68" i="1" s="1"/>
  <c r="J67" i="1"/>
  <c r="J68" i="1" s="1"/>
  <c r="E67" i="1"/>
  <c r="D67" i="1"/>
  <c r="G67" i="1" s="1"/>
  <c r="E66" i="1"/>
  <c r="D66" i="1"/>
  <c r="C66" i="1"/>
  <c r="G66" i="1" s="1"/>
  <c r="G62" i="1"/>
  <c r="J61" i="1"/>
  <c r="E61" i="1"/>
  <c r="G61" i="1" s="1"/>
  <c r="J60" i="1"/>
  <c r="E60" i="1"/>
  <c r="D60" i="1"/>
  <c r="G60" i="1" s="1"/>
  <c r="E59" i="1"/>
  <c r="G59" i="1" s="1"/>
  <c r="D59" i="1"/>
  <c r="C59" i="1"/>
  <c r="G55" i="1"/>
  <c r="J54" i="1"/>
  <c r="E54" i="1"/>
  <c r="G54" i="1" s="1"/>
  <c r="J53" i="1"/>
  <c r="E53" i="1"/>
  <c r="D53" i="1"/>
  <c r="G53" i="1" s="1"/>
  <c r="E52" i="1"/>
  <c r="D52" i="1"/>
  <c r="C52" i="1"/>
  <c r="G52" i="1" s="1"/>
  <c r="G48" i="1"/>
  <c r="E47" i="1"/>
  <c r="G47" i="1" s="1"/>
  <c r="J46" i="1"/>
  <c r="J47" i="1" s="1"/>
  <c r="E46" i="1"/>
  <c r="G46" i="1" s="1"/>
  <c r="D46" i="1"/>
  <c r="E45" i="1"/>
  <c r="D45" i="1"/>
  <c r="C45" i="1"/>
  <c r="G45" i="1" s="1"/>
  <c r="E41" i="1"/>
  <c r="E39" i="1"/>
  <c r="D33" i="1"/>
  <c r="C32" i="1"/>
  <c r="D32" i="1" s="1"/>
  <c r="C41" i="1" s="1"/>
  <c r="E28" i="1"/>
  <c r="D27" i="1"/>
  <c r="E27" i="1" s="1"/>
  <c r="E26" i="1"/>
  <c r="D26" i="1"/>
  <c r="C26" i="1"/>
  <c r="D22" i="1"/>
  <c r="C21" i="1"/>
  <c r="D21" i="1" s="1"/>
  <c r="D39" i="1" s="1"/>
  <c r="E17" i="1"/>
  <c r="D16" i="1"/>
  <c r="E16" i="1" s="1"/>
  <c r="E15" i="1"/>
  <c r="D15" i="1"/>
  <c r="C15" i="1"/>
  <c r="D11" i="1"/>
  <c r="C37" i="1" s="1"/>
  <c r="C10" i="1"/>
  <c r="D10" i="1" s="1"/>
  <c r="B37" i="1" s="1"/>
  <c r="D7" i="1"/>
  <c r="B7" i="1"/>
  <c r="E6" i="1"/>
  <c r="D6" i="1"/>
  <c r="F4" i="1" s="1"/>
  <c r="C6" i="1"/>
  <c r="F3" i="1" s="1"/>
  <c r="F5" i="1"/>
  <c r="D5" i="1"/>
  <c r="E4" i="1" s="1"/>
  <c r="C5" i="1"/>
  <c r="E3" i="1" s="1"/>
  <c r="C4" i="1"/>
  <c r="D3" i="1"/>
  <c r="F2" i="1"/>
  <c r="E2" i="1"/>
  <c r="D2" i="1"/>
  <c r="C2" i="1"/>
  <c r="C7" i="1" s="1"/>
  <c r="G77" i="1" l="1"/>
  <c r="H74" i="1" s="1"/>
  <c r="C84" i="1" s="1"/>
  <c r="G63" i="1"/>
  <c r="H61" i="1" s="1"/>
  <c r="D82" i="1" s="1"/>
  <c r="H59" i="1"/>
  <c r="H60" i="1"/>
  <c r="C82" i="1" s="1"/>
  <c r="H67" i="1"/>
  <c r="C83" i="1" s="1"/>
  <c r="F15" i="1"/>
  <c r="G49" i="1"/>
  <c r="H48" i="1" s="1"/>
  <c r="E80" i="1" s="1"/>
  <c r="G56" i="1"/>
  <c r="H54" i="1" s="1"/>
  <c r="D81" i="1" s="1"/>
  <c r="H52" i="1"/>
  <c r="G70" i="1"/>
  <c r="H66" i="1" s="1"/>
  <c r="H46" i="1"/>
  <c r="C80" i="1" s="1"/>
  <c r="E7" i="1"/>
  <c r="H47" i="1"/>
  <c r="D80" i="1" s="1"/>
  <c r="F7" i="1"/>
  <c r="F27" i="1"/>
  <c r="D40" i="1" s="1"/>
  <c r="H68" i="1"/>
  <c r="D83" i="1" s="1"/>
  <c r="F17" i="1"/>
  <c r="C38" i="1" s="1"/>
  <c r="H62" i="1"/>
  <c r="E82" i="1" s="1"/>
  <c r="H69" i="1"/>
  <c r="E83" i="1" s="1"/>
  <c r="E18" i="1"/>
  <c r="F16" i="1" s="1"/>
  <c r="E38" i="1" s="1"/>
  <c r="E29" i="1"/>
  <c r="F28" i="1" s="1"/>
  <c r="E40" i="1" s="1"/>
  <c r="B83" i="1" l="1"/>
  <c r="H70" i="1"/>
  <c r="B81" i="1"/>
  <c r="F18" i="1"/>
  <c r="B38" i="1"/>
  <c r="H53" i="1"/>
  <c r="C81" i="1" s="1"/>
  <c r="H45" i="1"/>
  <c r="H63" i="1"/>
  <c r="B82" i="1"/>
  <c r="F26" i="1"/>
  <c r="H75" i="1"/>
  <c r="D84" i="1" s="1"/>
  <c r="H73" i="1"/>
  <c r="H76" i="1"/>
  <c r="E84" i="1" s="1"/>
  <c r="H55" i="1"/>
  <c r="E81" i="1" s="1"/>
  <c r="B80" i="1" l="1"/>
  <c r="H49" i="1"/>
  <c r="B84" i="1"/>
  <c r="H77" i="1"/>
  <c r="C40" i="1"/>
  <c r="F29" i="1"/>
  <c r="H56" i="1"/>
</calcChain>
</file>

<file path=xl/sharedStrings.xml><?xml version="1.0" encoding="utf-8"?>
<sst xmlns="http://schemas.openxmlformats.org/spreadsheetml/2006/main" count="167" uniqueCount="56">
  <si>
    <t>Оказываемое влияние</t>
  </si>
  <si>
    <t>Заинтересованное лицо 1</t>
  </si>
  <si>
    <t>Заинтересованное лицо 2</t>
  </si>
  <si>
    <t>Заинтересованное лицо 3</t>
  </si>
  <si>
    <t>Заинтересованное лицо 4</t>
  </si>
  <si>
    <t>Заинтересованное лицо 5</t>
  </si>
  <si>
    <t>Возраст участника</t>
  </si>
  <si>
    <t>Вес участника</t>
  </si>
  <si>
    <t>Локальный приоритет</t>
  </si>
  <si>
    <t>Лямда</t>
  </si>
  <si>
    <t>Высота прыжка</t>
  </si>
  <si>
    <t>Ненорм</t>
  </si>
  <si>
    <t>Норм</t>
  </si>
  <si>
    <t>Максимальная скорость</t>
  </si>
  <si>
    <t>Матрица заинтересованности</t>
  </si>
  <si>
    <t>Предпочтительность 1</t>
  </si>
  <si>
    <t>Сценарий 1</t>
  </si>
  <si>
    <t>Сценарий 2</t>
  </si>
  <si>
    <t>Сценарий 3</t>
  </si>
  <si>
    <t>Сценарий 4</t>
  </si>
  <si>
    <t>Предпочтительность 2</t>
  </si>
  <si>
    <t>Предпочтительность 3</t>
  </si>
  <si>
    <t>Предпочтительность 4</t>
  </si>
  <si>
    <t>Предпочтительность 5</t>
  </si>
  <si>
    <t>Матрица приоритетов элементов</t>
  </si>
  <si>
    <t>Глобальные приоритеты</t>
  </si>
  <si>
    <t>0.2367</t>
  </si>
  <si>
    <t>0.2392</t>
  </si>
  <si>
    <t>0.2395</t>
  </si>
  <si>
    <t>0.2371</t>
  </si>
  <si>
    <t>0.2387</t>
  </si>
  <si>
    <t>Россия</t>
  </si>
  <si>
    <t>Беларусь</t>
  </si>
  <si>
    <t>Украина</t>
  </si>
  <si>
    <t>Польша</t>
  </si>
  <si>
    <t>Литва</t>
  </si>
  <si>
    <t>Индексы согласованности по критериям</t>
  </si>
  <si>
    <t>0.025</t>
  </si>
  <si>
    <t>0.015</t>
  </si>
  <si>
    <t>Средние случайные</t>
  </si>
  <si>
    <t>0.58</t>
  </si>
  <si>
    <t>Индексы согласованности по альтернативам</t>
  </si>
  <si>
    <t>0.652</t>
  </si>
  <si>
    <t>0.876</t>
  </si>
  <si>
    <t>0.868</t>
  </si>
  <si>
    <t>0.167</t>
  </si>
  <si>
    <t>0.448</t>
  </si>
  <si>
    <t>0.90</t>
  </si>
  <si>
    <t>Глобальный индекс согласованности</t>
  </si>
  <si>
    <t>0.0917</t>
  </si>
  <si>
    <t>Среднее значение глобального индекса согласованности</t>
  </si>
  <si>
    <t>1.44729</t>
  </si>
  <si>
    <t>Глобальное отношение согласованности</t>
  </si>
  <si>
    <t>0.063359</t>
  </si>
  <si>
    <t>Cкорость</t>
  </si>
  <si>
    <t>Возраст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</si>
</sst>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17" fontId="0" fillId="0" borderId="0" xfId="0" applyNumberForma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5"/>
  <sheetViews>
    <sheetView tabSelected="1" zoomScale="85" zoomScaleNormal="85" workbookViewId="0">
      <selection activeCell="F81" sqref="F81"/>
    </sheetView>
  </sheetViews>
  <sheetFormatPr defaultRowHeight="15" x14ac:dyDescent="0.25"/>
  <cols>
    <col min="1" max="1" width="34.85546875" customWidth="1"/>
    <col min="2" max="2" width="26.5703125" customWidth="1"/>
    <col min="3" max="3" width="27.140625" customWidth="1"/>
    <col min="4" max="5" width="25.140625" customWidth="1"/>
    <col min="6" max="6" width="24.28515625" customWidth="1"/>
  </cols>
  <sheetData>
    <row r="1" spans="1:10" x14ac:dyDescent="0.25">
      <c r="A1" s="4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10" x14ac:dyDescent="0.25">
      <c r="A2" s="3" t="s">
        <v>1</v>
      </c>
      <c r="B2">
        <v>1</v>
      </c>
      <c r="C2">
        <f>1/B3</f>
        <v>0.33333333333333331</v>
      </c>
      <c r="D2">
        <f>1/B4</f>
        <v>0.14285714285714285</v>
      </c>
      <c r="E2">
        <f>1/B5</f>
        <v>0.5</v>
      </c>
      <c r="F2">
        <f>1/B6</f>
        <v>0.2</v>
      </c>
    </row>
    <row r="3" spans="1:10" x14ac:dyDescent="0.25">
      <c r="A3" s="3" t="s">
        <v>2</v>
      </c>
      <c r="B3">
        <v>3</v>
      </c>
      <c r="C3">
        <v>1</v>
      </c>
      <c r="D3">
        <f>1/C4</f>
        <v>2.3333333333333335</v>
      </c>
      <c r="E3">
        <f>1/C5</f>
        <v>0.66666666666666663</v>
      </c>
      <c r="F3">
        <f>1/C6</f>
        <v>1.6666666666666667</v>
      </c>
    </row>
    <row r="4" spans="1:10" x14ac:dyDescent="0.25">
      <c r="A4" s="3" t="s">
        <v>3</v>
      </c>
      <c r="B4">
        <v>7</v>
      </c>
      <c r="C4">
        <f>B3/B4</f>
        <v>0.42857142857142855</v>
      </c>
      <c r="D4">
        <v>1</v>
      </c>
      <c r="E4">
        <f>1/D5</f>
        <v>0.2857142857142857</v>
      </c>
      <c r="F4">
        <f>1/D6</f>
        <v>0.7142857142857143</v>
      </c>
    </row>
    <row r="5" spans="1:10" x14ac:dyDescent="0.25">
      <c r="A5" s="3" t="s">
        <v>4</v>
      </c>
      <c r="B5">
        <v>2</v>
      </c>
      <c r="C5">
        <f>B3/B5</f>
        <v>1.5</v>
      </c>
      <c r="D5">
        <f>B4/B5</f>
        <v>3.5</v>
      </c>
      <c r="E5">
        <v>1</v>
      </c>
      <c r="F5">
        <f>1/E6</f>
        <v>2.5</v>
      </c>
    </row>
    <row r="6" spans="1:10" x14ac:dyDescent="0.25">
      <c r="A6" s="3" t="s">
        <v>5</v>
      </c>
      <c r="B6">
        <v>5</v>
      </c>
      <c r="C6">
        <f>B3/B6</f>
        <v>0.6</v>
      </c>
      <c r="D6">
        <f>B4/B6</f>
        <v>1.4</v>
      </c>
      <c r="E6">
        <f>B5/B6</f>
        <v>0.4</v>
      </c>
      <c r="F6">
        <v>1</v>
      </c>
      <c r="G6" s="1"/>
      <c r="H6" s="1"/>
    </row>
    <row r="7" spans="1:10" x14ac:dyDescent="0.25">
      <c r="B7">
        <f>1/(B2+B3+B4+B5+B6)</f>
        <v>5.5555555555555552E-2</v>
      </c>
      <c r="C7">
        <f>1/(C2+C3+C4+C5+C6)</f>
        <v>0.25893958076448831</v>
      </c>
      <c r="D7">
        <f>1/(D2+D3+D4+D5+D6)</f>
        <v>0.11938601478112564</v>
      </c>
      <c r="E7">
        <f>1/(E2+E3+E4+E5+E6)</f>
        <v>0.35058430717863109</v>
      </c>
      <c r="F7">
        <f>1/(F2+F3+F4+F5+F6)</f>
        <v>0.1644479248238058</v>
      </c>
      <c r="G7" s="1"/>
      <c r="H7" s="1"/>
    </row>
    <row r="8" spans="1:10" x14ac:dyDescent="0.25">
      <c r="G8" s="1"/>
      <c r="H8" s="1"/>
    </row>
    <row r="9" spans="1:10" x14ac:dyDescent="0.25">
      <c r="A9" s="4" t="s">
        <v>1</v>
      </c>
      <c r="B9" s="3" t="s">
        <v>6</v>
      </c>
      <c r="C9" s="3" t="s">
        <v>7</v>
      </c>
      <c r="D9" s="7" t="s">
        <v>8</v>
      </c>
      <c r="E9" s="1"/>
      <c r="G9" s="1"/>
      <c r="H9" s="1"/>
      <c r="J9" s="3" t="s">
        <v>9</v>
      </c>
    </row>
    <row r="10" spans="1:10" x14ac:dyDescent="0.25">
      <c r="A10" s="3" t="s">
        <v>55</v>
      </c>
      <c r="B10">
        <v>1</v>
      </c>
      <c r="C10">
        <f xml:space="preserve"> 1 /B11</f>
        <v>0.33333333333333331</v>
      </c>
      <c r="D10">
        <f xml:space="preserve"> 1 / (B10+C10)</f>
        <v>0.75</v>
      </c>
      <c r="G10" s="1"/>
      <c r="H10" s="1"/>
      <c r="J10">
        <v>2</v>
      </c>
    </row>
    <row r="11" spans="1:10" x14ac:dyDescent="0.25">
      <c r="A11" s="3" t="s">
        <v>7</v>
      </c>
      <c r="B11">
        <v>3</v>
      </c>
      <c r="C11">
        <v>1</v>
      </c>
      <c r="D11">
        <f xml:space="preserve"> 1 / (B11+C11)</f>
        <v>0.25</v>
      </c>
      <c r="G11" s="1"/>
      <c r="H11" s="1"/>
    </row>
    <row r="12" spans="1:10" x14ac:dyDescent="0.25">
      <c r="A12" s="1"/>
    </row>
    <row r="13" spans="1:10" x14ac:dyDescent="0.25">
      <c r="A13" s="1"/>
    </row>
    <row r="14" spans="1:10" x14ac:dyDescent="0.25">
      <c r="A14" s="4" t="s">
        <v>2</v>
      </c>
      <c r="B14" s="3" t="s">
        <v>6</v>
      </c>
      <c r="C14" s="3" t="s">
        <v>10</v>
      </c>
      <c r="D14" s="3" t="s">
        <v>7</v>
      </c>
      <c r="E14" s="7" t="s">
        <v>11</v>
      </c>
      <c r="F14" s="3" t="s">
        <v>12</v>
      </c>
      <c r="J14" s="3" t="s">
        <v>9</v>
      </c>
    </row>
    <row r="15" spans="1:10" x14ac:dyDescent="0.25">
      <c r="A15" s="3" t="s">
        <v>55</v>
      </c>
      <c r="B15" s="1">
        <v>1</v>
      </c>
      <c r="C15" s="1">
        <f xml:space="preserve"> 1 / B16</f>
        <v>0.5</v>
      </c>
      <c r="D15" s="1">
        <f xml:space="preserve"> 1 /B17</f>
        <v>0.2</v>
      </c>
      <c r="E15" s="1">
        <f xml:space="preserve"> SQRT(SQRT(SQRT(B15*C15*D15)))</f>
        <v>0.74989420933245587</v>
      </c>
      <c r="F15" s="1">
        <f>E15/E18</f>
        <v>0.24320244057939547</v>
      </c>
      <c r="J15">
        <v>3.0049999999999999</v>
      </c>
    </row>
    <row r="16" spans="1:10" x14ac:dyDescent="0.25">
      <c r="A16" s="3" t="s">
        <v>10</v>
      </c>
      <c r="B16" s="1">
        <v>2</v>
      </c>
      <c r="C16" s="1">
        <v>1</v>
      </c>
      <c r="D16" s="1">
        <f xml:space="preserve"> 1/C17</f>
        <v>0.5</v>
      </c>
      <c r="E16" s="1">
        <f xml:space="preserve"> SQRT(SQRT(SQRT(B16*C16*D16)))</f>
        <v>1</v>
      </c>
      <c r="F16" s="1">
        <f>E16/E18</f>
        <v>0.3243156668670511</v>
      </c>
      <c r="J16">
        <f xml:space="preserve"> (J15 - 3) / 2</f>
        <v>2.4999999999999467E-3</v>
      </c>
    </row>
    <row r="17" spans="1:10" x14ac:dyDescent="0.25">
      <c r="A17" s="3" t="s">
        <v>7</v>
      </c>
      <c r="B17" s="1">
        <v>5</v>
      </c>
      <c r="C17" s="1">
        <v>2</v>
      </c>
      <c r="D17" s="1">
        <v>1</v>
      </c>
      <c r="E17" s="1">
        <f xml:space="preserve"> SQRT(SQRT(SQRT(B17*C17*D17)))</f>
        <v>1.333521432163324</v>
      </c>
      <c r="F17" s="1">
        <f>E17/E18</f>
        <v>0.43248189255355352</v>
      </c>
      <c r="J17">
        <f xml:space="preserve"> J16 / 0.58</f>
        <v>4.3103448275861149E-3</v>
      </c>
    </row>
    <row r="18" spans="1:10" x14ac:dyDescent="0.25">
      <c r="A18" s="1"/>
      <c r="B18" s="1"/>
      <c r="C18" s="1"/>
      <c r="D18" s="1"/>
      <c r="E18" s="1">
        <f>E15+E16+E17</f>
        <v>3.0834156414957796</v>
      </c>
      <c r="F18" s="1">
        <f>SUM(F15:F17)</f>
        <v>1</v>
      </c>
    </row>
    <row r="19" spans="1:10" x14ac:dyDescent="0.25">
      <c r="A19" s="1"/>
      <c r="B19" s="1"/>
      <c r="C19" s="1"/>
      <c r="D19" s="1"/>
      <c r="E19" s="1"/>
      <c r="F19" s="1"/>
    </row>
    <row r="20" spans="1:10" x14ac:dyDescent="0.25">
      <c r="A20" s="4" t="s">
        <v>3</v>
      </c>
      <c r="B20" s="3" t="s">
        <v>13</v>
      </c>
      <c r="C20" s="3" t="s">
        <v>10</v>
      </c>
      <c r="D20" s="7" t="s">
        <v>8</v>
      </c>
      <c r="J20" s="3" t="s">
        <v>9</v>
      </c>
    </row>
    <row r="21" spans="1:10" x14ac:dyDescent="0.25">
      <c r="A21" s="3" t="s">
        <v>54</v>
      </c>
      <c r="B21">
        <v>1</v>
      </c>
      <c r="C21">
        <f xml:space="preserve"> 1/B22</f>
        <v>0.25</v>
      </c>
      <c r="D21">
        <f xml:space="preserve"> 1 / (B21+C21)</f>
        <v>0.8</v>
      </c>
      <c r="J21">
        <v>2</v>
      </c>
    </row>
    <row r="22" spans="1:10" x14ac:dyDescent="0.25">
      <c r="A22" s="3" t="s">
        <v>10</v>
      </c>
      <c r="B22">
        <v>4</v>
      </c>
      <c r="C22">
        <v>1</v>
      </c>
      <c r="D22">
        <f xml:space="preserve"> 1 / (B22+C22)</f>
        <v>0.2</v>
      </c>
    </row>
    <row r="25" spans="1:10" x14ac:dyDescent="0.25">
      <c r="A25" s="4" t="s">
        <v>4</v>
      </c>
      <c r="B25" s="3" t="s">
        <v>7</v>
      </c>
      <c r="C25" s="3" t="s">
        <v>13</v>
      </c>
      <c r="D25" s="3" t="s">
        <v>10</v>
      </c>
      <c r="E25" s="7" t="s">
        <v>11</v>
      </c>
      <c r="F25" s="3" t="s">
        <v>12</v>
      </c>
      <c r="J25" s="3" t="s">
        <v>9</v>
      </c>
    </row>
    <row r="26" spans="1:10" x14ac:dyDescent="0.25">
      <c r="A26" s="3" t="s">
        <v>7</v>
      </c>
      <c r="B26">
        <v>1</v>
      </c>
      <c r="C26">
        <f>1/B27</f>
        <v>0.5</v>
      </c>
      <c r="D26">
        <f>1/B28</f>
        <v>0.14285714285714285</v>
      </c>
      <c r="E26" s="1">
        <f xml:space="preserve"> SQRT(SQRT(SQRT(B26*C26*D26)))</f>
        <v>0.71900845193722907</v>
      </c>
      <c r="F26">
        <f>E26/E29</f>
        <v>0.22951719361551573</v>
      </c>
      <c r="J26">
        <v>2.9969999999999999</v>
      </c>
    </row>
    <row r="27" spans="1:10" x14ac:dyDescent="0.25">
      <c r="A27" s="3" t="s">
        <v>54</v>
      </c>
      <c r="B27">
        <v>2</v>
      </c>
      <c r="C27">
        <v>1</v>
      </c>
      <c r="D27">
        <f>1/C28</f>
        <v>0.33333333333333331</v>
      </c>
      <c r="E27" s="1">
        <f xml:space="preserve"> SQRT(SQRT(SQRT(B27*C27*D27)))</f>
        <v>0.95057982495414073</v>
      </c>
      <c r="F27">
        <f>E27/E29</f>
        <v>0.30343789859934728</v>
      </c>
      <c r="J27">
        <f xml:space="preserve"> (J26 - 3) / 2</f>
        <v>-1.5000000000000568E-3</v>
      </c>
    </row>
    <row r="28" spans="1:10" x14ac:dyDescent="0.25">
      <c r="A28" s="3" t="s">
        <v>10</v>
      </c>
      <c r="B28">
        <v>7</v>
      </c>
      <c r="C28">
        <v>3</v>
      </c>
      <c r="D28">
        <v>1</v>
      </c>
      <c r="E28" s="1">
        <f xml:space="preserve"> SQRT(SQRT(SQRT(B28*C28*D28)))</f>
        <v>1.4631114595026835</v>
      </c>
      <c r="F28">
        <f>E28/E29</f>
        <v>0.46704490778513696</v>
      </c>
      <c r="J28">
        <f xml:space="preserve"> J27 / 0.58</f>
        <v>-2.5862068965518221E-3</v>
      </c>
    </row>
    <row r="29" spans="1:10" x14ac:dyDescent="0.25">
      <c r="E29">
        <f>E26+E27+E28</f>
        <v>3.1326997363940534</v>
      </c>
      <c r="F29">
        <f>F26+F27+F28</f>
        <v>1</v>
      </c>
    </row>
    <row r="31" spans="1:10" x14ac:dyDescent="0.25">
      <c r="A31" s="4" t="s">
        <v>5</v>
      </c>
      <c r="B31" s="3" t="s">
        <v>7</v>
      </c>
      <c r="C31" s="3" t="s">
        <v>10</v>
      </c>
      <c r="D31" s="7" t="s">
        <v>8</v>
      </c>
      <c r="J31" s="3" t="s">
        <v>9</v>
      </c>
    </row>
    <row r="32" spans="1:10" x14ac:dyDescent="0.25">
      <c r="A32" s="3" t="s">
        <v>7</v>
      </c>
      <c r="B32">
        <v>1</v>
      </c>
      <c r="C32">
        <f>1/B33</f>
        <v>0.2857142857142857</v>
      </c>
      <c r="D32">
        <f xml:space="preserve"> 1 / (B32+C32)</f>
        <v>0.7777777777777779</v>
      </c>
      <c r="J32">
        <v>2</v>
      </c>
    </row>
    <row r="33" spans="1:10" x14ac:dyDescent="0.25">
      <c r="A33" s="3" t="s">
        <v>10</v>
      </c>
      <c r="B33">
        <v>3.5</v>
      </c>
      <c r="C33">
        <v>1</v>
      </c>
      <c r="D33">
        <f xml:space="preserve"> 1 / (B33+C33)</f>
        <v>0.22222222222222221</v>
      </c>
    </row>
    <row r="36" spans="1:10" x14ac:dyDescent="0.25">
      <c r="A36" s="5" t="s">
        <v>14</v>
      </c>
      <c r="B36" s="3" t="s">
        <v>6</v>
      </c>
      <c r="C36" s="3" t="s">
        <v>7</v>
      </c>
      <c r="D36" s="3" t="s">
        <v>13</v>
      </c>
      <c r="E36" s="3" t="s">
        <v>10</v>
      </c>
      <c r="G36" s="1"/>
      <c r="H36" s="1"/>
    </row>
    <row r="37" spans="1:10" x14ac:dyDescent="0.25">
      <c r="A37" s="3" t="s">
        <v>1</v>
      </c>
      <c r="B37">
        <f xml:space="preserve"> D10</f>
        <v>0.75</v>
      </c>
      <c r="C37">
        <f>D11</f>
        <v>0.25</v>
      </c>
      <c r="D37">
        <v>0</v>
      </c>
      <c r="E37">
        <v>0</v>
      </c>
      <c r="G37" s="1"/>
      <c r="H37" s="1"/>
    </row>
    <row r="38" spans="1:10" x14ac:dyDescent="0.25">
      <c r="A38" s="3" t="s">
        <v>2</v>
      </c>
      <c r="B38">
        <f>F15</f>
        <v>0.24320244057939547</v>
      </c>
      <c r="C38">
        <f>F17</f>
        <v>0.43248189255355352</v>
      </c>
      <c r="D38">
        <v>0</v>
      </c>
      <c r="E38">
        <f>F16</f>
        <v>0.3243156668670511</v>
      </c>
      <c r="G38" s="1"/>
      <c r="H38" s="1"/>
    </row>
    <row r="39" spans="1:10" x14ac:dyDescent="0.25">
      <c r="A39" s="3" t="s">
        <v>3</v>
      </c>
      <c r="B39">
        <v>0</v>
      </c>
      <c r="C39">
        <v>0</v>
      </c>
      <c r="D39">
        <f>D21</f>
        <v>0.8</v>
      </c>
      <c r="E39">
        <f>D22</f>
        <v>0.2</v>
      </c>
      <c r="G39" s="1"/>
      <c r="H39" s="1"/>
    </row>
    <row r="40" spans="1:10" x14ac:dyDescent="0.25">
      <c r="A40" s="3" t="s">
        <v>4</v>
      </c>
      <c r="B40">
        <v>0</v>
      </c>
      <c r="C40">
        <f>F26</f>
        <v>0.22951719361551573</v>
      </c>
      <c r="D40">
        <f>F27</f>
        <v>0.30343789859934728</v>
      </c>
      <c r="E40">
        <f>F28</f>
        <v>0.46704490778513696</v>
      </c>
      <c r="G40" s="1"/>
      <c r="H40" s="1"/>
    </row>
    <row r="41" spans="1:10" x14ac:dyDescent="0.25">
      <c r="A41" s="3" t="s">
        <v>5</v>
      </c>
      <c r="B41">
        <v>0</v>
      </c>
      <c r="C41">
        <f>D32</f>
        <v>0.7777777777777779</v>
      </c>
      <c r="D41">
        <v>0</v>
      </c>
      <c r="E41">
        <f>D33</f>
        <v>0.22222222222222221</v>
      </c>
      <c r="G41" s="1"/>
      <c r="H41" s="1"/>
    </row>
    <row r="44" spans="1:10" x14ac:dyDescent="0.25">
      <c r="A44" s="4" t="s">
        <v>15</v>
      </c>
      <c r="B44" s="3" t="s">
        <v>16</v>
      </c>
      <c r="C44" s="3" t="s">
        <v>17</v>
      </c>
      <c r="D44" s="3" t="s">
        <v>18</v>
      </c>
      <c r="E44" s="3" t="s">
        <v>19</v>
      </c>
      <c r="F44" s="1"/>
      <c r="G44" s="3" t="s">
        <v>11</v>
      </c>
      <c r="H44" s="3" t="s">
        <v>12</v>
      </c>
      <c r="J44" s="3" t="s">
        <v>9</v>
      </c>
    </row>
    <row r="45" spans="1:10" x14ac:dyDescent="0.25">
      <c r="A45" s="3" t="s">
        <v>16</v>
      </c>
      <c r="B45">
        <v>1</v>
      </c>
      <c r="C45">
        <f>1/B46</f>
        <v>0.5</v>
      </c>
      <c r="D45">
        <f>1/B47</f>
        <v>7.1428571428571425E-2</v>
      </c>
      <c r="E45">
        <f>1/B48</f>
        <v>0.33333333333333331</v>
      </c>
      <c r="G45">
        <f>SQRT(SQRT(SQRT(SQRT(B45+C45+D45+E45))))</f>
        <v>1.0410942396365348</v>
      </c>
      <c r="H45">
        <f>G45/G49</f>
        <v>0.23151715294899308</v>
      </c>
      <c r="J45">
        <v>4.3049999999999997</v>
      </c>
    </row>
    <row r="46" spans="1:10" x14ac:dyDescent="0.25">
      <c r="A46" s="3" t="s">
        <v>17</v>
      </c>
      <c r="B46">
        <v>2</v>
      </c>
      <c r="C46">
        <v>1</v>
      </c>
      <c r="D46">
        <f>1/C47</f>
        <v>0.2</v>
      </c>
      <c r="E46">
        <f>1/C48</f>
        <v>0.14285714285714285</v>
      </c>
      <c r="G46">
        <f>SQRT(SQRT(SQRT(SQRT(B46+C46+D46+E46))))</f>
        <v>1.0783440927781278</v>
      </c>
      <c r="H46">
        <f>G46/G49</f>
        <v>0.23980072576956743</v>
      </c>
      <c r="J46">
        <f xml:space="preserve"> (J45 - 3) / 2</f>
        <v>0.65249999999999986</v>
      </c>
    </row>
    <row r="47" spans="1:10" x14ac:dyDescent="0.25">
      <c r="A47" s="3" t="s">
        <v>18</v>
      </c>
      <c r="B47">
        <v>14</v>
      </c>
      <c r="C47">
        <v>5</v>
      </c>
      <c r="D47">
        <v>1</v>
      </c>
      <c r="E47">
        <f>1/D48</f>
        <v>1.1111111111111112</v>
      </c>
      <c r="G47">
        <f>SQRT(SQRT(SQRT(SQRT(B47+C47+D47+E47))))</f>
        <v>1.2099904517072928</v>
      </c>
      <c r="H47">
        <f>G47/G49</f>
        <v>0.26907606805368389</v>
      </c>
      <c r="J47">
        <f xml:space="preserve"> J46 / 0.58</f>
        <v>1.1249999999999998</v>
      </c>
    </row>
    <row r="48" spans="1:10" x14ac:dyDescent="0.25">
      <c r="A48" s="3" t="s">
        <v>19</v>
      </c>
      <c r="B48">
        <v>3</v>
      </c>
      <c r="C48">
        <v>7</v>
      </c>
      <c r="D48">
        <v>0.9</v>
      </c>
      <c r="E48">
        <v>1</v>
      </c>
      <c r="G48">
        <f>SQRT(SQRT(SQRT(SQRT(B48+C48+D48+E48))))</f>
        <v>1.1674053656393126</v>
      </c>
      <c r="H48">
        <f>G48/G49</f>
        <v>0.25960605322775554</v>
      </c>
    </row>
    <row r="49" spans="1:10" x14ac:dyDescent="0.25">
      <c r="G49">
        <f>SUM(G45:G48)</f>
        <v>4.4968341497612681</v>
      </c>
      <c r="H49">
        <f>SUM(H45:H48)</f>
        <v>1</v>
      </c>
    </row>
    <row r="51" spans="1:10" x14ac:dyDescent="0.25">
      <c r="A51" s="4" t="s">
        <v>20</v>
      </c>
      <c r="B51" s="3" t="s">
        <v>16</v>
      </c>
      <c r="C51" s="3" t="s">
        <v>17</v>
      </c>
      <c r="D51" s="3" t="s">
        <v>18</v>
      </c>
      <c r="E51" s="3" t="s">
        <v>19</v>
      </c>
      <c r="F51" s="1"/>
      <c r="G51" s="3" t="s">
        <v>11</v>
      </c>
      <c r="H51" s="3" t="s">
        <v>12</v>
      </c>
      <c r="J51" s="3" t="s">
        <v>9</v>
      </c>
    </row>
    <row r="52" spans="1:10" x14ac:dyDescent="0.25">
      <c r="A52" s="3" t="s">
        <v>16</v>
      </c>
      <c r="B52">
        <v>1</v>
      </c>
      <c r="C52" s="6">
        <f>1/B53</f>
        <v>0.2</v>
      </c>
      <c r="D52">
        <f>1/B54</f>
        <v>0.14285714285714285</v>
      </c>
      <c r="E52">
        <f>1/B55</f>
        <v>0.1111111111111111</v>
      </c>
      <c r="G52">
        <f>SQRT(SQRT(SQRT(SQRT(B52+C52+D52+E52))))</f>
        <v>1.0236693090505649</v>
      </c>
      <c r="H52">
        <f>G52/G56</f>
        <v>0.22721650107265837</v>
      </c>
      <c r="J52">
        <v>4.7519999999999998</v>
      </c>
    </row>
    <row r="53" spans="1:10" x14ac:dyDescent="0.25">
      <c r="A53" s="3" t="s">
        <v>17</v>
      </c>
      <c r="B53">
        <v>5</v>
      </c>
      <c r="C53">
        <v>1</v>
      </c>
      <c r="D53">
        <f>1/C54</f>
        <v>0.5</v>
      </c>
      <c r="E53">
        <f>1/C55</f>
        <v>2</v>
      </c>
      <c r="G53">
        <f>SQRT(SQRT(SQRT(SQRT(B53+C53+D53+E53))))</f>
        <v>1.1431117341748205</v>
      </c>
      <c r="H53">
        <f>G53/G56</f>
        <v>0.25372827560415973</v>
      </c>
      <c r="J53">
        <f xml:space="preserve"> (J52 - 3) / 2</f>
        <v>0.87599999999999989</v>
      </c>
    </row>
    <row r="54" spans="1:10" x14ac:dyDescent="0.25">
      <c r="A54" s="3" t="s">
        <v>18</v>
      </c>
      <c r="B54">
        <v>7</v>
      </c>
      <c r="C54">
        <v>2</v>
      </c>
      <c r="D54">
        <v>1</v>
      </c>
      <c r="E54">
        <f>1/D55</f>
        <v>0.25</v>
      </c>
      <c r="G54">
        <f>SQRT(SQRT(SQRT(SQRT(B54+C54+D54+E54))))</f>
        <v>1.1565655221025566</v>
      </c>
      <c r="H54">
        <f>G54/G56</f>
        <v>0.25671451597698969</v>
      </c>
      <c r="J54">
        <f xml:space="preserve"> J53 / 0.58</f>
        <v>1.5103448275862068</v>
      </c>
    </row>
    <row r="55" spans="1:10" x14ac:dyDescent="0.25">
      <c r="A55" s="3" t="s">
        <v>19</v>
      </c>
      <c r="B55">
        <v>9</v>
      </c>
      <c r="C55">
        <v>0.5</v>
      </c>
      <c r="D55">
        <v>4</v>
      </c>
      <c r="E55">
        <v>1</v>
      </c>
      <c r="G55">
        <f>SQRT(SQRT(SQRT(SQRT(B55+C55+D55+E55))))</f>
        <v>1.1819129744412229</v>
      </c>
      <c r="H55">
        <f>G55/G56</f>
        <v>0.26234070734619214</v>
      </c>
    </row>
    <row r="56" spans="1:10" x14ac:dyDescent="0.25">
      <c r="G56">
        <f>SUM(G52:G55)</f>
        <v>4.505259539769165</v>
      </c>
      <c r="H56">
        <f>SUM(H52:H55)</f>
        <v>1</v>
      </c>
    </row>
    <row r="58" spans="1:10" x14ac:dyDescent="0.25">
      <c r="A58" s="4" t="s">
        <v>21</v>
      </c>
      <c r="B58" s="3" t="s">
        <v>16</v>
      </c>
      <c r="C58" s="3" t="s">
        <v>17</v>
      </c>
      <c r="D58" s="3" t="s">
        <v>18</v>
      </c>
      <c r="E58" s="3" t="s">
        <v>19</v>
      </c>
      <c r="F58" s="1"/>
      <c r="G58" s="3" t="s">
        <v>11</v>
      </c>
      <c r="H58" s="3" t="s">
        <v>12</v>
      </c>
      <c r="J58" s="3" t="s">
        <v>9</v>
      </c>
    </row>
    <row r="59" spans="1:10" x14ac:dyDescent="0.25">
      <c r="A59" s="3" t="s">
        <v>16</v>
      </c>
      <c r="B59">
        <v>1</v>
      </c>
      <c r="C59">
        <f>1/B60</f>
        <v>8.3333333333333329E-2</v>
      </c>
      <c r="D59">
        <f>1/B61</f>
        <v>7.1428571428571425E-2</v>
      </c>
      <c r="E59">
        <f>1/B62</f>
        <v>7.6923076923076927E-2</v>
      </c>
      <c r="G59">
        <f>SQRT(SQRT(SQRT(SQRT(B59+C59+D59+E59))))</f>
        <v>1.0131091269634749</v>
      </c>
      <c r="H59">
        <f>G59/G63</f>
        <v>0.218449675006717</v>
      </c>
      <c r="J59">
        <v>4.7359999999999998</v>
      </c>
    </row>
    <row r="60" spans="1:10" x14ac:dyDescent="0.25">
      <c r="A60" s="3" t="s">
        <v>17</v>
      </c>
      <c r="B60">
        <v>12</v>
      </c>
      <c r="C60">
        <v>1</v>
      </c>
      <c r="D60">
        <f>1/C61</f>
        <v>6.6666666666666666E-2</v>
      </c>
      <c r="E60">
        <f>1/C62</f>
        <v>1.4285714285714286</v>
      </c>
      <c r="G60">
        <f>SQRT(SQRT(SQRT(SQRT(B60+C60+D60+E60))))</f>
        <v>1.1818887114084278</v>
      </c>
      <c r="H60">
        <f>G60/G63</f>
        <v>0.25484244296082303</v>
      </c>
      <c r="J60">
        <f xml:space="preserve"> (J59 - 3) / 2</f>
        <v>0.86799999999999988</v>
      </c>
    </row>
    <row r="61" spans="1:10" x14ac:dyDescent="0.25">
      <c r="A61" s="3" t="s">
        <v>18</v>
      </c>
      <c r="B61">
        <v>14</v>
      </c>
      <c r="C61">
        <v>15</v>
      </c>
      <c r="D61">
        <v>1</v>
      </c>
      <c r="E61">
        <f>1/D62</f>
        <v>10</v>
      </c>
      <c r="G61">
        <f>SQRT(SQRT(SQRT(SQRT(B61+C61+D61+E61))))</f>
        <v>1.2592986838463873</v>
      </c>
      <c r="H61">
        <f>G61/G63</f>
        <v>0.27153381694146711</v>
      </c>
      <c r="J61">
        <f xml:space="preserve"> J60 / 0.58</f>
        <v>1.4965517241379309</v>
      </c>
    </row>
    <row r="62" spans="1:10" x14ac:dyDescent="0.25">
      <c r="A62" s="3" t="s">
        <v>19</v>
      </c>
      <c r="B62">
        <v>13</v>
      </c>
      <c r="C62">
        <v>0.7</v>
      </c>
      <c r="D62">
        <v>0.1</v>
      </c>
      <c r="E62">
        <v>1</v>
      </c>
      <c r="G62">
        <f>SQRT(SQRT(SQRT(SQRT(B62+C62+D62+E62))))</f>
        <v>1.1834266830568994</v>
      </c>
      <c r="H62">
        <f>G62/G63</f>
        <v>0.25517406509099289</v>
      </c>
    </row>
    <row r="63" spans="1:10" x14ac:dyDescent="0.25">
      <c r="G63">
        <f>SUM(G59:G62)</f>
        <v>4.6377232052751891</v>
      </c>
      <c r="H63">
        <f>SUM(H59:H62)</f>
        <v>1</v>
      </c>
    </row>
    <row r="65" spans="1:10" x14ac:dyDescent="0.25">
      <c r="A65" s="4" t="s">
        <v>22</v>
      </c>
      <c r="B65" s="3" t="s">
        <v>16</v>
      </c>
      <c r="C65" s="3" t="s">
        <v>17</v>
      </c>
      <c r="D65" s="3" t="s">
        <v>18</v>
      </c>
      <c r="E65" s="3" t="s">
        <v>19</v>
      </c>
      <c r="F65" s="1"/>
      <c r="G65" s="3" t="s">
        <v>11</v>
      </c>
      <c r="H65" s="3" t="s">
        <v>12</v>
      </c>
      <c r="J65" s="3" t="s">
        <v>9</v>
      </c>
    </row>
    <row r="66" spans="1:10" x14ac:dyDescent="0.25">
      <c r="A66" s="3" t="s">
        <v>16</v>
      </c>
      <c r="B66">
        <v>1</v>
      </c>
      <c r="C66">
        <f>1/B67</f>
        <v>0.33333333333333331</v>
      </c>
      <c r="D66">
        <f>1/B68</f>
        <v>0.125</v>
      </c>
      <c r="E66">
        <f>1/B69</f>
        <v>0.5</v>
      </c>
      <c r="G66">
        <f>SQRT(SQRT(SQRT(SQRT(B66+C66+D66+E66))))</f>
        <v>1.0429005908709121</v>
      </c>
      <c r="H66">
        <f>G66/G70</f>
        <v>0.227379768842255</v>
      </c>
      <c r="J66">
        <v>3.3340000000000001</v>
      </c>
    </row>
    <row r="67" spans="1:10" x14ac:dyDescent="0.25">
      <c r="A67" s="3" t="s">
        <v>17</v>
      </c>
      <c r="B67">
        <v>3</v>
      </c>
      <c r="C67">
        <v>1</v>
      </c>
      <c r="D67">
        <f>1/C68</f>
        <v>0.2</v>
      </c>
      <c r="E67">
        <f>1/C69</f>
        <v>1</v>
      </c>
      <c r="G67">
        <f>SQRT(SQRT(SQRT(SQRT(B67+C67+D67+E67))))</f>
        <v>1.1085370400655181</v>
      </c>
      <c r="H67">
        <f>G67/G70</f>
        <v>0.24169024174459822</v>
      </c>
      <c r="J67">
        <f xml:space="preserve"> (J66 - 3) / 2</f>
        <v>0.16700000000000004</v>
      </c>
    </row>
    <row r="68" spans="1:10" x14ac:dyDescent="0.25">
      <c r="A68" s="3" t="s">
        <v>18</v>
      </c>
      <c r="B68">
        <v>8</v>
      </c>
      <c r="C68">
        <v>5</v>
      </c>
      <c r="D68">
        <v>1</v>
      </c>
      <c r="E68">
        <f>1/D69</f>
        <v>100</v>
      </c>
      <c r="G68">
        <f>SQRT(SQRT(SQRT(SQRT(B68+C68+D68+E68))))</f>
        <v>1.344486832431971</v>
      </c>
      <c r="H68">
        <f>G68/G70</f>
        <v>0.29313350461767756</v>
      </c>
      <c r="J68">
        <f xml:space="preserve"> J67 / 0.58</f>
        <v>0.2879310344827587</v>
      </c>
    </row>
    <row r="69" spans="1:10" x14ac:dyDescent="0.25">
      <c r="A69" s="3" t="s">
        <v>19</v>
      </c>
      <c r="B69">
        <v>2</v>
      </c>
      <c r="C69">
        <v>1</v>
      </c>
      <c r="D69">
        <v>0.01</v>
      </c>
      <c r="E69">
        <v>1</v>
      </c>
      <c r="G69">
        <f>SQRT(SQRT(SQRT(SQRT(B69+C69+D69+E69))))</f>
        <v>1.0906779251423628</v>
      </c>
      <c r="H69">
        <f>G69/G70</f>
        <v>0.23779648479546925</v>
      </c>
    </row>
    <row r="70" spans="1:10" x14ac:dyDescent="0.25">
      <c r="G70">
        <f>SUM(G66:G69)</f>
        <v>4.5866023885107641</v>
      </c>
      <c r="H70">
        <f>SUM(H66:H69)</f>
        <v>1</v>
      </c>
    </row>
    <row r="72" spans="1:10" x14ac:dyDescent="0.25">
      <c r="A72" s="4" t="s">
        <v>23</v>
      </c>
      <c r="B72" s="3" t="s">
        <v>16</v>
      </c>
      <c r="C72" s="3" t="s">
        <v>17</v>
      </c>
      <c r="D72" s="3" t="s">
        <v>18</v>
      </c>
      <c r="E72" s="3" t="s">
        <v>19</v>
      </c>
      <c r="F72" s="1"/>
      <c r="G72" s="3" t="s">
        <v>12</v>
      </c>
      <c r="H72" s="3" t="s">
        <v>11</v>
      </c>
      <c r="J72" s="3" t="s">
        <v>9</v>
      </c>
    </row>
    <row r="73" spans="1:10" x14ac:dyDescent="0.25">
      <c r="A73" s="3" t="s">
        <v>16</v>
      </c>
      <c r="B73">
        <v>1</v>
      </c>
      <c r="C73">
        <f>1/B74</f>
        <v>5</v>
      </c>
      <c r="D73">
        <f>1/B75</f>
        <v>1.25</v>
      </c>
      <c r="E73">
        <f>1/B76</f>
        <v>0.33333333333333331</v>
      </c>
      <c r="G73">
        <f>SQRT(SQRT(SQRT(SQRT(B73+C73+D73+E73))))</f>
        <v>1.1349879720285652</v>
      </c>
      <c r="H73">
        <f>G73/G77</f>
        <v>0.23676680968781944</v>
      </c>
      <c r="J73">
        <v>3.8959999999999999</v>
      </c>
    </row>
    <row r="74" spans="1:10" x14ac:dyDescent="0.25">
      <c r="A74" s="3" t="s">
        <v>17</v>
      </c>
      <c r="B74">
        <v>0.2</v>
      </c>
      <c r="C74">
        <v>1</v>
      </c>
      <c r="D74">
        <f>1/C75</f>
        <v>50</v>
      </c>
      <c r="E74">
        <f>1/C76</f>
        <v>6.25E-2</v>
      </c>
      <c r="G74">
        <f>SQRT(SQRT(SQRT(SQRT(B74+C74+D74+E74))))</f>
        <v>1.2789762691082551</v>
      </c>
      <c r="H74">
        <f>G74/G77</f>
        <v>0.26680382379908629</v>
      </c>
      <c r="J74">
        <f xml:space="preserve"> (J73 - 3) / 2</f>
        <v>0.44799999999999995</v>
      </c>
    </row>
    <row r="75" spans="1:10" x14ac:dyDescent="0.25">
      <c r="A75" s="3" t="s">
        <v>18</v>
      </c>
      <c r="B75">
        <v>0.8</v>
      </c>
      <c r="C75">
        <v>0.02</v>
      </c>
      <c r="D75">
        <v>1</v>
      </c>
      <c r="E75">
        <f>1/D76</f>
        <v>11.111111111111111</v>
      </c>
      <c r="G75">
        <f>SQRT(SQRT(SQRT(SQRT(B75+C75+D75+E75))))</f>
        <v>1.1734841828630937</v>
      </c>
      <c r="H75">
        <f>G75/G77</f>
        <v>0.2447974014200564</v>
      </c>
      <c r="J75">
        <f xml:space="preserve"> J74 / 0.58</f>
        <v>0.77241379310344827</v>
      </c>
    </row>
    <row r="76" spans="1:10" x14ac:dyDescent="0.25">
      <c r="A76" s="3" t="s">
        <v>19</v>
      </c>
      <c r="B76">
        <v>3</v>
      </c>
      <c r="C76">
        <v>16</v>
      </c>
      <c r="D76">
        <v>0.09</v>
      </c>
      <c r="E76">
        <v>1</v>
      </c>
      <c r="G76">
        <f>SQRT(SQRT(SQRT(SQRT(B76+C76+D76+E76))))</f>
        <v>1.2062469994636349</v>
      </c>
      <c r="H76">
        <f>G76/G77</f>
        <v>0.25163196509303781</v>
      </c>
    </row>
    <row r="77" spans="1:10" x14ac:dyDescent="0.25">
      <c r="G77">
        <f>SUM(G73:G76)</f>
        <v>4.7936954234635492</v>
      </c>
      <c r="H77">
        <f>SUM(H73:H76)</f>
        <v>1</v>
      </c>
    </row>
    <row r="79" spans="1:10" x14ac:dyDescent="0.25">
      <c r="A79" s="4" t="s">
        <v>24</v>
      </c>
      <c r="B79" s="3" t="s">
        <v>16</v>
      </c>
      <c r="C79" s="3" t="s">
        <v>17</v>
      </c>
      <c r="D79" s="3" t="s">
        <v>18</v>
      </c>
      <c r="E79" s="3" t="s">
        <v>19</v>
      </c>
    </row>
    <row r="80" spans="1:10" x14ac:dyDescent="0.25">
      <c r="A80" s="3" t="s">
        <v>15</v>
      </c>
      <c r="B80">
        <f>H45</f>
        <v>0.23151715294899308</v>
      </c>
      <c r="C80">
        <f>H46</f>
        <v>0.23980072576956743</v>
      </c>
      <c r="D80">
        <f>H47</f>
        <v>0.26907606805368389</v>
      </c>
      <c r="E80">
        <f>H48</f>
        <v>0.25960605322775554</v>
      </c>
    </row>
    <row r="81" spans="1:6" x14ac:dyDescent="0.25">
      <c r="A81" s="3" t="s">
        <v>20</v>
      </c>
      <c r="B81">
        <f>H52</f>
        <v>0.22721650107265837</v>
      </c>
      <c r="C81">
        <f>H53</f>
        <v>0.25372827560415973</v>
      </c>
      <c r="D81">
        <f>H54</f>
        <v>0.25671451597698969</v>
      </c>
      <c r="E81">
        <f>H55</f>
        <v>0.26234070734619214</v>
      </c>
    </row>
    <row r="82" spans="1:6" x14ac:dyDescent="0.25">
      <c r="A82" s="3" t="s">
        <v>21</v>
      </c>
      <c r="B82">
        <f>H59</f>
        <v>0.218449675006717</v>
      </c>
      <c r="C82">
        <f>H60</f>
        <v>0.25484244296082303</v>
      </c>
      <c r="D82">
        <f>H61</f>
        <v>0.27153381694146711</v>
      </c>
      <c r="E82">
        <f>H62</f>
        <v>0.25517406509099289</v>
      </c>
    </row>
    <row r="83" spans="1:6" x14ac:dyDescent="0.25">
      <c r="A83" s="3" t="s">
        <v>22</v>
      </c>
      <c r="B83">
        <f>H66</f>
        <v>0.227379768842255</v>
      </c>
      <c r="C83">
        <f>H67</f>
        <v>0.24169024174459822</v>
      </c>
      <c r="D83">
        <f>H68</f>
        <v>0.29313350461767756</v>
      </c>
      <c r="E83">
        <f>H69</f>
        <v>0.23779648479546925</v>
      </c>
    </row>
    <row r="84" spans="1:6" x14ac:dyDescent="0.25">
      <c r="A84" s="3" t="s">
        <v>23</v>
      </c>
      <c r="B84">
        <f>H73</f>
        <v>0.23676680968781944</v>
      </c>
      <c r="C84">
        <f>H74</f>
        <v>0.26680382379908629</v>
      </c>
      <c r="D84">
        <f>H75</f>
        <v>0.2447974014200564</v>
      </c>
      <c r="E84">
        <f>H76</f>
        <v>0.25163196509303781</v>
      </c>
    </row>
    <row r="87" spans="1:6" x14ac:dyDescent="0.25">
      <c r="B87" s="8" t="s">
        <v>25</v>
      </c>
    </row>
    <row r="88" spans="1:6" x14ac:dyDescent="0.25">
      <c r="B88" t="s">
        <v>26</v>
      </c>
      <c r="C88" t="s">
        <v>27</v>
      </c>
      <c r="D88" t="s">
        <v>28</v>
      </c>
      <c r="E88" t="s">
        <v>29</v>
      </c>
      <c r="F88" t="s">
        <v>30</v>
      </c>
    </row>
    <row r="89" spans="1:6" x14ac:dyDescent="0.25">
      <c r="B89" s="3" t="s">
        <v>31</v>
      </c>
      <c r="C89" s="3" t="s">
        <v>32</v>
      </c>
      <c r="D89" s="3" t="s">
        <v>33</v>
      </c>
      <c r="E89" s="3" t="s">
        <v>34</v>
      </c>
      <c r="F89" s="3" t="s">
        <v>35</v>
      </c>
    </row>
    <row r="90" spans="1:6" x14ac:dyDescent="0.25">
      <c r="B90" t="s">
        <v>36</v>
      </c>
    </row>
    <row r="91" spans="1:6" x14ac:dyDescent="0.25">
      <c r="B91">
        <v>0</v>
      </c>
      <c r="C91" t="s">
        <v>37</v>
      </c>
      <c r="D91">
        <v>0</v>
      </c>
      <c r="E91" t="s">
        <v>38</v>
      </c>
      <c r="F91">
        <v>0</v>
      </c>
    </row>
    <row r="92" spans="1:6" x14ac:dyDescent="0.25">
      <c r="A92" s="7" t="s">
        <v>39</v>
      </c>
      <c r="B92">
        <v>0</v>
      </c>
      <c r="C92" t="s">
        <v>40</v>
      </c>
      <c r="D92">
        <v>0</v>
      </c>
      <c r="E92" t="s">
        <v>40</v>
      </c>
      <c r="F92">
        <v>0</v>
      </c>
    </row>
    <row r="94" spans="1:6" x14ac:dyDescent="0.25">
      <c r="B94" t="s">
        <v>41</v>
      </c>
    </row>
    <row r="95" spans="1:6" x14ac:dyDescent="0.25">
      <c r="B95" t="s">
        <v>42</v>
      </c>
      <c r="C95" t="s">
        <v>43</v>
      </c>
      <c r="D95" t="s">
        <v>44</v>
      </c>
      <c r="E95" t="s">
        <v>45</v>
      </c>
      <c r="F95" t="s">
        <v>46</v>
      </c>
    </row>
    <row r="96" spans="1:6" x14ac:dyDescent="0.25">
      <c r="A96" s="7" t="s">
        <v>39</v>
      </c>
      <c r="B96" t="s">
        <v>47</v>
      </c>
      <c r="C96" t="s">
        <v>47</v>
      </c>
      <c r="D96" t="s">
        <v>47</v>
      </c>
      <c r="E96" t="s">
        <v>47</v>
      </c>
      <c r="F96" t="s">
        <v>47</v>
      </c>
    </row>
    <row r="98" spans="2:2" x14ac:dyDescent="0.25">
      <c r="B98" t="s">
        <v>48</v>
      </c>
    </row>
    <row r="99" spans="2:2" x14ac:dyDescent="0.25">
      <c r="B99" t="s">
        <v>49</v>
      </c>
    </row>
    <row r="101" spans="2:2" x14ac:dyDescent="0.25">
      <c r="B101" t="s">
        <v>50</v>
      </c>
    </row>
    <row r="102" spans="2:2" x14ac:dyDescent="0.25">
      <c r="B102" s="2" t="s">
        <v>51</v>
      </c>
    </row>
    <row r="104" spans="2:2" x14ac:dyDescent="0.25">
      <c r="B104" t="s">
        <v>52</v>
      </c>
    </row>
    <row r="105" spans="2:2" x14ac:dyDescent="0.25">
      <c r="B105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2020-10-16T18:22:42Z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865dc794-efa7-41df-9205-d2b5a74b35bf</vt:lpwstr>
  </property>
</Properties>
</file>