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kfa\Desktop\pages\otchets\ИС\"/>
    </mc:Choice>
  </mc:AlternateContent>
  <bookViews>
    <workbookView xWindow="0" yWindow="0" windowWidth="22425" windowHeight="11235"/>
  </bookViews>
  <sheets>
    <sheet name="Лист6(Практическая работа9-10)" sheetId="12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2" l="1"/>
  <c r="C45" i="12"/>
  <c r="E45" i="12"/>
  <c r="G74" i="12"/>
  <c r="G65" i="12"/>
  <c r="G57" i="12"/>
  <c r="H144" i="12" l="1"/>
  <c r="I144" i="12"/>
  <c r="G144" i="12"/>
  <c r="F144" i="12"/>
  <c r="E144" i="12"/>
  <c r="D144" i="12"/>
  <c r="H141" i="12"/>
  <c r="E141" i="12"/>
  <c r="I138" i="12"/>
  <c r="H138" i="12"/>
  <c r="G138" i="12"/>
  <c r="F138" i="12"/>
  <c r="E138" i="12"/>
  <c r="D138" i="12"/>
  <c r="G141" i="12" l="1"/>
  <c r="F141" i="12"/>
  <c r="D141" i="12"/>
  <c r="I141" i="12"/>
  <c r="I135" i="12"/>
  <c r="H135" i="12"/>
  <c r="F135" i="12"/>
  <c r="D135" i="12"/>
  <c r="E135" i="12"/>
  <c r="G135" i="12"/>
  <c r="E121" i="12" l="1"/>
  <c r="F121" i="12"/>
  <c r="D121" i="12"/>
  <c r="C121" i="12"/>
  <c r="B121" i="12"/>
  <c r="A121" i="12"/>
  <c r="E106" i="12"/>
  <c r="F106" i="12"/>
  <c r="D106" i="12"/>
  <c r="M106" i="12"/>
  <c r="AA103" i="12"/>
  <c r="Z103" i="12"/>
  <c r="Y103" i="12"/>
  <c r="X103" i="12"/>
  <c r="T103" i="12"/>
  <c r="S103" i="12"/>
  <c r="R103" i="12"/>
  <c r="Q103" i="12"/>
  <c r="M103" i="12"/>
  <c r="L103" i="12"/>
  <c r="K103" i="12"/>
  <c r="J103" i="12"/>
  <c r="E103" i="12"/>
  <c r="D103" i="12"/>
  <c r="C103" i="12"/>
  <c r="B103" i="12"/>
  <c r="K74" i="12"/>
  <c r="J74" i="12"/>
  <c r="F74" i="12"/>
  <c r="I74" i="12"/>
  <c r="H74" i="12"/>
  <c r="G60" i="12"/>
  <c r="G59" i="12"/>
  <c r="G58" i="12"/>
  <c r="B41" i="12"/>
  <c r="C41" i="12"/>
  <c r="E41" i="12"/>
  <c r="D41" i="12"/>
  <c r="G21" i="12"/>
  <c r="F21" i="12"/>
  <c r="E21" i="12"/>
  <c r="G24" i="12"/>
  <c r="F24" i="12"/>
  <c r="E24" i="12"/>
  <c r="C24" i="12"/>
  <c r="B24" i="12"/>
  <c r="G23" i="12"/>
  <c r="F23" i="12"/>
  <c r="B32" i="12" s="1"/>
  <c r="E23" i="12"/>
  <c r="B31" i="12" s="1"/>
  <c r="D23" i="12"/>
  <c r="C23" i="12"/>
  <c r="B23" i="12"/>
  <c r="G22" i="12"/>
  <c r="F22" i="12"/>
  <c r="E22" i="12"/>
  <c r="D22" i="12"/>
  <c r="C22" i="12"/>
  <c r="B22" i="12"/>
  <c r="B21" i="12"/>
  <c r="B28" i="12" s="1"/>
  <c r="C21" i="12"/>
  <c r="B29" i="12" s="1"/>
  <c r="D21" i="12"/>
  <c r="I5" i="12"/>
  <c r="H5" i="12"/>
  <c r="I4" i="12"/>
  <c r="H4" i="12"/>
  <c r="I3" i="12"/>
  <c r="H3" i="12"/>
  <c r="I2" i="12"/>
  <c r="H2" i="12"/>
  <c r="B33" i="12" l="1"/>
  <c r="B30" i="12"/>
  <c r="B44" i="12"/>
  <c r="C44" i="12"/>
  <c r="D44" i="12"/>
  <c r="E44" i="12"/>
  <c r="B64" i="12"/>
  <c r="D64" i="12"/>
  <c r="B65" i="12"/>
  <c r="D65" i="12" s="1"/>
  <c r="B66" i="12"/>
  <c r="D66" i="12"/>
  <c r="B67" i="12"/>
  <c r="D67" i="12" s="1"/>
  <c r="B68" i="12"/>
  <c r="D68" i="12" s="1"/>
  <c r="B69" i="12"/>
  <c r="D69" i="12" s="1"/>
  <c r="B70" i="12"/>
  <c r="D70" i="12" s="1"/>
  <c r="B71" i="12"/>
  <c r="D71" i="12" s="1"/>
  <c r="B72" i="12"/>
  <c r="D72" i="12"/>
  <c r="B73" i="12"/>
  <c r="D73" i="12" s="1"/>
  <c r="B74" i="12"/>
  <c r="D74" i="12" s="1"/>
  <c r="B75" i="12"/>
  <c r="D75" i="12" s="1"/>
  <c r="B76" i="12"/>
  <c r="D76" i="12" s="1"/>
  <c r="B77" i="12"/>
  <c r="D77" i="12" s="1"/>
  <c r="B78" i="12"/>
  <c r="D78" i="12" s="1"/>
  <c r="B79" i="12"/>
  <c r="D79" i="12" s="1"/>
  <c r="J107" i="12"/>
  <c r="J111" i="12"/>
  <c r="J115" i="12"/>
  <c r="J119" i="12"/>
  <c r="J108" i="12"/>
  <c r="J112" i="12"/>
  <c r="J116" i="12"/>
  <c r="J120" i="12"/>
  <c r="J109" i="12"/>
  <c r="J113" i="12"/>
  <c r="J117" i="12"/>
  <c r="J121" i="12"/>
  <c r="J110" i="12"/>
  <c r="J114" i="12"/>
  <c r="J118" i="12"/>
  <c r="J122" i="12"/>
  <c r="B110" i="12"/>
  <c r="B117" i="12"/>
  <c r="C117" i="12"/>
  <c r="D117" i="12"/>
  <c r="E117" i="12"/>
  <c r="M109" i="12" l="1"/>
  <c r="M107" i="12"/>
  <c r="M108" i="12"/>
  <c r="G64" i="12"/>
  <c r="G63" i="12"/>
  <c r="G66" i="12"/>
  <c r="D45" i="12"/>
  <c r="B45" i="12"/>
  <c r="A106" i="12" l="1"/>
  <c r="C106" i="12"/>
  <c r="G67" i="12"/>
  <c r="F45" i="12"/>
  <c r="A49" i="12" s="1"/>
  <c r="B106" i="12"/>
  <c r="E49" i="12" l="1"/>
  <c r="F49" i="12"/>
  <c r="C49" i="12"/>
  <c r="D49" i="12"/>
  <c r="B49" i="12"/>
</calcChain>
</file>

<file path=xl/sharedStrings.xml><?xml version="1.0" encoding="utf-8"?>
<sst xmlns="http://schemas.openxmlformats.org/spreadsheetml/2006/main" count="294" uniqueCount="114">
  <si>
    <t>Чемпион 1</t>
  </si>
  <si>
    <t>Чемпион 2</t>
  </si>
  <si>
    <t>Чемпион 3</t>
  </si>
  <si>
    <t>Чемпион 4</t>
  </si>
  <si>
    <t>Чемпион 5</t>
  </si>
  <si>
    <t>b1</t>
  </si>
  <si>
    <t>b2</t>
  </si>
  <si>
    <t>b3</t>
  </si>
  <si>
    <t>b4</t>
  </si>
  <si>
    <t>a1</t>
  </si>
  <si>
    <t>a2</t>
  </si>
  <si>
    <t>a3</t>
  </si>
  <si>
    <t>Вывод</t>
  </si>
  <si>
    <t>Сумма</t>
  </si>
  <si>
    <t>Обобщённый критерий в виде суммы абсолютных отклонений от идеальной альтернативы для частных критериев одной размерности</t>
  </si>
  <si>
    <t>Идеальный вектор</t>
  </si>
  <si>
    <t>Построение обобщенного критерия методом сравнения</t>
  </si>
  <si>
    <t>b44</t>
  </si>
  <si>
    <t>b43</t>
  </si>
  <si>
    <t>b42</t>
  </si>
  <si>
    <t>Е4</t>
  </si>
  <si>
    <t>Е3</t>
  </si>
  <si>
    <t>Е2</t>
  </si>
  <si>
    <t>Е1</t>
  </si>
  <si>
    <t>b41</t>
  </si>
  <si>
    <t>b34</t>
  </si>
  <si>
    <t>b33</t>
  </si>
  <si>
    <t>Значение весового коэфициента bi</t>
  </si>
  <si>
    <t>b32</t>
  </si>
  <si>
    <t>Эксперт Г</t>
  </si>
  <si>
    <t>b31</t>
  </si>
  <si>
    <t>Эксперт В</t>
  </si>
  <si>
    <t>b24</t>
  </si>
  <si>
    <t>Эксперт Б</t>
  </si>
  <si>
    <t>b23</t>
  </si>
  <si>
    <t>Эксперт А</t>
  </si>
  <si>
    <t>b22</t>
  </si>
  <si>
    <t>b21</t>
  </si>
  <si>
    <t>b14</t>
  </si>
  <si>
    <t>Sn</t>
  </si>
  <si>
    <t>b13</t>
  </si>
  <si>
    <t>Метод парных сравнений</t>
  </si>
  <si>
    <t>b12</t>
  </si>
  <si>
    <t>b11</t>
  </si>
  <si>
    <t>Весовой коэфициент bij</t>
  </si>
  <si>
    <t>bij</t>
  </si>
  <si>
    <t>Cij</t>
  </si>
  <si>
    <t>a4</t>
  </si>
  <si>
    <t>ai</t>
  </si>
  <si>
    <t>Эсперт Г</t>
  </si>
  <si>
    <t>Эсперт В</t>
  </si>
  <si>
    <t>00011</t>
  </si>
  <si>
    <t>лучше</t>
  </si>
  <si>
    <t>00100</t>
  </si>
  <si>
    <t>00111</t>
  </si>
  <si>
    <t>хуже</t>
  </si>
  <si>
    <t>01000</t>
  </si>
  <si>
    <t>0.2</t>
  </si>
  <si>
    <t>0.3</t>
  </si>
  <si>
    <t>0.7</t>
  </si>
  <si>
    <t>1.0</t>
  </si>
  <si>
    <t>01111</t>
  </si>
  <si>
    <t>0.4</t>
  </si>
  <si>
    <t>0.5</t>
  </si>
  <si>
    <t>0.6</t>
  </si>
  <si>
    <t>0.8</t>
  </si>
  <si>
    <t>0.9</t>
  </si>
  <si>
    <t>Метод последовательных сравнений</t>
  </si>
  <si>
    <t>C44</t>
  </si>
  <si>
    <t>C43</t>
  </si>
  <si>
    <t>C42</t>
  </si>
  <si>
    <t>C41</t>
  </si>
  <si>
    <t>C34</t>
  </si>
  <si>
    <t>C33</t>
  </si>
  <si>
    <t>C32</t>
  </si>
  <si>
    <t>C31</t>
  </si>
  <si>
    <t>C24</t>
  </si>
  <si>
    <t>C23</t>
  </si>
  <si>
    <t>C22</t>
  </si>
  <si>
    <t>C21</t>
  </si>
  <si>
    <t>C14</t>
  </si>
  <si>
    <t>C13</t>
  </si>
  <si>
    <t>C12</t>
  </si>
  <si>
    <t>C11</t>
  </si>
  <si>
    <t>Оценка Cij</t>
  </si>
  <si>
    <t>Метод непосредственной оценки</t>
  </si>
  <si>
    <t>Значение Ci</t>
  </si>
  <si>
    <t>Конечный ранг показателя ri</t>
  </si>
  <si>
    <t>Сумма рангов</t>
  </si>
  <si>
    <t>Ранжирование</t>
  </si>
  <si>
    <t>max</t>
  </si>
  <si>
    <t>&lt;=3</t>
  </si>
  <si>
    <t>min</t>
  </si>
  <si>
    <t>Результат</t>
  </si>
  <si>
    <t>Критерий</t>
  </si>
  <si>
    <t>Свойство</t>
  </si>
  <si>
    <t>Простой метод</t>
  </si>
  <si>
    <t>мин</t>
  </si>
  <si>
    <t>макс</t>
  </si>
  <si>
    <t>По методу построения интегрального критерия при неравновесных критериях через ранжирование предпочтение отдается чемпиону 2.</t>
  </si>
  <si>
    <t>Артизстизм</t>
  </si>
  <si>
    <t>Штрафы</t>
  </si>
  <si>
    <t>Двойной прыжок</t>
  </si>
  <si>
    <t>Тройной прыжок</t>
  </si>
  <si>
    <t>Артистизм</t>
  </si>
  <si>
    <t>Штрафы(г)</t>
  </si>
  <si>
    <t>Применив метод простого критерия, метод построения обощенного критерия, метод интегрального критерия при равновесных свойствах, метод интегрального критерия с неравновесными критериями, где вес каждого свойства определяется методом ранжирования; методом непосредственной оценки; методом последовательных сравнений; методом парных сравнений абсолютным лидером оказался 2-ой чемпион, соответсвенно - она лучше всех подходит.</t>
  </si>
  <si>
    <t>Чемпион 6</t>
  </si>
  <si>
    <t>Е5</t>
  </si>
  <si>
    <t>Е6</t>
  </si>
  <si>
    <t>Предпочтение отдается чемпиону 2 (по методу построения интегрального критерия при неравновесных критериях через метод парных сравнений)</t>
  </si>
  <si>
    <t>Предпочтение отдается чемпиону 2 (по методу построения интегрального критерия при неравновесных критериях через метод непосредственной оценки)</t>
  </si>
  <si>
    <t>Предпочтение отдается чемпиону 2 (по методу построения интегрального критерия)</t>
  </si>
  <si>
    <t>По простому методу одерживают победу чемпион 1 и 2, т.к. они больше остальных соответсвуют критериям.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</si>
</sst>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5" borderId="8" xfId="0" applyFill="1" applyBorder="1"/>
    <xf numFmtId="0" fontId="0" fillId="3" borderId="1" xfId="0" applyFill="1" applyBorder="1"/>
    <xf numFmtId="3" fontId="0" fillId="2" borderId="1" xfId="0" applyNumberFormat="1" applyFill="1" applyBorder="1"/>
    <xf numFmtId="0" fontId="0" fillId="5" borderId="1" xfId="0" applyFill="1" applyBorder="1" applyAlignment="1">
      <alignment horizontal="left" vertical="top" wrapText="1"/>
    </xf>
    <xf numFmtId="0" fontId="0" fillId="5" borderId="6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/>
    </xf>
    <xf numFmtId="0" fontId="0" fillId="6" borderId="1" xfId="0" applyNumberFormat="1" applyFill="1" applyBorder="1"/>
    <xf numFmtId="3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6" borderId="6" xfId="0" applyFill="1" applyBorder="1"/>
    <xf numFmtId="0" fontId="0" fillId="6" borderId="10" xfId="0" applyFill="1" applyBorder="1"/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"/>
  <sheetViews>
    <sheetView tabSelected="1" topLeftCell="A37" zoomScale="85" zoomScaleNormal="85" workbookViewId="0">
      <selection activeCell="E13" sqref="E13:F15"/>
    </sheetView>
  </sheetViews>
  <sheetFormatPr defaultRowHeight="15" x14ac:dyDescent="0.25"/>
  <cols>
    <col min="1" max="12" width="21.7109375" customWidth="1"/>
  </cols>
  <sheetData>
    <row r="1" spans="1:9" ht="15" customHeight="1" x14ac:dyDescent="0.25">
      <c r="A1" s="10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107</v>
      </c>
      <c r="H1" s="12" t="s">
        <v>98</v>
      </c>
      <c r="I1" s="12" t="s">
        <v>97</v>
      </c>
    </row>
    <row r="2" spans="1:9" x14ac:dyDescent="0.25">
      <c r="A2" s="11" t="s">
        <v>103</v>
      </c>
      <c r="B2" s="24">
        <v>150</v>
      </c>
      <c r="C2" s="24">
        <v>35</v>
      </c>
      <c r="D2" s="24">
        <v>80</v>
      </c>
      <c r="E2" s="24">
        <v>65</v>
      </c>
      <c r="F2" s="24">
        <v>75</v>
      </c>
      <c r="G2" s="24">
        <v>60</v>
      </c>
      <c r="H2" s="1">
        <f>MAX(B2:G2)</f>
        <v>150</v>
      </c>
      <c r="I2" s="1">
        <f>MIN(B2:G2)</f>
        <v>35</v>
      </c>
    </row>
    <row r="3" spans="1:9" x14ac:dyDescent="0.25">
      <c r="A3" s="11" t="s">
        <v>100</v>
      </c>
      <c r="B3" s="25">
        <v>8000</v>
      </c>
      <c r="C3" s="25">
        <v>1000</v>
      </c>
      <c r="D3" s="25">
        <v>3000</v>
      </c>
      <c r="E3" s="25">
        <v>4000</v>
      </c>
      <c r="F3" s="25">
        <v>3000</v>
      </c>
      <c r="G3" s="25">
        <v>4000</v>
      </c>
      <c r="H3" s="14">
        <f>MAX(B3:G3)</f>
        <v>8000</v>
      </c>
      <c r="I3" s="14">
        <f>MIN(B3:G3)</f>
        <v>1000</v>
      </c>
    </row>
    <row r="4" spans="1:9" x14ac:dyDescent="0.25">
      <c r="A4" s="11" t="s">
        <v>105</v>
      </c>
      <c r="B4" s="26">
        <v>4</v>
      </c>
      <c r="C4" s="26">
        <v>1</v>
      </c>
      <c r="D4" s="26">
        <v>5</v>
      </c>
      <c r="E4" s="26">
        <v>3</v>
      </c>
      <c r="F4" s="26">
        <v>6</v>
      </c>
      <c r="G4" s="26">
        <v>8</v>
      </c>
      <c r="H4" s="1">
        <f>MAX(B4:G4)</f>
        <v>8</v>
      </c>
      <c r="I4" s="1">
        <f>MIN(B4:G4)</f>
        <v>1</v>
      </c>
    </row>
    <row r="5" spans="1:9" x14ac:dyDescent="0.25">
      <c r="A5" s="11" t="s">
        <v>102</v>
      </c>
      <c r="B5" s="24">
        <v>50</v>
      </c>
      <c r="C5" s="24">
        <v>20</v>
      </c>
      <c r="D5" s="24">
        <v>10</v>
      </c>
      <c r="E5" s="24">
        <v>30</v>
      </c>
      <c r="F5" s="24">
        <v>15</v>
      </c>
      <c r="G5" s="24">
        <v>5</v>
      </c>
      <c r="H5" s="1">
        <f>MAX(B5:G5)</f>
        <v>50</v>
      </c>
      <c r="I5" s="1">
        <f>MIN(B5:G5)</f>
        <v>5</v>
      </c>
    </row>
    <row r="10" spans="1:9" x14ac:dyDescent="0.25">
      <c r="A10" s="23" t="s">
        <v>96</v>
      </c>
      <c r="B10" s="23"/>
      <c r="C10" s="23"/>
    </row>
    <row r="11" spans="1:9" x14ac:dyDescent="0.25">
      <c r="A11" s="11" t="s">
        <v>95</v>
      </c>
      <c r="B11" s="11" t="s">
        <v>94</v>
      </c>
      <c r="C11" s="11" t="s">
        <v>93</v>
      </c>
    </row>
    <row r="12" spans="1:9" x14ac:dyDescent="0.25">
      <c r="A12" s="11" t="s">
        <v>103</v>
      </c>
      <c r="B12" s="26" t="s">
        <v>90</v>
      </c>
      <c r="C12" s="26" t="s">
        <v>0</v>
      </c>
      <c r="E12" s="17" t="s">
        <v>12</v>
      </c>
      <c r="F12" s="17"/>
    </row>
    <row r="13" spans="1:9" ht="14.45" customHeight="1" x14ac:dyDescent="0.25">
      <c r="A13" s="11" t="s">
        <v>100</v>
      </c>
      <c r="B13" s="26" t="s">
        <v>92</v>
      </c>
      <c r="C13" s="26" t="s">
        <v>1</v>
      </c>
      <c r="E13" s="27" t="s">
        <v>113</v>
      </c>
      <c r="F13" s="27"/>
    </row>
    <row r="14" spans="1:9" x14ac:dyDescent="0.25">
      <c r="A14" s="11" t="s">
        <v>101</v>
      </c>
      <c r="B14" s="26" t="s">
        <v>91</v>
      </c>
      <c r="C14" s="26" t="s">
        <v>1</v>
      </c>
      <c r="E14" s="27"/>
      <c r="F14" s="27"/>
    </row>
    <row r="15" spans="1:9" x14ac:dyDescent="0.25">
      <c r="A15" s="11" t="s">
        <v>102</v>
      </c>
      <c r="B15" s="26" t="s">
        <v>90</v>
      </c>
      <c r="C15" s="26" t="s">
        <v>0</v>
      </c>
      <c r="E15" s="27"/>
      <c r="F15" s="27"/>
    </row>
    <row r="20" spans="1:7" x14ac:dyDescent="0.25">
      <c r="A20" s="11"/>
      <c r="B20" s="11" t="s">
        <v>0</v>
      </c>
      <c r="C20" s="11" t="s">
        <v>1</v>
      </c>
      <c r="D20" s="11" t="s">
        <v>2</v>
      </c>
      <c r="E20" s="11" t="s">
        <v>3</v>
      </c>
      <c r="F20" s="11" t="s">
        <v>4</v>
      </c>
      <c r="G20" s="11" t="s">
        <v>107</v>
      </c>
    </row>
    <row r="21" spans="1:7" x14ac:dyDescent="0.25">
      <c r="A21" s="11" t="s">
        <v>103</v>
      </c>
      <c r="B21" s="24">
        <f>(MAX(B2:G2) -B2)/(MAX(B2:G2) - MIN(B2:G2))</f>
        <v>0</v>
      </c>
      <c r="C21" s="24">
        <f>(MAX(B2:G2) -C2)/(MAX(B2:G2) - MIN(B2:G2))</f>
        <v>1</v>
      </c>
      <c r="D21" s="24">
        <f>(MAX(B2:G2) -D2)/(MAX(A2:G2)-MIN(B2:G2))</f>
        <v>0.60869565217391308</v>
      </c>
      <c r="E21" s="24">
        <f>(MAX(B2:G2)-E2)/(MAX(B2:G2)-MIN(B2:G2))</f>
        <v>0.73913043478260865</v>
      </c>
      <c r="F21" s="26">
        <f>(MAX(B2:G2)-F2)/(MAX(B2:G2)-MIN(B2:G2))</f>
        <v>0.65217391304347827</v>
      </c>
      <c r="G21" s="26">
        <f>(MAX(B2:G2)-G2)/(MAX(B2:G2)-MIN(B2:G2))</f>
        <v>0.78260869565217395</v>
      </c>
    </row>
    <row r="22" spans="1:7" x14ac:dyDescent="0.25">
      <c r="A22" s="11" t="s">
        <v>100</v>
      </c>
      <c r="B22" s="24">
        <f>(MAX(B3:G3) -B3)/(MAX(B3:G3) - MIN(B3:G3))</f>
        <v>0</v>
      </c>
      <c r="C22" s="24">
        <f>(MAX(B3:G3) -C3)/(MAX(B3:G3) - MIN(B3:G3))</f>
        <v>1</v>
      </c>
      <c r="D22" s="24">
        <f>(MAX(B3:G3) -D3)/(MAX(B3:G3) - MIN(B3:G3))</f>
        <v>0.7142857142857143</v>
      </c>
      <c r="E22" s="24">
        <f>(MAX(B3:G3) -E3)/(MAX(B3:G3) - MIN(B3:G3))</f>
        <v>0.5714285714285714</v>
      </c>
      <c r="F22" s="26">
        <f>(MAX(B3:G3) -F3)/(MAX(B3:G3) - MIN(B3:G3))</f>
        <v>0.7142857142857143</v>
      </c>
      <c r="G22" s="26">
        <f>(MAX(B3:G3) -G3)/(MAX(B3:G3) - MIN(B3:G3))</f>
        <v>0.5714285714285714</v>
      </c>
    </row>
    <row r="23" spans="1:7" x14ac:dyDescent="0.25">
      <c r="A23" s="11" t="s">
        <v>101</v>
      </c>
      <c r="B23" s="24">
        <f>(MAX(B4:G4) -B4)/(MAX(B4:G4) - MIN(B4:G4))</f>
        <v>0.5714285714285714</v>
      </c>
      <c r="C23" s="24">
        <f>(MAX(B4:G4) -C4)/(MAX(B4:G4) - MIN(B4:G4))</f>
        <v>1</v>
      </c>
      <c r="D23" s="24">
        <f>(MAX(B4:G4) -D4)/(MAX(B4:G4) - MIN(B4:G4))</f>
        <v>0.42857142857142855</v>
      </c>
      <c r="E23" s="24">
        <f>(MAX(B4:G4) -E4)/(MAX(B4:G4) - MIN(B4:G4))</f>
        <v>0.7142857142857143</v>
      </c>
      <c r="F23" s="26">
        <f>(MAX(B4:G4) -F4)/(MAX(B4:G4) - MIN(B4:G4))</f>
        <v>0.2857142857142857</v>
      </c>
      <c r="G23" s="26">
        <f>(MAX(B4:G4) -G4)/(MAX(B4:G4) - MIN(B4:G4))</f>
        <v>0</v>
      </c>
    </row>
    <row r="24" spans="1:7" x14ac:dyDescent="0.25">
      <c r="A24" s="11" t="s">
        <v>102</v>
      </c>
      <c r="B24" s="24">
        <f>(MAX(B5:G5) -B5)/(MAX(B5:G5) - MIN(B5:G5))</f>
        <v>0</v>
      </c>
      <c r="C24" s="24">
        <f>(MAX(B5:G5) -C5)/(MAX(B5:G5) - MIN(B5:G5))</f>
        <v>0.66666666666666663</v>
      </c>
      <c r="D24" s="24">
        <f>(MAX(B5:G5) -D5)/(MAX(B5:G5) - MIN(B5:G5))</f>
        <v>0.88888888888888884</v>
      </c>
      <c r="E24" s="24">
        <f>(MAX(B5:G5) -E5)/(MAX(B5:G5) - MIN(B5:G5))</f>
        <v>0.44444444444444442</v>
      </c>
      <c r="F24" s="26">
        <f>(MAX(B5:G5) -F5)/(MAX(B5:G5) - MIN(B5:G5))</f>
        <v>0.77777777777777779</v>
      </c>
      <c r="G24" s="26">
        <f>(MAX(B5:G5) -G5)/(MAX(B5:G5) - MIN(B5:G5))</f>
        <v>1</v>
      </c>
    </row>
    <row r="28" spans="1:7" x14ac:dyDescent="0.25">
      <c r="A28" s="11" t="s">
        <v>23</v>
      </c>
      <c r="B28" s="26">
        <f>SUM(B21:B24)</f>
        <v>0.5714285714285714</v>
      </c>
      <c r="D28" s="17" t="s">
        <v>12</v>
      </c>
      <c r="E28" s="17"/>
    </row>
    <row r="29" spans="1:7" x14ac:dyDescent="0.25">
      <c r="A29" s="11" t="s">
        <v>22</v>
      </c>
      <c r="B29" s="26">
        <f>SUM(C21:C24)</f>
        <v>3.6666666666666665</v>
      </c>
      <c r="D29" s="28" t="s">
        <v>112</v>
      </c>
      <c r="E29" s="28"/>
    </row>
    <row r="30" spans="1:7" x14ac:dyDescent="0.25">
      <c r="A30" s="11" t="s">
        <v>21</v>
      </c>
      <c r="B30" s="26">
        <f>SUM(D21:D24)</f>
        <v>2.6404416839199447</v>
      </c>
      <c r="D30" s="28"/>
      <c r="E30" s="28"/>
    </row>
    <row r="31" spans="1:7" x14ac:dyDescent="0.25">
      <c r="A31" s="11" t="s">
        <v>20</v>
      </c>
      <c r="B31" s="26">
        <f>SUM(E21:E24)</f>
        <v>2.4692891649413387</v>
      </c>
      <c r="D31" s="28"/>
      <c r="E31" s="28"/>
    </row>
    <row r="32" spans="1:7" x14ac:dyDescent="0.25">
      <c r="A32" s="11" t="s">
        <v>108</v>
      </c>
      <c r="B32" s="26">
        <f>SUM(F21:F24)</f>
        <v>2.4299516908212557</v>
      </c>
    </row>
    <row r="33" spans="1:9" x14ac:dyDescent="0.25">
      <c r="A33" s="11" t="s">
        <v>109</v>
      </c>
      <c r="B33" s="26">
        <f>SUM(G21:G24)</f>
        <v>2.3540372670807455</v>
      </c>
    </row>
    <row r="35" spans="1:9" x14ac:dyDescent="0.25">
      <c r="A35" s="17" t="s">
        <v>89</v>
      </c>
      <c r="B35" s="17"/>
    </row>
    <row r="36" spans="1:9" x14ac:dyDescent="0.25">
      <c r="A36" s="10"/>
      <c r="B36" s="11" t="s">
        <v>103</v>
      </c>
      <c r="C36" s="11" t="s">
        <v>104</v>
      </c>
      <c r="D36" s="11" t="s">
        <v>101</v>
      </c>
      <c r="E36" s="11" t="s">
        <v>102</v>
      </c>
    </row>
    <row r="37" spans="1:9" x14ac:dyDescent="0.25">
      <c r="A37" s="11" t="s">
        <v>35</v>
      </c>
      <c r="B37" s="26">
        <v>5</v>
      </c>
      <c r="C37" s="26">
        <v>4</v>
      </c>
      <c r="D37" s="26">
        <v>1</v>
      </c>
      <c r="E37" s="26">
        <v>3</v>
      </c>
    </row>
    <row r="38" spans="1:9" x14ac:dyDescent="0.25">
      <c r="A38" s="11" t="s">
        <v>33</v>
      </c>
      <c r="B38" s="26">
        <v>4</v>
      </c>
      <c r="C38" s="26">
        <v>5</v>
      </c>
      <c r="D38" s="26">
        <v>2</v>
      </c>
      <c r="E38" s="26">
        <v>1</v>
      </c>
    </row>
    <row r="39" spans="1:9" x14ac:dyDescent="0.25">
      <c r="A39" s="11" t="s">
        <v>31</v>
      </c>
      <c r="B39" s="26">
        <v>3</v>
      </c>
      <c r="C39" s="26">
        <v>2</v>
      </c>
      <c r="D39" s="26">
        <v>4</v>
      </c>
      <c r="E39" s="26">
        <v>5</v>
      </c>
    </row>
    <row r="40" spans="1:9" x14ac:dyDescent="0.25">
      <c r="A40" s="11" t="s">
        <v>29</v>
      </c>
      <c r="B40" s="26">
        <v>3</v>
      </c>
      <c r="C40" s="26">
        <v>1</v>
      </c>
      <c r="D40" s="26">
        <v>2</v>
      </c>
      <c r="E40" s="26">
        <v>4</v>
      </c>
    </row>
    <row r="41" spans="1:9" x14ac:dyDescent="0.25">
      <c r="A41" s="11" t="s">
        <v>88</v>
      </c>
      <c r="B41" s="26">
        <f>SUM(B37:B40)</f>
        <v>15</v>
      </c>
      <c r="C41" s="26">
        <f>SUM(C37:C40)</f>
        <v>12</v>
      </c>
      <c r="D41" s="26">
        <f>SUM(D37:D40)</f>
        <v>9</v>
      </c>
      <c r="E41" s="26">
        <f>SUM(E37:E40)</f>
        <v>13</v>
      </c>
    </row>
    <row r="42" spans="1:9" ht="14.45" customHeight="1" x14ac:dyDescent="0.25">
      <c r="A42" s="21" t="s">
        <v>87</v>
      </c>
      <c r="B42" s="29">
        <v>5</v>
      </c>
      <c r="C42" s="29">
        <v>3</v>
      </c>
      <c r="D42" s="29">
        <v>1</v>
      </c>
      <c r="E42" s="29">
        <v>4</v>
      </c>
    </row>
    <row r="43" spans="1:9" ht="14.45" customHeight="1" x14ac:dyDescent="0.25">
      <c r="A43" s="22"/>
      <c r="B43" s="30"/>
      <c r="C43" s="30"/>
      <c r="D43" s="30"/>
      <c r="E43" s="30"/>
    </row>
    <row r="44" spans="1:9" x14ac:dyDescent="0.25">
      <c r="A44" s="11" t="s">
        <v>86</v>
      </c>
      <c r="B44" s="31">
        <f>1-((B42-1)/5)</f>
        <v>0.19999999999999996</v>
      </c>
      <c r="C44" s="31">
        <f>1-((C42-1)/5)</f>
        <v>0.6</v>
      </c>
      <c r="D44" s="31">
        <f>1-((D42-1)/5)</f>
        <v>1</v>
      </c>
      <c r="E44" s="31">
        <f>1-((E42-1)/5)</f>
        <v>0.4</v>
      </c>
    </row>
    <row r="45" spans="1:9" ht="30" x14ac:dyDescent="0.25">
      <c r="A45" s="15" t="s">
        <v>27</v>
      </c>
      <c r="B45" s="32">
        <f>B44/SUM(B44:E44)</f>
        <v>9.0909090909090898E-2</v>
      </c>
      <c r="C45" s="32">
        <f>C44/SUM(B44:E44)</f>
        <v>0.27272727272727276</v>
      </c>
      <c r="D45" s="32">
        <f>D44/SUM(B44:E44)</f>
        <v>0.45454545454545459</v>
      </c>
      <c r="E45" s="32">
        <f>E44/SUM(B44:E44)</f>
        <v>0.18181818181818185</v>
      </c>
      <c r="F45">
        <f>SUM(B45:E45)</f>
        <v>1</v>
      </c>
    </row>
    <row r="48" spans="1:9" x14ac:dyDescent="0.25">
      <c r="A48" s="11" t="s">
        <v>23</v>
      </c>
      <c r="B48" s="11" t="s">
        <v>22</v>
      </c>
      <c r="C48" s="11" t="s">
        <v>21</v>
      </c>
      <c r="D48" s="11" t="s">
        <v>20</v>
      </c>
      <c r="E48" s="11" t="s">
        <v>108</v>
      </c>
      <c r="F48" s="11" t="s">
        <v>109</v>
      </c>
      <c r="H48" s="17" t="s">
        <v>12</v>
      </c>
      <c r="I48" s="17"/>
    </row>
    <row r="49" spans="1:9" ht="14.45" customHeight="1" x14ac:dyDescent="0.25">
      <c r="A49" s="26">
        <f>B21*B45 + B22*C45 + B23*D45 + B24*E45 + F45</f>
        <v>1.2597402597402598</v>
      </c>
      <c r="B49" s="26">
        <f>C21*B45 + C22*C45 + C23*D45 + C24*E45 + F45</f>
        <v>1.9393939393939394</v>
      </c>
      <c r="C49" s="26">
        <f>D21*B45 + D22*C45 + D23*D45 + D24*E45 + F45</f>
        <v>1.6065625196059981</v>
      </c>
      <c r="D49" s="26">
        <f>E21*B45 + E22*C45 + E23*D45 + E24*E45 + F45</f>
        <v>1.6285212372168894</v>
      </c>
      <c r="E49" s="26">
        <f>F21*B45 + F22*C45 + F23*D45 + F24*E45 + F45</f>
        <v>1.5253780036388733</v>
      </c>
      <c r="F49" s="26">
        <f>G21*B45 + G22*C45 + G23*D45 + G24*E45 + F45</f>
        <v>1.4088085827216261</v>
      </c>
      <c r="H49" s="28" t="s">
        <v>99</v>
      </c>
      <c r="I49" s="28"/>
    </row>
    <row r="50" spans="1:9" x14ac:dyDescent="0.25">
      <c r="H50" s="28"/>
      <c r="I50" s="28"/>
    </row>
    <row r="51" spans="1:9" x14ac:dyDescent="0.25">
      <c r="H51" s="28"/>
      <c r="I51" s="28"/>
    </row>
    <row r="52" spans="1:9" x14ac:dyDescent="0.25">
      <c r="H52" s="28"/>
      <c r="I52" s="28"/>
    </row>
    <row r="55" spans="1:9" x14ac:dyDescent="0.25">
      <c r="A55" s="17" t="s">
        <v>85</v>
      </c>
      <c r="B55" s="17"/>
    </row>
    <row r="56" spans="1:9" x14ac:dyDescent="0.25">
      <c r="A56" s="10"/>
      <c r="B56" s="11" t="s">
        <v>103</v>
      </c>
      <c r="C56" s="11" t="s">
        <v>104</v>
      </c>
      <c r="D56" s="11" t="s">
        <v>101</v>
      </c>
      <c r="E56" s="11" t="s">
        <v>102</v>
      </c>
      <c r="G56" s="11" t="s">
        <v>13</v>
      </c>
    </row>
    <row r="57" spans="1:9" x14ac:dyDescent="0.25">
      <c r="A57" s="11" t="s">
        <v>35</v>
      </c>
      <c r="B57" s="26">
        <v>5</v>
      </c>
      <c r="C57" s="26">
        <v>4</v>
      </c>
      <c r="D57" s="26">
        <v>1</v>
      </c>
      <c r="E57" s="26">
        <v>3</v>
      </c>
      <c r="G57" s="26">
        <f>SUM(B57:E57)</f>
        <v>13</v>
      </c>
    </row>
    <row r="58" spans="1:9" x14ac:dyDescent="0.25">
      <c r="A58" s="11" t="s">
        <v>33</v>
      </c>
      <c r="B58" s="26">
        <v>4</v>
      </c>
      <c r="C58" s="26">
        <v>5</v>
      </c>
      <c r="D58" s="26">
        <v>2</v>
      </c>
      <c r="E58" s="26">
        <v>1</v>
      </c>
      <c r="G58" s="26">
        <f>SUM(B58:E58)</f>
        <v>12</v>
      </c>
    </row>
    <row r="59" spans="1:9" x14ac:dyDescent="0.25">
      <c r="A59" s="11" t="s">
        <v>31</v>
      </c>
      <c r="B59" s="26">
        <v>3</v>
      </c>
      <c r="C59" s="26">
        <v>2</v>
      </c>
      <c r="D59" s="26">
        <v>4</v>
      </c>
      <c r="E59" s="26">
        <v>5</v>
      </c>
      <c r="G59" s="26">
        <f>SUM(B59:E59)</f>
        <v>14</v>
      </c>
    </row>
    <row r="60" spans="1:9" x14ac:dyDescent="0.25">
      <c r="A60" s="11" t="s">
        <v>29</v>
      </c>
      <c r="B60" s="26">
        <v>3</v>
      </c>
      <c r="C60" s="26">
        <v>1</v>
      </c>
      <c r="D60" s="26">
        <v>2</v>
      </c>
      <c r="E60" s="26">
        <v>4</v>
      </c>
      <c r="G60" s="26">
        <f>SUM(B60:E60)</f>
        <v>10</v>
      </c>
    </row>
    <row r="63" spans="1:9" x14ac:dyDescent="0.25">
      <c r="A63" s="18" t="s">
        <v>84</v>
      </c>
      <c r="B63" s="19"/>
      <c r="C63" s="17" t="s">
        <v>44</v>
      </c>
      <c r="D63" s="17"/>
      <c r="F63" s="11" t="s">
        <v>5</v>
      </c>
      <c r="G63" s="26">
        <f>SUM(D64:D67)/SUM(D64:D79)</f>
        <v>0.30612244897959179</v>
      </c>
    </row>
    <row r="64" spans="1:9" x14ac:dyDescent="0.25">
      <c r="A64" s="33" t="s">
        <v>83</v>
      </c>
      <c r="B64" s="13">
        <f>B57</f>
        <v>5</v>
      </c>
      <c r="C64" s="33" t="s">
        <v>43</v>
      </c>
      <c r="D64" s="13">
        <f t="shared" ref="D64:D79" si="0">B64/15</f>
        <v>0.33333333333333331</v>
      </c>
      <c r="F64" s="11" t="s">
        <v>6</v>
      </c>
      <c r="G64" s="26">
        <f>SUM(D68:D71)/SUM(D64:D79)</f>
        <v>0.24489795918367341</v>
      </c>
    </row>
    <row r="65" spans="1:11" x14ac:dyDescent="0.25">
      <c r="A65" s="26" t="s">
        <v>82</v>
      </c>
      <c r="B65" s="13">
        <f>B58</f>
        <v>4</v>
      </c>
      <c r="C65" s="26" t="s">
        <v>42</v>
      </c>
      <c r="D65" s="13">
        <f t="shared" si="0"/>
        <v>0.26666666666666666</v>
      </c>
      <c r="F65" s="11" t="s">
        <v>7</v>
      </c>
      <c r="G65" s="26">
        <f>SUM(D72:D75)/SUM(D64:D79)</f>
        <v>0.18367346938775508</v>
      </c>
    </row>
    <row r="66" spans="1:11" x14ac:dyDescent="0.25">
      <c r="A66" s="26" t="s">
        <v>81</v>
      </c>
      <c r="B66" s="13">
        <f>B59</f>
        <v>3</v>
      </c>
      <c r="C66" s="26" t="s">
        <v>40</v>
      </c>
      <c r="D66" s="13">
        <f t="shared" si="0"/>
        <v>0.2</v>
      </c>
      <c r="F66" s="11" t="s">
        <v>8</v>
      </c>
      <c r="G66" s="26">
        <f>SUM(D76:D79)/SUM(D64:D79)</f>
        <v>0.26530612244897955</v>
      </c>
    </row>
    <row r="67" spans="1:11" ht="15.75" thickBot="1" x14ac:dyDescent="0.3">
      <c r="A67" s="34" t="s">
        <v>80</v>
      </c>
      <c r="B67" s="13">
        <f>B60</f>
        <v>3</v>
      </c>
      <c r="C67" s="34" t="s">
        <v>38</v>
      </c>
      <c r="D67" s="13">
        <f t="shared" si="0"/>
        <v>0.2</v>
      </c>
      <c r="G67" s="26">
        <f>SUM(G63:G66)</f>
        <v>0.99999999999999989</v>
      </c>
    </row>
    <row r="68" spans="1:11" x14ac:dyDescent="0.25">
      <c r="A68" s="33" t="s">
        <v>79</v>
      </c>
      <c r="B68" s="13">
        <f>C57</f>
        <v>4</v>
      </c>
      <c r="C68" s="33" t="s">
        <v>37</v>
      </c>
      <c r="D68" s="13">
        <f t="shared" si="0"/>
        <v>0.26666666666666666</v>
      </c>
    </row>
    <row r="69" spans="1:11" x14ac:dyDescent="0.25">
      <c r="A69" s="33" t="s">
        <v>78</v>
      </c>
      <c r="B69" s="13">
        <f>C58</f>
        <v>5</v>
      </c>
      <c r="C69" s="33" t="s">
        <v>36</v>
      </c>
      <c r="D69" s="13">
        <f t="shared" si="0"/>
        <v>0.33333333333333331</v>
      </c>
    </row>
    <row r="70" spans="1:11" x14ac:dyDescent="0.25">
      <c r="A70" s="33" t="s">
        <v>77</v>
      </c>
      <c r="B70" s="13">
        <f>C59</f>
        <v>2</v>
      </c>
      <c r="C70" s="33" t="s">
        <v>34</v>
      </c>
      <c r="D70" s="13">
        <f t="shared" si="0"/>
        <v>0.13333333333333333</v>
      </c>
    </row>
    <row r="71" spans="1:11" ht="15.75" thickBot="1" x14ac:dyDescent="0.3">
      <c r="A71" s="34" t="s">
        <v>76</v>
      </c>
      <c r="B71" s="13">
        <f>C60</f>
        <v>1</v>
      </c>
      <c r="C71" s="34" t="s">
        <v>32</v>
      </c>
      <c r="D71" s="13">
        <f t="shared" si="0"/>
        <v>6.6666666666666666E-2</v>
      </c>
    </row>
    <row r="72" spans="1:11" x14ac:dyDescent="0.25">
      <c r="A72" s="33" t="s">
        <v>75</v>
      </c>
      <c r="B72" s="13">
        <f>D57</f>
        <v>1</v>
      </c>
      <c r="C72" s="33" t="s">
        <v>30</v>
      </c>
      <c r="D72" s="13">
        <f t="shared" si="0"/>
        <v>6.6666666666666666E-2</v>
      </c>
    </row>
    <row r="73" spans="1:11" x14ac:dyDescent="0.25">
      <c r="A73" s="33" t="s">
        <v>74</v>
      </c>
      <c r="B73" s="13">
        <f>D58</f>
        <v>2</v>
      </c>
      <c r="C73" s="33" t="s">
        <v>28</v>
      </c>
      <c r="D73" s="13">
        <f t="shared" si="0"/>
        <v>0.13333333333333333</v>
      </c>
      <c r="F73" s="11" t="s">
        <v>23</v>
      </c>
      <c r="G73" s="11" t="s">
        <v>22</v>
      </c>
      <c r="H73" s="11" t="s">
        <v>21</v>
      </c>
      <c r="I73" s="11" t="s">
        <v>20</v>
      </c>
      <c r="J73" s="11" t="s">
        <v>20</v>
      </c>
      <c r="K73" s="11" t="s">
        <v>20</v>
      </c>
    </row>
    <row r="74" spans="1:11" x14ac:dyDescent="0.25">
      <c r="A74" s="33" t="s">
        <v>73</v>
      </c>
      <c r="B74" s="13">
        <f>D59</f>
        <v>4</v>
      </c>
      <c r="C74" s="33" t="s">
        <v>26</v>
      </c>
      <c r="D74" s="13">
        <f t="shared" si="0"/>
        <v>0.26666666666666666</v>
      </c>
      <c r="F74" s="26">
        <f>B21*G63+B22*G64+B23*G65+B24*G66+B25</f>
        <v>0.10495626822157433</v>
      </c>
      <c r="G74" s="26">
        <f>C21*G63+C22*G64+C23*G65+C24*G66+C25</f>
        <v>0.91156462585034004</v>
      </c>
      <c r="H74" s="26">
        <f>D21*G63+D22*G64+D23*G65+D24*G66+D25</f>
        <v>0.67580738299460563</v>
      </c>
      <c r="I74" s="26">
        <f>E21*G63+E22*G64+E23*G65+E24*G66+E25</f>
        <v>0.6153152772496161</v>
      </c>
      <c r="J74" s="26">
        <f>F21*G63+F22*G64+F23*G65+F24*G66+F25</f>
        <v>0.63339952958409029</v>
      </c>
      <c r="K74" s="26">
        <f>G21*G63+G22*G64+G23*G65+G24*G66+G25</f>
        <v>0.64482190391684613</v>
      </c>
    </row>
    <row r="75" spans="1:11" ht="15.75" thickBot="1" x14ac:dyDescent="0.3">
      <c r="A75" s="34" t="s">
        <v>72</v>
      </c>
      <c r="B75" s="13">
        <f>D60</f>
        <v>2</v>
      </c>
      <c r="C75" s="34" t="s">
        <v>25</v>
      </c>
      <c r="D75" s="13">
        <f t="shared" si="0"/>
        <v>0.13333333333333333</v>
      </c>
    </row>
    <row r="76" spans="1:11" x14ac:dyDescent="0.25">
      <c r="A76" s="33" t="s">
        <v>71</v>
      </c>
      <c r="B76" s="13">
        <f>E57</f>
        <v>3</v>
      </c>
      <c r="C76" s="33" t="s">
        <v>24</v>
      </c>
      <c r="D76" s="13">
        <f t="shared" si="0"/>
        <v>0.2</v>
      </c>
    </row>
    <row r="77" spans="1:11" x14ac:dyDescent="0.25">
      <c r="A77" s="33" t="s">
        <v>70</v>
      </c>
      <c r="B77" s="13">
        <f>E58</f>
        <v>1</v>
      </c>
      <c r="C77" s="33" t="s">
        <v>19</v>
      </c>
      <c r="D77" s="13">
        <f t="shared" si="0"/>
        <v>6.6666666666666666E-2</v>
      </c>
      <c r="F77" s="17" t="s">
        <v>12</v>
      </c>
      <c r="G77" s="17"/>
    </row>
    <row r="78" spans="1:11" ht="14.45" customHeight="1" x14ac:dyDescent="0.25">
      <c r="A78" s="33" t="s">
        <v>69</v>
      </c>
      <c r="B78" s="13">
        <f>E59</f>
        <v>5</v>
      </c>
      <c r="C78" s="33" t="s">
        <v>18</v>
      </c>
      <c r="D78" s="13">
        <f t="shared" si="0"/>
        <v>0.33333333333333331</v>
      </c>
      <c r="F78" s="28" t="s">
        <v>111</v>
      </c>
      <c r="G78" s="28"/>
    </row>
    <row r="79" spans="1:11" ht="15.75" thickBot="1" x14ac:dyDescent="0.3">
      <c r="A79" s="34" t="s">
        <v>68</v>
      </c>
      <c r="B79" s="13">
        <f>E60</f>
        <v>4</v>
      </c>
      <c r="C79" s="34" t="s">
        <v>17</v>
      </c>
      <c r="D79" s="13">
        <f t="shared" si="0"/>
        <v>0.26666666666666666</v>
      </c>
      <c r="F79" s="28"/>
      <c r="G79" s="28"/>
    </row>
    <row r="80" spans="1:11" x14ac:dyDescent="0.25">
      <c r="F80" s="28"/>
      <c r="G80" s="28"/>
    </row>
    <row r="81" spans="1:11" x14ac:dyDescent="0.25">
      <c r="F81" s="28"/>
      <c r="G81" s="28"/>
    </row>
    <row r="88" spans="1:11" x14ac:dyDescent="0.25">
      <c r="A88" s="17" t="s">
        <v>67</v>
      </c>
      <c r="B88" s="17"/>
    </row>
    <row r="89" spans="1:11" x14ac:dyDescent="0.25">
      <c r="A89" s="35" t="s">
        <v>35</v>
      </c>
      <c r="B89" s="26" t="s">
        <v>48</v>
      </c>
      <c r="C89" s="26" t="s">
        <v>9</v>
      </c>
      <c r="D89" s="26" t="s">
        <v>10</v>
      </c>
      <c r="E89" s="26" t="s">
        <v>11</v>
      </c>
      <c r="F89" s="26" t="s">
        <v>47</v>
      </c>
      <c r="I89" s="5">
        <v>10000</v>
      </c>
      <c r="J89" s="5" t="s">
        <v>55</v>
      </c>
      <c r="K89" s="4" t="s">
        <v>61</v>
      </c>
    </row>
    <row r="90" spans="1:11" x14ac:dyDescent="0.25">
      <c r="A90" s="35"/>
      <c r="B90" s="26" t="s">
        <v>46</v>
      </c>
      <c r="C90" s="9" t="s">
        <v>60</v>
      </c>
      <c r="D90" s="9" t="s">
        <v>65</v>
      </c>
      <c r="E90" s="9" t="s">
        <v>64</v>
      </c>
      <c r="F90" s="9" t="s">
        <v>62</v>
      </c>
      <c r="I90" s="4" t="s">
        <v>56</v>
      </c>
      <c r="J90" s="5" t="s">
        <v>52</v>
      </c>
      <c r="K90" s="4" t="s">
        <v>54</v>
      </c>
    </row>
    <row r="91" spans="1:11" ht="15.75" thickBot="1" x14ac:dyDescent="0.3">
      <c r="I91" s="2" t="s">
        <v>53</v>
      </c>
      <c r="J91" s="3" t="s">
        <v>55</v>
      </c>
      <c r="K91" s="2" t="s">
        <v>51</v>
      </c>
    </row>
    <row r="92" spans="1:11" x14ac:dyDescent="0.25">
      <c r="A92" s="35" t="s">
        <v>33</v>
      </c>
      <c r="B92" s="26" t="s">
        <v>48</v>
      </c>
      <c r="C92" s="26" t="s">
        <v>9</v>
      </c>
      <c r="D92" s="26" t="s">
        <v>10</v>
      </c>
      <c r="E92" s="26" t="s">
        <v>11</v>
      </c>
      <c r="F92" s="26" t="s">
        <v>47</v>
      </c>
      <c r="I92" s="7">
        <v>10000</v>
      </c>
      <c r="J92" s="7" t="s">
        <v>55</v>
      </c>
      <c r="K92" s="6" t="s">
        <v>61</v>
      </c>
    </row>
    <row r="93" spans="1:11" x14ac:dyDescent="0.25">
      <c r="A93" s="35"/>
      <c r="B93" s="26" t="s">
        <v>46</v>
      </c>
      <c r="C93" s="9" t="s">
        <v>60</v>
      </c>
      <c r="D93" s="9" t="s">
        <v>66</v>
      </c>
      <c r="E93" s="9" t="s">
        <v>65</v>
      </c>
      <c r="F93" s="9" t="s">
        <v>59</v>
      </c>
      <c r="I93" s="4" t="s">
        <v>56</v>
      </c>
      <c r="J93" s="5" t="s">
        <v>52</v>
      </c>
      <c r="K93" s="4" t="s">
        <v>54</v>
      </c>
    </row>
    <row r="94" spans="1:11" ht="15.75" thickBot="1" x14ac:dyDescent="0.3">
      <c r="I94" s="2" t="s">
        <v>53</v>
      </c>
      <c r="J94" s="3" t="s">
        <v>52</v>
      </c>
      <c r="K94" s="2" t="s">
        <v>51</v>
      </c>
    </row>
    <row r="95" spans="1:11" x14ac:dyDescent="0.25">
      <c r="A95" s="35" t="s">
        <v>31</v>
      </c>
      <c r="B95" s="26" t="s">
        <v>48</v>
      </c>
      <c r="C95" s="26" t="s">
        <v>9</v>
      </c>
      <c r="D95" s="26" t="s">
        <v>10</v>
      </c>
      <c r="E95" s="26" t="s">
        <v>11</v>
      </c>
      <c r="F95" s="26" t="s">
        <v>47</v>
      </c>
      <c r="I95" s="7">
        <v>10000</v>
      </c>
      <c r="J95" s="7" t="s">
        <v>52</v>
      </c>
      <c r="K95" s="6" t="s">
        <v>61</v>
      </c>
    </row>
    <row r="96" spans="1:11" x14ac:dyDescent="0.25">
      <c r="A96" s="35"/>
      <c r="B96" s="26" t="s">
        <v>46</v>
      </c>
      <c r="C96" s="9" t="s">
        <v>60</v>
      </c>
      <c r="D96" s="9" t="s">
        <v>63</v>
      </c>
      <c r="E96" s="9" t="s">
        <v>62</v>
      </c>
      <c r="F96" s="9" t="s">
        <v>58</v>
      </c>
      <c r="I96" s="4" t="s">
        <v>56</v>
      </c>
      <c r="J96" s="5" t="s">
        <v>52</v>
      </c>
      <c r="K96" s="4" t="s">
        <v>54</v>
      </c>
    </row>
    <row r="97" spans="1:27" ht="15.75" thickBot="1" x14ac:dyDescent="0.3">
      <c r="I97" s="2" t="s">
        <v>53</v>
      </c>
      <c r="J97" s="3" t="s">
        <v>52</v>
      </c>
      <c r="K97" s="2" t="s">
        <v>51</v>
      </c>
    </row>
    <row r="98" spans="1:27" x14ac:dyDescent="0.25">
      <c r="A98" s="35" t="s">
        <v>29</v>
      </c>
      <c r="B98" s="26" t="s">
        <v>48</v>
      </c>
      <c r="C98" s="26" t="s">
        <v>9</v>
      </c>
      <c r="D98" s="26" t="s">
        <v>10</v>
      </c>
      <c r="E98" s="26" t="s">
        <v>11</v>
      </c>
      <c r="F98" s="26" t="s">
        <v>47</v>
      </c>
      <c r="I98" s="7">
        <v>10000</v>
      </c>
      <c r="J98" s="7" t="s">
        <v>52</v>
      </c>
      <c r="K98" s="6" t="s">
        <v>61</v>
      </c>
    </row>
    <row r="99" spans="1:27" x14ac:dyDescent="0.25">
      <c r="A99" s="35"/>
      <c r="B99" s="26" t="s">
        <v>46</v>
      </c>
      <c r="C99" s="9" t="s">
        <v>60</v>
      </c>
      <c r="D99" s="9" t="s">
        <v>59</v>
      </c>
      <c r="E99" s="9" t="s">
        <v>58</v>
      </c>
      <c r="F99" s="9" t="s">
        <v>57</v>
      </c>
      <c r="I99" s="4" t="s">
        <v>56</v>
      </c>
      <c r="J99" s="5" t="s">
        <v>55</v>
      </c>
      <c r="K99" s="4" t="s">
        <v>54</v>
      </c>
    </row>
    <row r="100" spans="1:27" ht="15.75" thickBot="1" x14ac:dyDescent="0.3">
      <c r="I100" s="2" t="s">
        <v>53</v>
      </c>
      <c r="J100" s="3" t="s">
        <v>52</v>
      </c>
      <c r="K100" s="2" t="s">
        <v>51</v>
      </c>
      <c r="P100" s="17" t="s">
        <v>50</v>
      </c>
      <c r="Q100" s="17"/>
      <c r="R100" s="17"/>
      <c r="S100" s="17"/>
      <c r="T100" s="17"/>
      <c r="W100" s="17" t="s">
        <v>49</v>
      </c>
      <c r="X100" s="17"/>
      <c r="Y100" s="17"/>
      <c r="Z100" s="17"/>
      <c r="AA100" s="17"/>
    </row>
    <row r="101" spans="1:27" x14ac:dyDescent="0.25">
      <c r="A101" s="11" t="s">
        <v>48</v>
      </c>
      <c r="B101" s="11" t="s">
        <v>9</v>
      </c>
      <c r="C101" s="11" t="s">
        <v>10</v>
      </c>
      <c r="D101" s="11" t="s">
        <v>11</v>
      </c>
      <c r="E101" s="11" t="s">
        <v>47</v>
      </c>
      <c r="G101" s="35" t="s">
        <v>35</v>
      </c>
      <c r="H101" s="35" t="s">
        <v>33</v>
      </c>
      <c r="I101" s="16" t="s">
        <v>48</v>
      </c>
      <c r="J101" s="16" t="s">
        <v>9</v>
      </c>
      <c r="K101" s="16" t="s">
        <v>10</v>
      </c>
      <c r="L101" s="11" t="s">
        <v>11</v>
      </c>
      <c r="M101" s="11" t="s">
        <v>47</v>
      </c>
      <c r="P101" s="26" t="s">
        <v>48</v>
      </c>
      <c r="Q101" s="26" t="s">
        <v>9</v>
      </c>
      <c r="R101" s="26" t="s">
        <v>10</v>
      </c>
      <c r="S101" s="26" t="s">
        <v>11</v>
      </c>
      <c r="T101" s="26" t="s">
        <v>47</v>
      </c>
      <c r="W101" s="26" t="s">
        <v>48</v>
      </c>
      <c r="X101" s="26" t="s">
        <v>9</v>
      </c>
      <c r="Y101" s="26" t="s">
        <v>10</v>
      </c>
      <c r="Z101" s="26" t="s">
        <v>11</v>
      </c>
      <c r="AA101" s="26" t="s">
        <v>47</v>
      </c>
    </row>
    <row r="102" spans="1:27" x14ac:dyDescent="0.25">
      <c r="A102" s="11" t="s">
        <v>46</v>
      </c>
      <c r="B102" s="26">
        <v>2</v>
      </c>
      <c r="C102" s="24">
        <v>1.5</v>
      </c>
      <c r="D102" s="26">
        <v>0.6</v>
      </c>
      <c r="E102" s="26">
        <v>0.4</v>
      </c>
      <c r="G102" s="35"/>
      <c r="H102" s="35"/>
      <c r="I102" s="11" t="s">
        <v>46</v>
      </c>
      <c r="J102" s="26">
        <v>2</v>
      </c>
      <c r="K102" s="24">
        <v>1.4</v>
      </c>
      <c r="L102" s="26">
        <v>0.8</v>
      </c>
      <c r="M102" s="26">
        <v>0.4</v>
      </c>
      <c r="P102" s="26" t="s">
        <v>46</v>
      </c>
      <c r="Q102" s="9">
        <v>2.4</v>
      </c>
      <c r="R102" s="8">
        <v>1.2</v>
      </c>
      <c r="S102" s="9">
        <v>0.6</v>
      </c>
      <c r="T102" s="9">
        <v>0.3</v>
      </c>
      <c r="W102" s="26" t="s">
        <v>46</v>
      </c>
      <c r="X102" s="9">
        <v>1.4</v>
      </c>
      <c r="Y102" s="8">
        <v>0.6</v>
      </c>
      <c r="Z102" s="9">
        <v>0.4</v>
      </c>
      <c r="AA102" s="9">
        <v>0.2</v>
      </c>
    </row>
    <row r="103" spans="1:27" ht="14.45" customHeight="1" x14ac:dyDescent="0.25">
      <c r="A103" s="11" t="s">
        <v>45</v>
      </c>
      <c r="B103" s="26">
        <f>B102/SUM(B102:E102)</f>
        <v>0.44444444444444442</v>
      </c>
      <c r="C103" s="26">
        <f>C102/SUM(B102:E102)</f>
        <v>0.33333333333333331</v>
      </c>
      <c r="D103" s="26">
        <f>D102/SUM(B102:E102)</f>
        <v>0.13333333333333333</v>
      </c>
      <c r="E103" s="26">
        <f>E102/SUM(B102:E102)</f>
        <v>8.8888888888888892E-2</v>
      </c>
      <c r="G103" s="35"/>
      <c r="H103" s="35"/>
      <c r="I103" s="11" t="s">
        <v>45</v>
      </c>
      <c r="J103" s="26">
        <f>J102/SUM(J102:M102)</f>
        <v>0.43478260869565211</v>
      </c>
      <c r="K103" s="26">
        <f>K102/SUM(J102:M102)</f>
        <v>0.30434782608695649</v>
      </c>
      <c r="L103" s="26">
        <f>L102/SUM(J102:M102)</f>
        <v>0.17391304347826086</v>
      </c>
      <c r="M103" s="26">
        <f>M102/SUM(J102:M102)</f>
        <v>8.6956521739130432E-2</v>
      </c>
      <c r="P103" s="26" t="s">
        <v>45</v>
      </c>
      <c r="Q103" s="9">
        <f>Q102/SUM(Q102:T102)</f>
        <v>0.53333333333333344</v>
      </c>
      <c r="R103" s="9">
        <f>R102/SUM(Q102:T102)</f>
        <v>0.26666666666666672</v>
      </c>
      <c r="S103" s="9">
        <f>S102/SUM(Q102:T102)</f>
        <v>0.13333333333333336</v>
      </c>
      <c r="T103" s="9">
        <f>T102/SUM(Q102:T102)</f>
        <v>6.666666666666668E-2</v>
      </c>
      <c r="W103" s="26" t="s">
        <v>45</v>
      </c>
      <c r="X103" s="9">
        <f>X102/SUM(X102:AA102)</f>
        <v>0.53846153846153844</v>
      </c>
      <c r="Y103" s="9">
        <f>Y102/SUM(X102:AA102)</f>
        <v>0.23076923076923075</v>
      </c>
      <c r="Z103" s="9">
        <f>Z102/SUM(X102:AA102)</f>
        <v>0.15384615384615385</v>
      </c>
      <c r="AA103" s="9">
        <f>AA102/SUM(X102:AA102)</f>
        <v>7.6923076923076927E-2</v>
      </c>
    </row>
    <row r="105" spans="1:27" x14ac:dyDescent="0.25">
      <c r="A105" s="11" t="s">
        <v>23</v>
      </c>
      <c r="B105" s="11" t="s">
        <v>22</v>
      </c>
      <c r="C105" s="11" t="s">
        <v>21</v>
      </c>
      <c r="D105" s="11" t="s">
        <v>20</v>
      </c>
      <c r="E105" s="11" t="s">
        <v>108</v>
      </c>
      <c r="F105" s="11" t="s">
        <v>109</v>
      </c>
    </row>
    <row r="106" spans="1:27" ht="15" customHeight="1" x14ac:dyDescent="0.25">
      <c r="A106" s="26">
        <f t="shared" ref="A106:F106" si="1">B21*$M$106 + B22*$M$107 + B23*$M$108 + B24*$M$109 + B25*$M$110</f>
        <v>8.4917980570154469E-2</v>
      </c>
      <c r="B106" s="26">
        <f t="shared" si="1"/>
        <v>0.97338040381518653</v>
      </c>
      <c r="C106" s="26">
        <f t="shared" si="1"/>
        <v>0.6342681904433638</v>
      </c>
      <c r="D106" s="26">
        <f t="shared" si="1"/>
        <v>0.66431477108855808</v>
      </c>
      <c r="E106" s="26">
        <f t="shared" si="1"/>
        <v>0.62537225662619489</v>
      </c>
      <c r="F106" s="26">
        <f t="shared" si="1"/>
        <v>0.62374004907086189</v>
      </c>
      <c r="I106" s="17" t="s">
        <v>44</v>
      </c>
      <c r="J106" s="17"/>
      <c r="L106" s="26" t="s">
        <v>5</v>
      </c>
      <c r="M106" s="9">
        <f>SUM(J107:J110)/SUM(J107:J122)</f>
        <v>0.48775548123374213</v>
      </c>
    </row>
    <row r="107" spans="1:27" x14ac:dyDescent="0.25">
      <c r="I107" s="33" t="s">
        <v>43</v>
      </c>
      <c r="J107" s="9">
        <f>B103</f>
        <v>0.44444444444444442</v>
      </c>
      <c r="L107" s="26" t="s">
        <v>6</v>
      </c>
      <c r="M107" s="9">
        <f>SUM(J111:J114)/SUM(J107:J122)</f>
        <v>0.28377926421404681</v>
      </c>
    </row>
    <row r="108" spans="1:27" x14ac:dyDescent="0.25">
      <c r="I108" s="26" t="s">
        <v>42</v>
      </c>
      <c r="J108" s="9">
        <f>J103</f>
        <v>0.43478260869565211</v>
      </c>
      <c r="L108" s="26" t="s">
        <v>7</v>
      </c>
      <c r="M108" s="9">
        <f>SUM(J115:J118)/SUM(J107:J122)</f>
        <v>0.14860646599777033</v>
      </c>
    </row>
    <row r="109" spans="1:27" x14ac:dyDescent="0.25">
      <c r="A109" s="17" t="s">
        <v>41</v>
      </c>
      <c r="B109" s="17"/>
      <c r="I109" s="26" t="s">
        <v>40</v>
      </c>
      <c r="J109" s="9">
        <f>Q103</f>
        <v>0.53333333333333344</v>
      </c>
      <c r="L109" s="26" t="s">
        <v>8</v>
      </c>
      <c r="M109" s="9">
        <f>SUM(J119:J122)/SUM(J107:J122)</f>
        <v>7.9858788554440729E-2</v>
      </c>
    </row>
    <row r="110" spans="1:27" ht="15.75" thickBot="1" x14ac:dyDescent="0.3">
      <c r="A110" s="26" t="s">
        <v>39</v>
      </c>
      <c r="B110" s="26">
        <f>(5 * 4)/2</f>
        <v>10</v>
      </c>
      <c r="I110" s="34" t="s">
        <v>38</v>
      </c>
      <c r="J110" s="9">
        <f>X103</f>
        <v>0.53846153846153844</v>
      </c>
    </row>
    <row r="111" spans="1:27" x14ac:dyDescent="0.25">
      <c r="I111" s="33" t="s">
        <v>37</v>
      </c>
      <c r="J111" s="9">
        <f>C103</f>
        <v>0.33333333333333331</v>
      </c>
    </row>
    <row r="112" spans="1:27" x14ac:dyDescent="0.25">
      <c r="A112" s="11"/>
      <c r="B112" s="11" t="s">
        <v>103</v>
      </c>
      <c r="C112" s="11" t="s">
        <v>104</v>
      </c>
      <c r="D112" s="11" t="s">
        <v>101</v>
      </c>
      <c r="E112" s="11" t="s">
        <v>102</v>
      </c>
      <c r="I112" s="33" t="s">
        <v>36</v>
      </c>
      <c r="J112" s="9">
        <f>K103</f>
        <v>0.30434782608695649</v>
      </c>
    </row>
    <row r="113" spans="1:10" x14ac:dyDescent="0.25">
      <c r="A113" s="11" t="s">
        <v>35</v>
      </c>
      <c r="B113" s="26">
        <v>5</v>
      </c>
      <c r="C113" s="26">
        <v>5</v>
      </c>
      <c r="D113" s="26">
        <v>1</v>
      </c>
      <c r="E113" s="26">
        <v>3</v>
      </c>
      <c r="I113" s="33" t="s">
        <v>34</v>
      </c>
      <c r="J113" s="9">
        <f>R103</f>
        <v>0.26666666666666672</v>
      </c>
    </row>
    <row r="114" spans="1:10" ht="15.75" thickBot="1" x14ac:dyDescent="0.3">
      <c r="A114" s="11" t="s">
        <v>33</v>
      </c>
      <c r="B114" s="26">
        <v>4</v>
      </c>
      <c r="C114" s="26">
        <v>3</v>
      </c>
      <c r="D114" s="26">
        <v>2</v>
      </c>
      <c r="E114" s="26">
        <v>1</v>
      </c>
      <c r="I114" s="34" t="s">
        <v>32</v>
      </c>
      <c r="J114" s="9">
        <f>Y103</f>
        <v>0.23076923076923075</v>
      </c>
    </row>
    <row r="115" spans="1:10" x14ac:dyDescent="0.25">
      <c r="A115" s="11" t="s">
        <v>31</v>
      </c>
      <c r="B115" s="26">
        <v>3</v>
      </c>
      <c r="C115" s="26">
        <v>1</v>
      </c>
      <c r="D115" s="26">
        <v>4</v>
      </c>
      <c r="E115" s="26">
        <v>5</v>
      </c>
      <c r="I115" s="33" t="s">
        <v>30</v>
      </c>
      <c r="J115" s="9">
        <f>D103</f>
        <v>0.13333333333333333</v>
      </c>
    </row>
    <row r="116" spans="1:10" x14ac:dyDescent="0.25">
      <c r="A116" s="11" t="s">
        <v>29</v>
      </c>
      <c r="B116" s="26">
        <v>3</v>
      </c>
      <c r="C116" s="26">
        <v>1</v>
      </c>
      <c r="D116" s="26">
        <v>2</v>
      </c>
      <c r="E116" s="26">
        <v>3</v>
      </c>
      <c r="I116" s="33" t="s">
        <v>28</v>
      </c>
      <c r="J116" s="9">
        <f>L103</f>
        <v>0.17391304347826086</v>
      </c>
    </row>
    <row r="117" spans="1:10" ht="30" x14ac:dyDescent="0.25">
      <c r="A117" s="15" t="s">
        <v>27</v>
      </c>
      <c r="B117" s="26">
        <f>SUM(B113:B116)/SUM($B$113:$F$116)</f>
        <v>0.32608695652173914</v>
      </c>
      <c r="C117" s="26">
        <f>SUM(C113:C116)/SUM($B$113:$F$116)</f>
        <v>0.21739130434782608</v>
      </c>
      <c r="D117" s="26">
        <f>SUM(D113:D116)/SUM($B$113:$F$116)</f>
        <v>0.19565217391304349</v>
      </c>
      <c r="E117" s="26">
        <f>SUM(E113:E116)/SUM($B$113:$F$116)</f>
        <v>0.2608695652173913</v>
      </c>
      <c r="I117" s="33" t="s">
        <v>26</v>
      </c>
      <c r="J117" s="9">
        <f>S103</f>
        <v>0.13333333333333336</v>
      </c>
    </row>
    <row r="118" spans="1:10" ht="15.75" thickBot="1" x14ac:dyDescent="0.3">
      <c r="I118" s="34" t="s">
        <v>25</v>
      </c>
      <c r="J118" s="9">
        <f>Z103</f>
        <v>0.15384615384615385</v>
      </c>
    </row>
    <row r="119" spans="1:10" x14ac:dyDescent="0.25">
      <c r="I119" s="33" t="s">
        <v>24</v>
      </c>
      <c r="J119" s="9">
        <f>E103</f>
        <v>8.8888888888888892E-2</v>
      </c>
    </row>
    <row r="120" spans="1:10" x14ac:dyDescent="0.25">
      <c r="A120" s="11" t="s">
        <v>23</v>
      </c>
      <c r="B120" s="11" t="s">
        <v>22</v>
      </c>
      <c r="C120" s="11" t="s">
        <v>21</v>
      </c>
      <c r="D120" s="11" t="s">
        <v>20</v>
      </c>
      <c r="E120" s="11" t="s">
        <v>108</v>
      </c>
      <c r="F120" s="11" t="s">
        <v>109</v>
      </c>
      <c r="I120" s="33" t="s">
        <v>19</v>
      </c>
      <c r="J120" s="9">
        <f>M103</f>
        <v>8.6956521739130432E-2</v>
      </c>
    </row>
    <row r="121" spans="1:10" x14ac:dyDescent="0.25">
      <c r="A121" s="26">
        <f>B21*B117 + B22*C117 + B23*D117 + B24*E117 + B25</f>
        <v>0.11180124223602485</v>
      </c>
      <c r="B121" s="26">
        <f>C21*B117 + C22*C117 + C23*D117 + C24*E117 + C25</f>
        <v>0.91304347826086951</v>
      </c>
      <c r="C121" s="26">
        <f>D21*B117 + D22*C117 + D23*D117 + D24*E117 + D25</f>
        <v>0.66950220541902961</v>
      </c>
      <c r="D121" s="26">
        <f>E21*B117 + E22*C117 + E23*D117 + E24*E117 + E25</f>
        <v>0.62093797821586094</v>
      </c>
      <c r="E121" s="26">
        <f>F21*B117 + F22*C117 + F23*D117 + F24*E117 + F25</f>
        <v>0.62674408137546134</v>
      </c>
      <c r="F121" s="26">
        <f>G21*B117 + G22*C117 + G23*D117 + G24*E117 + G25</f>
        <v>0.64029165541452882</v>
      </c>
      <c r="I121" s="33" t="s">
        <v>18</v>
      </c>
      <c r="J121" s="9">
        <f>T103</f>
        <v>6.666666666666668E-2</v>
      </c>
    </row>
    <row r="122" spans="1:10" ht="15.75" thickBot="1" x14ac:dyDescent="0.3">
      <c r="I122" s="34" t="s">
        <v>17</v>
      </c>
      <c r="J122" s="9">
        <f>AA103</f>
        <v>7.6923076923076927E-2</v>
      </c>
    </row>
    <row r="124" spans="1:10" x14ac:dyDescent="0.25">
      <c r="A124" s="17" t="s">
        <v>12</v>
      </c>
      <c r="B124" s="17"/>
    </row>
    <row r="125" spans="1:10" x14ac:dyDescent="0.25">
      <c r="A125" s="28" t="s">
        <v>110</v>
      </c>
      <c r="B125" s="28"/>
    </row>
    <row r="126" spans="1:10" x14ac:dyDescent="0.25">
      <c r="A126" s="28"/>
      <c r="B126" s="28"/>
    </row>
    <row r="127" spans="1:10" x14ac:dyDescent="0.25">
      <c r="A127" s="28"/>
      <c r="B127" s="28"/>
    </row>
    <row r="128" spans="1:10" x14ac:dyDescent="0.25">
      <c r="A128" s="28"/>
      <c r="B128" s="28"/>
    </row>
    <row r="133" spans="1:13" x14ac:dyDescent="0.25">
      <c r="A133" s="17" t="s">
        <v>16</v>
      </c>
      <c r="B133" s="17"/>
      <c r="C133" s="17"/>
    </row>
    <row r="134" spans="1:13" x14ac:dyDescent="0.25">
      <c r="A134" s="10"/>
      <c r="B134" s="10"/>
      <c r="C134" s="10"/>
      <c r="D134" s="11" t="s">
        <v>0</v>
      </c>
      <c r="E134" s="11" t="s">
        <v>1</v>
      </c>
      <c r="F134" s="11" t="s">
        <v>2</v>
      </c>
      <c r="G134" s="11" t="s">
        <v>3</v>
      </c>
      <c r="H134" s="11" t="s">
        <v>4</v>
      </c>
      <c r="I134" s="11" t="s">
        <v>107</v>
      </c>
      <c r="J134" s="18" t="s">
        <v>15</v>
      </c>
      <c r="K134" s="19"/>
    </row>
    <row r="135" spans="1:13" ht="14.45" customHeight="1" x14ac:dyDescent="0.25">
      <c r="A135" s="20" t="s">
        <v>14</v>
      </c>
      <c r="B135" s="20"/>
      <c r="C135" s="20"/>
      <c r="D135" s="36">
        <f t="shared" ref="D135:I135" si="2">1-B21 + 1-B22 + 1-B23 + 1-B24 + 1</f>
        <v>4.4285714285714288</v>
      </c>
      <c r="E135" s="36">
        <f t="shared" si="2"/>
        <v>1.3333333333333335</v>
      </c>
      <c r="F135" s="36">
        <f t="shared" si="2"/>
        <v>2.3595583160800548</v>
      </c>
      <c r="G135" s="36">
        <f t="shared" si="2"/>
        <v>2.5307108350586613</v>
      </c>
      <c r="H135" s="36">
        <f t="shared" si="2"/>
        <v>2.5700483091787443</v>
      </c>
      <c r="I135" s="36">
        <f t="shared" si="2"/>
        <v>2.645962732919255</v>
      </c>
      <c r="J135" s="26">
        <v>35</v>
      </c>
      <c r="K135" s="26">
        <v>1</v>
      </c>
    </row>
    <row r="136" spans="1:13" x14ac:dyDescent="0.25">
      <c r="A136" s="20"/>
      <c r="B136" s="20"/>
      <c r="C136" s="20"/>
      <c r="D136" s="37"/>
      <c r="E136" s="37"/>
      <c r="F136" s="37"/>
      <c r="G136" s="37"/>
      <c r="H136" s="37"/>
      <c r="I136" s="37"/>
      <c r="J136" s="25">
        <v>1000</v>
      </c>
      <c r="K136" s="26">
        <v>1</v>
      </c>
    </row>
    <row r="137" spans="1:13" x14ac:dyDescent="0.25">
      <c r="A137" s="20"/>
      <c r="B137" s="20"/>
      <c r="C137" s="20"/>
      <c r="D137" s="38"/>
      <c r="E137" s="38"/>
      <c r="F137" s="38"/>
      <c r="G137" s="38"/>
      <c r="H137" s="38"/>
      <c r="I137" s="38"/>
      <c r="J137" s="26">
        <v>1</v>
      </c>
      <c r="K137" s="26">
        <v>1</v>
      </c>
    </row>
    <row r="138" spans="1:13" x14ac:dyDescent="0.25">
      <c r="A138" s="20" t="s">
        <v>14</v>
      </c>
      <c r="B138" s="20"/>
      <c r="C138" s="20"/>
      <c r="D138" s="39">
        <f>ABS(B2-J135) / (F2-G2) + ABS(B3-J136)/(F3-G3) + ABS(B4-J137)/(F4-G4) + ABS(B5-J138)/(F5-G5)</f>
        <v>3.166666666666667</v>
      </c>
      <c r="E138" s="39">
        <f>ABS(C2-J135)/(F2-G2) + ABS(C3-J136)/(F3-G3) + ABS(C4-J137)/(F4-G4) + ABS(C5-J138)/(F5-G5)</f>
        <v>1</v>
      </c>
      <c r="F138" s="39">
        <f>ABS(D2-J135)/(F2-G2) + ABS(D3-J136)/(F3-G3) + ABS(D4-J137)/(F4-G4) + ABS(D5-J138)/(F5-G5)</f>
        <v>-1</v>
      </c>
      <c r="G138" s="39">
        <f>ABS(E2-J135)/(F2-G2) + ABS(E3-J136)/(F3-G3) + ABS(E4-J137)/(F4-G4) + ABS(E5-J138)/(F5-G5)</f>
        <v>0</v>
      </c>
      <c r="H138" s="39">
        <f>ABS(F2-J135)/(G2-B2) + ABS(F3-J136)/(G3-B3) + ABS(F4-J137)/(G4-B4) + ABS(F5-J138)/(G5-B5)</f>
        <v>0.19444444444444448</v>
      </c>
      <c r="I138" s="39">
        <f>ABS(G2-J135)/(B2-C2) + ABS(G3-J136)/(B3-C3) + ABS(G4-J137)/(B4-C4) + ABS(G5-J138)/(B5-C5)</f>
        <v>3.1459627329192545</v>
      </c>
      <c r="J138" s="26">
        <v>10</v>
      </c>
      <c r="K138" s="26">
        <v>1</v>
      </c>
    </row>
    <row r="139" spans="1:13" x14ac:dyDescent="0.25">
      <c r="A139" s="20"/>
      <c r="B139" s="20"/>
      <c r="C139" s="20"/>
      <c r="D139" s="39"/>
      <c r="E139" s="39"/>
      <c r="F139" s="39"/>
      <c r="G139" s="39"/>
      <c r="H139" s="39"/>
      <c r="I139" s="39"/>
    </row>
    <row r="140" spans="1:13" ht="18.75" customHeight="1" x14ac:dyDescent="0.25">
      <c r="A140" s="20"/>
      <c r="B140" s="20"/>
      <c r="C140" s="20"/>
      <c r="D140" s="39"/>
      <c r="E140" s="39"/>
      <c r="F140" s="39"/>
      <c r="G140" s="39"/>
      <c r="H140" s="39"/>
      <c r="I140" s="39"/>
      <c r="K140" s="49" t="s">
        <v>12</v>
      </c>
      <c r="L140" s="50"/>
      <c r="M140" s="51"/>
    </row>
    <row r="141" spans="1:13" ht="18.75" customHeight="1" x14ac:dyDescent="0.25">
      <c r="A141" s="20" t="s">
        <v>14</v>
      </c>
      <c r="B141" s="20"/>
      <c r="C141" s="20"/>
      <c r="D141" s="39">
        <f t="shared" ref="D141:I141" si="3">MAX(1-B21, 1-B22, 1-B23, 1-B24, 1-B25)</f>
        <v>1</v>
      </c>
      <c r="E141" s="39">
        <f t="shared" si="3"/>
        <v>1</v>
      </c>
      <c r="F141" s="39">
        <f t="shared" si="3"/>
        <v>1</v>
      </c>
      <c r="G141" s="39">
        <f t="shared" si="3"/>
        <v>1</v>
      </c>
      <c r="H141" s="36">
        <f t="shared" si="3"/>
        <v>1</v>
      </c>
      <c r="I141" s="36">
        <f t="shared" si="3"/>
        <v>1</v>
      </c>
      <c r="K141" s="52"/>
      <c r="L141" s="53"/>
      <c r="M141" s="54"/>
    </row>
    <row r="142" spans="1:13" ht="15" customHeight="1" x14ac:dyDescent="0.25">
      <c r="A142" s="20"/>
      <c r="B142" s="20"/>
      <c r="C142" s="20"/>
      <c r="D142" s="39"/>
      <c r="E142" s="39"/>
      <c r="F142" s="39"/>
      <c r="G142" s="39"/>
      <c r="H142" s="37"/>
      <c r="I142" s="37"/>
      <c r="K142" s="40" t="s">
        <v>106</v>
      </c>
      <c r="L142" s="41"/>
      <c r="M142" s="42"/>
    </row>
    <row r="143" spans="1:13" ht="15" customHeight="1" x14ac:dyDescent="0.25">
      <c r="A143" s="20"/>
      <c r="B143" s="20"/>
      <c r="C143" s="20"/>
      <c r="D143" s="39"/>
      <c r="E143" s="39"/>
      <c r="F143" s="39"/>
      <c r="G143" s="39"/>
      <c r="H143" s="38"/>
      <c r="I143" s="38"/>
      <c r="K143" s="43"/>
      <c r="L143" s="44"/>
      <c r="M143" s="45"/>
    </row>
    <row r="144" spans="1:13" ht="15" customHeight="1" x14ac:dyDescent="0.25">
      <c r="A144" s="20" t="s">
        <v>14</v>
      </c>
      <c r="B144" s="20"/>
      <c r="C144" s="20"/>
      <c r="D144" s="39">
        <f>MAX(ABS(B2-J135)/(F2-G2),ABS(B3-J136)/(F3-G3),ABS(B4-J137)/(F4-G4),ABS(B5-J138)/(F5-G5))</f>
        <v>7.666666666666667</v>
      </c>
      <c r="E144" s="39">
        <f>MAX(ABS(C2-J135)/(F2-G2),ABS(C3-J136)/(F3-G3),ABS(C4-J137)/(F4-G4),ABS(C5-J138)/(F5-G5))</f>
        <v>1</v>
      </c>
      <c r="F144" s="39">
        <f>MAX(ABS(D2-J135) / (F2-G2), ABS(D3-J136)/(F3-G3), ABS(D4-J137)/(F4-G4), ABS(D5-J138)/(F5-G5))</f>
        <v>3</v>
      </c>
      <c r="G144" s="39">
        <f>MAX(ABS(E2-J135) / (F2-G2), ABS(E3-J136)/(F3-G3), ABS(E4-J137)/(F4-G4), ABS(E5-J138)/(F5-G5))</f>
        <v>2</v>
      </c>
      <c r="H144" s="36">
        <f>MAX(ABS(F2-J135) / (B2-G2), ABS(F3-J136)/(B3-G3), ABS(F4-J137)/(B4-G4), ABS(F5-J138)/(B5-G5))</f>
        <v>0.5</v>
      </c>
      <c r="I144" s="36">
        <f>MAX(ABS(G2-J135) / (B2-F2), ABS(G3-J136)/(B3-F3), ABS(G4-J137)/(B4-F4), ABS(G5-J138)/(B5-F5))</f>
        <v>0.6</v>
      </c>
      <c r="K144" s="43"/>
      <c r="L144" s="44"/>
      <c r="M144" s="45"/>
    </row>
    <row r="145" spans="1:13" x14ac:dyDescent="0.25">
      <c r="A145" s="20"/>
      <c r="B145" s="20"/>
      <c r="C145" s="20"/>
      <c r="D145" s="39"/>
      <c r="E145" s="39"/>
      <c r="F145" s="39"/>
      <c r="G145" s="39"/>
      <c r="H145" s="37"/>
      <c r="I145" s="37"/>
      <c r="K145" s="43"/>
      <c r="L145" s="44"/>
      <c r="M145" s="45"/>
    </row>
    <row r="146" spans="1:13" x14ac:dyDescent="0.25">
      <c r="A146" s="20"/>
      <c r="B146" s="20"/>
      <c r="C146" s="20"/>
      <c r="D146" s="39"/>
      <c r="E146" s="39"/>
      <c r="F146" s="39"/>
      <c r="G146" s="39"/>
      <c r="H146" s="38"/>
      <c r="I146" s="38"/>
      <c r="K146" s="43"/>
      <c r="L146" s="44"/>
      <c r="M146" s="45"/>
    </row>
    <row r="147" spans="1:13" x14ac:dyDescent="0.25">
      <c r="K147" s="43"/>
      <c r="L147" s="44"/>
      <c r="M147" s="45"/>
    </row>
    <row r="148" spans="1:13" x14ac:dyDescent="0.25">
      <c r="K148" s="43"/>
      <c r="L148" s="44"/>
      <c r="M148" s="45"/>
    </row>
    <row r="149" spans="1:13" x14ac:dyDescent="0.25">
      <c r="K149" s="46"/>
      <c r="L149" s="47"/>
      <c r="M149" s="48"/>
    </row>
    <row r="153" spans="1:13" ht="14.45" customHeight="1" x14ac:dyDescent="0.25"/>
    <row r="154" spans="1:13" ht="14.45" customHeight="1" x14ac:dyDescent="0.25"/>
    <row r="155" spans="1:13" ht="14.45" customHeight="1" x14ac:dyDescent="0.25"/>
  </sheetData>
  <mergeCells count="63">
    <mergeCell ref="K142:M149"/>
    <mergeCell ref="K140:M141"/>
    <mergeCell ref="F144:F146"/>
    <mergeCell ref="G144:G146"/>
    <mergeCell ref="A144:C146"/>
    <mergeCell ref="D138:D140"/>
    <mergeCell ref="D141:D143"/>
    <mergeCell ref="D144:D146"/>
    <mergeCell ref="A138:C140"/>
    <mergeCell ref="F138:F140"/>
    <mergeCell ref="G138:G140"/>
    <mergeCell ref="A141:C143"/>
    <mergeCell ref="E141:E143"/>
    <mergeCell ref="F141:F143"/>
    <mergeCell ref="G141:G143"/>
    <mergeCell ref="A88:B88"/>
    <mergeCell ref="A109:B109"/>
    <mergeCell ref="A124:B124"/>
    <mergeCell ref="A125:B128"/>
    <mergeCell ref="E138:E140"/>
    <mergeCell ref="E144:E146"/>
    <mergeCell ref="A55:B55"/>
    <mergeCell ref="A63:B63"/>
    <mergeCell ref="C63:D63"/>
    <mergeCell ref="F77:G77"/>
    <mergeCell ref="H49:I52"/>
    <mergeCell ref="A42:A43"/>
    <mergeCell ref="D29:E31"/>
    <mergeCell ref="A35:B35"/>
    <mergeCell ref="A10:C10"/>
    <mergeCell ref="E13:F15"/>
    <mergeCell ref="E12:F12"/>
    <mergeCell ref="D28:E28"/>
    <mergeCell ref="E42:E43"/>
    <mergeCell ref="D42:D43"/>
    <mergeCell ref="C42:C43"/>
    <mergeCell ref="B42:B43"/>
    <mergeCell ref="P100:T100"/>
    <mergeCell ref="W100:AA100"/>
    <mergeCell ref="A89:A90"/>
    <mergeCell ref="A92:A93"/>
    <mergeCell ref="A95:A96"/>
    <mergeCell ref="A98:A99"/>
    <mergeCell ref="J134:K134"/>
    <mergeCell ref="H135:H137"/>
    <mergeCell ref="A133:C133"/>
    <mergeCell ref="A135:C137"/>
    <mergeCell ref="I106:J106"/>
    <mergeCell ref="E135:E137"/>
    <mergeCell ref="F135:F137"/>
    <mergeCell ref="G135:G137"/>
    <mergeCell ref="D135:D137"/>
    <mergeCell ref="H48:I48"/>
    <mergeCell ref="F78:G81"/>
    <mergeCell ref="H101:H103"/>
    <mergeCell ref="G101:G103"/>
    <mergeCell ref="H138:H140"/>
    <mergeCell ref="H141:H143"/>
    <mergeCell ref="H144:H146"/>
    <mergeCell ref="I135:I137"/>
    <mergeCell ref="I138:I140"/>
    <mergeCell ref="I141:I143"/>
    <mergeCell ref="I144:I1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Лист6(Практическая работа9-10)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dakfadeev@gmail.com</dc:creator>
  <cp:lastModifiedBy>dakfadeev@gmail.com</cp:lastModifiedBy>
  <cp:lastPrinted>2020-10-30T13:38:03Z</cp:lastPrinted>
  <dcterms:created xsi:type="dcterms:W3CDTF">2020-09-04T13:25:05Z</dcterms:created>
  <dcterms:modified xsi:type="dcterms:W3CDTF">2020-12-04T16:01:51Z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b5b0ed46-9fc4-4666-a553-92cd58113b56</vt:lpwstr>
  </property>
</Properties>
</file>