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tares-my.sharepoint.com/personal/julia_bleser_deltares_nl/Documents/Desktop/Data bronnen/"/>
    </mc:Choice>
  </mc:AlternateContent>
  <xr:revisionPtr revIDLastSave="17" documentId="8_{AA9BD2B6-138F-45A8-BB83-2E89A6EEEE06}" xr6:coauthVersionLast="45" xr6:coauthVersionMax="45" xr10:uidLastSave="{1F10C7BE-A75A-44D4-AA1F-DAC8CA7D5D4F}"/>
  <bookViews>
    <workbookView xWindow="5376" yWindow="2208" windowWidth="17280" windowHeight="8964" xr2:uid="{151281CD-1110-4FD2-A720-297FACCAFDC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" l="1"/>
  <c r="C13" i="2"/>
  <c r="D8" i="2"/>
  <c r="C8" i="2"/>
  <c r="D7" i="2"/>
  <c r="C7" i="2"/>
  <c r="E6" i="2"/>
  <c r="D5" i="2"/>
  <c r="C5" i="2"/>
  <c r="D4" i="2"/>
  <c r="C4" i="2"/>
  <c r="D3" i="2"/>
  <c r="C3" i="2"/>
  <c r="D2" i="2"/>
</calcChain>
</file>

<file path=xl/sharedStrings.xml><?xml version="1.0" encoding="utf-8"?>
<sst xmlns="http://schemas.openxmlformats.org/spreadsheetml/2006/main" count="55" uniqueCount="32">
  <si>
    <t>Pathogen</t>
  </si>
  <si>
    <t>Flood origin</t>
  </si>
  <si>
    <t>Min conc</t>
  </si>
  <si>
    <t>Max conc</t>
  </si>
  <si>
    <t>Average conc</t>
  </si>
  <si>
    <t>Unit</t>
  </si>
  <si>
    <t>Source</t>
  </si>
  <si>
    <t>Campylobacter</t>
  </si>
  <si>
    <t>Sewer</t>
  </si>
  <si>
    <t>mpn/L</t>
  </si>
  <si>
    <t>de Man et al (2014)</t>
  </si>
  <si>
    <t>cfu/L</t>
  </si>
  <si>
    <t>ten Veldhuis et al (2010)</t>
  </si>
  <si>
    <t>E.coli</t>
  </si>
  <si>
    <t>Sewer and pluvial</t>
  </si>
  <si>
    <t>mpn/ml</t>
  </si>
  <si>
    <t>Mark et al (2018)</t>
  </si>
  <si>
    <t xml:space="preserve">Sewer  </t>
  </si>
  <si>
    <t>cfu/100mL</t>
  </si>
  <si>
    <t>Enterococci</t>
  </si>
  <si>
    <t>Cryptosporidium</t>
  </si>
  <si>
    <t>oocysts/L</t>
  </si>
  <si>
    <t>Giardia</t>
  </si>
  <si>
    <t>Norovirus</t>
  </si>
  <si>
    <t>pdu/L</t>
  </si>
  <si>
    <t>/100mL</t>
  </si>
  <si>
    <t>Fluvial with sewage inflow</t>
  </si>
  <si>
    <t>mpn/100ml</t>
  </si>
  <si>
    <t>Nguyen et al (2016)</t>
  </si>
  <si>
    <t>Sewer and pluvial flooding</t>
  </si>
  <si>
    <t>Fewtrell et al (2011)</t>
  </si>
  <si>
    <t>de man et al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</si>
</sst>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C2E4-7736-4370-8FDE-3428529B8B91}">
  <dimension ref="A1:G13"/>
  <sheetViews>
    <sheetView tabSelected="1" workbookViewId="0">
      <selection activeCell="E8" sqref="E8"/>
    </sheetView>
  </sheetViews>
  <sheetFormatPr defaultRowHeight="14.4" x14ac:dyDescent="0.3"/>
  <cols>
    <col min="4" max="4" width="10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14</v>
      </c>
      <c r="D2">
        <f>10^3</f>
        <v>1000</v>
      </c>
      <c r="F2" t="s">
        <v>9</v>
      </c>
      <c r="G2" t="s">
        <v>10</v>
      </c>
    </row>
    <row r="3" spans="1:7" x14ac:dyDescent="0.3">
      <c r="A3" t="s">
        <v>7</v>
      </c>
      <c r="B3" t="s">
        <v>8</v>
      </c>
      <c r="C3">
        <f>2.3*10^3</f>
        <v>2300</v>
      </c>
      <c r="D3">
        <f>2.4*10^4</f>
        <v>24000</v>
      </c>
      <c r="F3" t="s">
        <v>11</v>
      </c>
      <c r="G3" t="s">
        <v>12</v>
      </c>
    </row>
    <row r="4" spans="1:7" x14ac:dyDescent="0.3">
      <c r="A4" t="s">
        <v>13</v>
      </c>
      <c r="B4" t="s">
        <v>14</v>
      </c>
      <c r="C4">
        <f>10^6/100</f>
        <v>10000</v>
      </c>
      <c r="D4">
        <f>10^8/100</f>
        <v>1000000</v>
      </c>
      <c r="F4" t="s">
        <v>15</v>
      </c>
      <c r="G4" t="s">
        <v>16</v>
      </c>
    </row>
    <row r="5" spans="1:7" x14ac:dyDescent="0.3">
      <c r="A5" t="s">
        <v>13</v>
      </c>
      <c r="B5" t="s">
        <v>17</v>
      </c>
      <c r="C5">
        <f>8.7*10^3</f>
        <v>8700</v>
      </c>
      <c r="D5">
        <f>1.08*10^7</f>
        <v>10800000</v>
      </c>
      <c r="F5" t="s">
        <v>18</v>
      </c>
      <c r="G5" t="s">
        <v>12</v>
      </c>
    </row>
    <row r="6" spans="1:7" x14ac:dyDescent="0.3">
      <c r="A6" t="s">
        <v>13</v>
      </c>
      <c r="B6" t="s">
        <v>26</v>
      </c>
      <c r="E6">
        <f>1.84*10^4</f>
        <v>18400</v>
      </c>
      <c r="F6" t="s">
        <v>27</v>
      </c>
      <c r="G6" t="s">
        <v>28</v>
      </c>
    </row>
    <row r="7" spans="1:7" x14ac:dyDescent="0.3">
      <c r="A7" t="s">
        <v>19</v>
      </c>
      <c r="B7" t="s">
        <v>29</v>
      </c>
      <c r="C7">
        <f>10^6</f>
        <v>1000000</v>
      </c>
      <c r="D7">
        <f>10^8</f>
        <v>100000000</v>
      </c>
      <c r="F7" t="s">
        <v>25</v>
      </c>
      <c r="G7" t="s">
        <v>16</v>
      </c>
    </row>
    <row r="8" spans="1:7" x14ac:dyDescent="0.3">
      <c r="A8" t="s">
        <v>19</v>
      </c>
      <c r="B8" t="s">
        <v>17</v>
      </c>
      <c r="C8">
        <f>5*10^4</f>
        <v>50000</v>
      </c>
      <c r="D8">
        <f>3.7*10^5</f>
        <v>370000</v>
      </c>
      <c r="F8" t="s">
        <v>18</v>
      </c>
      <c r="G8" t="s">
        <v>12</v>
      </c>
    </row>
    <row r="9" spans="1:7" x14ac:dyDescent="0.3">
      <c r="A9" t="s">
        <v>20</v>
      </c>
      <c r="B9" t="s">
        <v>26</v>
      </c>
      <c r="C9">
        <v>0.1</v>
      </c>
      <c r="D9">
        <v>1</v>
      </c>
      <c r="F9" t="s">
        <v>21</v>
      </c>
      <c r="G9" t="s">
        <v>30</v>
      </c>
    </row>
    <row r="10" spans="1:7" x14ac:dyDescent="0.3">
      <c r="A10" t="s">
        <v>20</v>
      </c>
      <c r="B10" t="s">
        <v>8</v>
      </c>
      <c r="C10">
        <v>10</v>
      </c>
      <c r="D10">
        <v>15</v>
      </c>
      <c r="F10" t="s">
        <v>21</v>
      </c>
      <c r="G10" t="s">
        <v>12</v>
      </c>
    </row>
    <row r="11" spans="1:7" x14ac:dyDescent="0.3">
      <c r="A11" t="s">
        <v>20</v>
      </c>
      <c r="B11" t="s">
        <v>8</v>
      </c>
      <c r="C11">
        <v>0.1</v>
      </c>
      <c r="D11">
        <v>10</v>
      </c>
      <c r="F11" t="s">
        <v>21</v>
      </c>
      <c r="G11" t="s">
        <v>31</v>
      </c>
    </row>
    <row r="12" spans="1:7" x14ac:dyDescent="0.3">
      <c r="A12" t="s">
        <v>22</v>
      </c>
      <c r="B12" t="s">
        <v>8</v>
      </c>
      <c r="C12">
        <v>0.1</v>
      </c>
      <c r="D12">
        <v>142</v>
      </c>
      <c r="F12" t="s">
        <v>21</v>
      </c>
      <c r="G12" t="s">
        <v>10</v>
      </c>
    </row>
    <row r="13" spans="1:7" x14ac:dyDescent="0.3">
      <c r="A13" t="s">
        <v>23</v>
      </c>
      <c r="B13" t="s">
        <v>8</v>
      </c>
      <c r="C13">
        <f>10^2</f>
        <v>100</v>
      </c>
      <c r="D13">
        <f>10^4</f>
        <v>10000</v>
      </c>
      <c r="F13" t="s">
        <v>24</v>
      </c>
      <c r="G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Bleser</dc:creator>
  <cp:lastModifiedBy>Julia Bleser</cp:lastModifiedBy>
  <dcterms:created xsi:type="dcterms:W3CDTF">2023-03-08T11:08:08Z</dcterms:created>
  <dcterms:modified xsi:type="dcterms:W3CDTF">2023-03-08T11:27:36Z</dcterms:modified>
</cp:coreProperties>
</file>