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C79D10C3-B8C8-4D04-8106-CDA01E650FC4}" xr6:coauthVersionLast="41" xr6:coauthVersionMax="41" xr10:uidLastSave="{00000000-0000-0000-0000-000000000000}"/>
  <bookViews>
    <workbookView xWindow="-120" yWindow="-120" windowWidth="29040" windowHeight="15840" firstSheet="1" activeTab="9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2" i="7" a="1"/>
  <c r="G2" i="7" s="1"/>
  <c r="D3" i="7" l="1"/>
  <c r="D2" i="7"/>
  <c r="D13" i="7"/>
  <c r="C13" i="7"/>
  <c r="H100" i="8" l="1" a="1"/>
  <c r="H100" i="8" s="1"/>
  <c r="H99" i="8" a="1"/>
  <c r="H99" i="8" s="1"/>
  <c r="H98" i="8" a="1"/>
  <c r="H98" i="8" s="1"/>
  <c r="H97" i="8" a="1"/>
  <c r="H97" i="8" s="1"/>
  <c r="H96" i="8" a="1"/>
  <c r="H96" i="8" s="1"/>
  <c r="H95" i="8" a="1"/>
  <c r="H95" i="8" s="1"/>
  <c r="H94" i="8" a="1"/>
  <c r="H94" i="8" s="1"/>
  <c r="H93" i="8" a="1"/>
  <c r="H93" i="8" s="1"/>
  <c r="H92" i="8" a="1"/>
  <c r="H92" i="8" s="1"/>
  <c r="H91" i="8" a="1"/>
  <c r="H91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H84" i="8" a="1"/>
  <c r="H84" i="8" s="1"/>
  <c r="H83" i="8" a="1"/>
  <c r="H83" i="8" s="1"/>
  <c r="H82" i="8" a="1"/>
  <c r="H82" i="8" s="1"/>
  <c r="H81" i="8" a="1"/>
  <c r="H81" i="8" s="1"/>
  <c r="H80" i="8" a="1"/>
  <c r="H80" i="8" s="1"/>
  <c r="H79" i="8" a="1"/>
  <c r="H79" i="8" s="1"/>
  <c r="H78" i="8" a="1"/>
  <c r="H78" i="8" s="1"/>
  <c r="H77" i="8" a="1"/>
  <c r="H77" i="8" s="1"/>
  <c r="H76" i="8" a="1"/>
  <c r="H76" i="8" s="1"/>
  <c r="H75" i="8" a="1"/>
  <c r="H75" i="8" s="1"/>
  <c r="H74" i="8" a="1"/>
  <c r="H74" i="8" s="1"/>
  <c r="H73" i="8" a="1"/>
  <c r="H73" i="8" s="1"/>
  <c r="H72" i="8" a="1"/>
  <c r="H72" i="8" s="1"/>
  <c r="H71" i="8" a="1"/>
  <c r="H71" i="8" s="1"/>
  <c r="H70" i="8" a="1"/>
  <c r="H70" i="8" s="1"/>
  <c r="H69" i="8" a="1"/>
  <c r="H69" i="8" s="1"/>
  <c r="H68" i="8" a="1"/>
  <c r="H68" i="8" s="1"/>
  <c r="H67" i="8" a="1"/>
  <c r="H67" i="8" s="1"/>
  <c r="H66" i="8" a="1"/>
  <c r="H66" i="8" s="1"/>
  <c r="H65" i="8" a="1"/>
  <c r="H65" i="8" s="1"/>
  <c r="H64" i="8" a="1"/>
  <c r="H64" i="8" s="1"/>
  <c r="H63" i="8" a="1"/>
  <c r="H63" i="8" s="1"/>
  <c r="H62" i="8" a="1"/>
  <c r="H62" i="8" s="1"/>
  <c r="H61" i="8" a="1"/>
  <c r="H61" i="8" s="1"/>
  <c r="H60" i="8" a="1"/>
  <c r="H60" i="8" s="1"/>
  <c r="H59" i="8" a="1"/>
  <c r="H59" i="8" s="1"/>
  <c r="H58" i="8" a="1"/>
  <c r="H58" i="8" s="1"/>
  <c r="H57" i="8" a="1"/>
  <c r="H57" i="8" s="1"/>
  <c r="H56" i="8" a="1"/>
  <c r="H56" i="8" s="1"/>
  <c r="H55" i="8" a="1"/>
  <c r="H55" i="8" s="1"/>
  <c r="H54" i="8" a="1"/>
  <c r="H54" i="8" s="1"/>
  <c r="H53" i="8" a="1"/>
  <c r="H53" i="8" s="1"/>
  <c r="H52" i="8" a="1"/>
  <c r="H52" i="8" s="1"/>
  <c r="H51" i="8" a="1"/>
  <c r="H51" i="8" s="1"/>
  <c r="H50" i="8" a="1"/>
  <c r="H50" i="8" s="1"/>
  <c r="H49" i="8" a="1"/>
  <c r="H49" i="8" s="1"/>
  <c r="H48" i="8" a="1"/>
  <c r="H48" i="8" s="1"/>
  <c r="H47" i="8" a="1"/>
  <c r="H47" i="8" s="1"/>
  <c r="H46" i="8" a="1"/>
  <c r="H46" i="8" s="1"/>
  <c r="H45" i="8" a="1"/>
  <c r="H45" i="8" s="1"/>
  <c r="H44" i="8" a="1"/>
  <c r="H44" i="8" s="1"/>
  <c r="H43" i="8" a="1"/>
  <c r="H43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H37" i="8" a="1"/>
  <c r="H37" i="8" s="1"/>
  <c r="H36" i="8" a="1"/>
  <c r="H36" i="8" s="1"/>
  <c r="H35" i="8" a="1"/>
  <c r="H35" i="8" s="1"/>
  <c r="H34" i="8" a="1"/>
  <c r="H34" i="8" s="1"/>
  <c r="H33" i="8" a="1"/>
  <c r="H33" i="8" s="1"/>
  <c r="H32" i="8" a="1"/>
  <c r="H32" i="8" s="1"/>
  <c r="H31" i="8" a="1"/>
  <c r="H31" i="8" s="1"/>
  <c r="H30" i="8" a="1"/>
  <c r="H30" i="8" s="1"/>
  <c r="H29" i="8" a="1"/>
  <c r="H29" i="8" s="1"/>
  <c r="H28" i="8" a="1"/>
  <c r="H28" i="8" s="1"/>
  <c r="H27" i="8" a="1"/>
  <c r="H27" i="8" s="1"/>
  <c r="H26" i="8" a="1"/>
  <c r="H26" i="8" s="1"/>
  <c r="H25" i="8" a="1"/>
  <c r="H25" i="8" s="1"/>
  <c r="H24" i="8" a="1"/>
  <c r="H24" i="8" s="1"/>
  <c r="H23" i="8" a="1"/>
  <c r="H23" i="8" s="1"/>
  <c r="H22" i="8" a="1"/>
  <c r="H22" i="8" s="1"/>
  <c r="H21" i="8" a="1"/>
  <c r="H21" i="8" s="1"/>
  <c r="H20" i="8" a="1"/>
  <c r="H20" i="8" s="1"/>
  <c r="H19" i="8" a="1"/>
  <c r="H19" i="8" s="1"/>
  <c r="H18" i="8" a="1"/>
  <c r="H18" i="8" s="1"/>
  <c r="H17" i="8" a="1"/>
  <c r="H17" i="8" s="1"/>
  <c r="H16" i="8" a="1"/>
  <c r="H16" i="8" s="1"/>
  <c r="H15" i="8" a="1"/>
  <c r="H15" i="8" s="1"/>
  <c r="H14" i="8" a="1"/>
  <c r="H14" i="8" s="1"/>
  <c r="H13" i="8" a="1"/>
  <c r="H13" i="8" s="1"/>
  <c r="H12" i="8" a="1"/>
  <c r="H12" i="8" s="1"/>
  <c r="H11" i="8" a="1"/>
  <c r="H11" i="8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5" i="8" a="1"/>
  <c r="H5" i="8" s="1"/>
  <c r="H4" i="8" a="1"/>
  <c r="H4" i="8" s="1"/>
  <c r="H3" i="8" a="1"/>
  <c r="H3" i="8" s="1"/>
  <c r="T23" i="9" l="1"/>
  <c r="Q23" i="9" a="1"/>
  <c r="Q23" i="9" s="1"/>
  <c r="R23" i="9" s="1"/>
  <c r="S23" i="9" s="1"/>
  <c r="P23" i="9"/>
  <c r="O23" i="9"/>
  <c r="N23" i="9"/>
  <c r="M23" i="9"/>
  <c r="T22" i="9"/>
  <c r="Q22" i="9" a="1"/>
  <c r="Q22" i="9" s="1"/>
  <c r="R22" i="9" s="1"/>
  <c r="S22" i="9" s="1"/>
  <c r="O22" i="9"/>
  <c r="P22" i="9" s="1"/>
  <c r="N22" i="9"/>
  <c r="M22" i="9"/>
  <c r="T21" i="9"/>
  <c r="Q21" i="9"/>
  <c r="R21" i="9" s="1"/>
  <c r="S21" i="9" s="1"/>
  <c r="Q21" i="9" a="1"/>
  <c r="P21" i="9"/>
  <c r="O21" i="9"/>
  <c r="M21" i="9"/>
  <c r="N21" i="9" s="1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O19" i="9"/>
  <c r="P19" i="9" s="1"/>
  <c r="M19" i="9"/>
  <c r="N19" i="9" s="1"/>
  <c r="T18" i="9"/>
  <c r="R18" i="9"/>
  <c r="S18" i="9" s="1"/>
  <c r="Q18" i="9"/>
  <c r="Q18" i="9" a="1"/>
  <c r="P18" i="9"/>
  <c r="O18" i="9"/>
  <c r="M18" i="9"/>
  <c r="N18" i="9" s="1"/>
  <c r="T17" i="9"/>
  <c r="Q17" i="9" a="1"/>
  <c r="Q17" i="9" s="1"/>
  <c r="R17" i="9" s="1"/>
  <c r="S17" i="9" s="1"/>
  <c r="O17" i="9"/>
  <c r="P17" i="9" s="1"/>
  <c r="N17" i="9"/>
  <c r="M17" i="9"/>
  <c r="T16" i="9"/>
  <c r="Q16" i="9"/>
  <c r="R16" i="9" s="1"/>
  <c r="S16" i="9" s="1"/>
  <c r="Q16" i="9" a="1"/>
  <c r="O16" i="9"/>
  <c r="P16" i="9" s="1"/>
  <c r="M16" i="9"/>
  <c r="N16" i="9" s="1"/>
  <c r="T15" i="9"/>
  <c r="Q15" i="9" a="1"/>
  <c r="Q15" i="9" s="1"/>
  <c r="R15" i="9" s="1"/>
  <c r="S15" i="9" s="1"/>
  <c r="P15" i="9"/>
  <c r="O15" i="9"/>
  <c r="N15" i="9"/>
  <c r="M15" i="9"/>
  <c r="T14" i="9"/>
  <c r="Q14" i="9" a="1"/>
  <c r="Q14" i="9" s="1"/>
  <c r="R14" i="9" s="1"/>
  <c r="S14" i="9" s="1"/>
  <c r="O14" i="9"/>
  <c r="P14" i="9" s="1"/>
  <c r="M14" i="9"/>
  <c r="N14" i="9" s="1"/>
  <c r="T13" i="9"/>
  <c r="Q13" i="9"/>
  <c r="R13" i="9" s="1"/>
  <c r="S13" i="9" s="1"/>
  <c r="Q13" i="9" a="1"/>
  <c r="P13" i="9"/>
  <c r="O13" i="9"/>
  <c r="M13" i="9"/>
  <c r="N13" i="9" s="1"/>
  <c r="T12" i="9"/>
  <c r="Q12" i="9" a="1"/>
  <c r="Q12" i="9" s="1"/>
  <c r="R12" i="9" s="1"/>
  <c r="S12" i="9" s="1"/>
  <c r="O12" i="9"/>
  <c r="P12" i="9" s="1"/>
  <c r="N12" i="9"/>
  <c r="M12" i="9"/>
  <c r="R11" i="9"/>
  <c r="Q11" i="9" a="1"/>
  <c r="Q11" i="9"/>
  <c r="T23" i="14"/>
  <c r="R23" i="14"/>
  <c r="S23" i="14" s="1"/>
  <c r="Q23" i="14"/>
  <c r="Q23" i="14" a="1"/>
  <c r="O23" i="14"/>
  <c r="P23" i="14" s="1"/>
  <c r="M23" i="14"/>
  <c r="N23" i="14" s="1"/>
  <c r="T22" i="14"/>
  <c r="Q22" i="14" a="1"/>
  <c r="Q22" i="14" s="1"/>
  <c r="R22" i="14" s="1"/>
  <c r="S22" i="14" s="1"/>
  <c r="O22" i="14"/>
  <c r="P22" i="14" s="1"/>
  <c r="N22" i="14"/>
  <c r="M22" i="14"/>
  <c r="T21" i="14"/>
  <c r="Q21" i="14" a="1"/>
  <c r="Q21" i="14" s="1"/>
  <c r="R21" i="14" s="1"/>
  <c r="S21" i="14" s="1"/>
  <c r="O21" i="14"/>
  <c r="P21" i="14" s="1"/>
  <c r="M21" i="14"/>
  <c r="N21" i="14" s="1"/>
  <c r="T20" i="14"/>
  <c r="Q20" i="14" a="1"/>
  <c r="Q20" i="14" s="1"/>
  <c r="R20" i="14" s="1"/>
  <c r="S20" i="14" s="1"/>
  <c r="P20" i="14"/>
  <c r="O20" i="14"/>
  <c r="N20" i="14"/>
  <c r="M20" i="14"/>
  <c r="T19" i="14"/>
  <c r="Q19" i="14" a="1"/>
  <c r="Q19" i="14" s="1"/>
  <c r="R19" i="14" s="1"/>
  <c r="S19" i="14" s="1"/>
  <c r="O19" i="14"/>
  <c r="P19" i="14" s="1"/>
  <c r="N19" i="14"/>
  <c r="M19" i="14"/>
  <c r="T18" i="14"/>
  <c r="Q18" i="14"/>
  <c r="R18" i="14" s="1"/>
  <c r="S18" i="14" s="1"/>
  <c r="Q18" i="14" a="1"/>
  <c r="P18" i="14"/>
  <c r="O18" i="14"/>
  <c r="M18" i="14"/>
  <c r="N18" i="14" s="1"/>
  <c r="T17" i="14"/>
  <c r="Q17" i="14" a="1"/>
  <c r="Q17" i="14" s="1"/>
  <c r="R17" i="14" s="1"/>
  <c r="S17" i="14" s="1"/>
  <c r="P17" i="14"/>
  <c r="O17" i="14"/>
  <c r="N17" i="14"/>
  <c r="M17" i="14"/>
  <c r="T16" i="14"/>
  <c r="Q16" i="14"/>
  <c r="R16" i="14" s="1"/>
  <c r="S16" i="14" s="1"/>
  <c r="Q16" i="14" a="1"/>
  <c r="O16" i="14"/>
  <c r="P16" i="14" s="1"/>
  <c r="M16" i="14"/>
  <c r="N16" i="14" s="1"/>
  <c r="T15" i="14"/>
  <c r="R15" i="14"/>
  <c r="S15" i="14" s="1"/>
  <c r="Q15" i="14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N14" i="14"/>
  <c r="M14" i="14"/>
  <c r="T13" i="14"/>
  <c r="Q13" i="14"/>
  <c r="R13" i="14" s="1"/>
  <c r="S13" i="14" s="1"/>
  <c r="Q13" i="14" a="1"/>
  <c r="O13" i="14"/>
  <c r="P13" i="14" s="1"/>
  <c r="M13" i="14"/>
  <c r="N13" i="14" s="1"/>
  <c r="T12" i="14"/>
  <c r="Q12" i="14" a="1"/>
  <c r="Q12" i="14" s="1"/>
  <c r="R12" i="14" s="1"/>
  <c r="S12" i="14" s="1"/>
  <c r="P12" i="14"/>
  <c r="O12" i="14"/>
  <c r="N12" i="14"/>
  <c r="M12" i="14"/>
  <c r="R11" i="14"/>
  <c r="Q11" i="14" a="1"/>
  <c r="Q11" i="14" s="1"/>
  <c r="T23" i="10"/>
  <c r="Q23" i="10" a="1"/>
  <c r="Q23" i="10" s="1"/>
  <c r="R23" i="10" s="1"/>
  <c r="S23" i="10" s="1"/>
  <c r="O23" i="10"/>
  <c r="P23" i="10" s="1"/>
  <c r="M23" i="10"/>
  <c r="N23" i="10" s="1"/>
  <c r="T22" i="10"/>
  <c r="Q22" i="10"/>
  <c r="R22" i="10" s="1"/>
  <c r="S22" i="10" s="1"/>
  <c r="Q22" i="10" a="1"/>
  <c r="O22" i="10"/>
  <c r="P22" i="10" s="1"/>
  <c r="N22" i="10"/>
  <c r="M22" i="10"/>
  <c r="T21" i="10"/>
  <c r="Q21" i="10" a="1"/>
  <c r="Q21" i="10" s="1"/>
  <c r="R21" i="10" s="1"/>
  <c r="S21" i="10" s="1"/>
  <c r="O21" i="10"/>
  <c r="P21" i="10" s="1"/>
  <c r="M21" i="10"/>
  <c r="N21" i="10" s="1"/>
  <c r="T20" i="10"/>
  <c r="Q20" i="10" a="1"/>
  <c r="Q20" i="10" s="1"/>
  <c r="R20" i="10" s="1"/>
  <c r="S20" i="10" s="1"/>
  <c r="P20" i="10"/>
  <c r="O20" i="10"/>
  <c r="N20" i="10"/>
  <c r="M20" i="10"/>
  <c r="T19" i="10"/>
  <c r="Q19" i="10" a="1"/>
  <c r="Q19" i="10" s="1"/>
  <c r="R19" i="10" s="1"/>
  <c r="S19" i="10" s="1"/>
  <c r="O19" i="10"/>
  <c r="P19" i="10" s="1"/>
  <c r="M19" i="10"/>
  <c r="N19" i="10" s="1"/>
  <c r="T18" i="10"/>
  <c r="Q18" i="10"/>
  <c r="R18" i="10" s="1"/>
  <c r="S18" i="10" s="1"/>
  <c r="Q18" i="10" a="1"/>
  <c r="P18" i="10"/>
  <c r="O18" i="10"/>
  <c r="N18" i="10"/>
  <c r="M18" i="10"/>
  <c r="T17" i="10"/>
  <c r="Q17" i="10" a="1"/>
  <c r="Q17" i="10" s="1"/>
  <c r="R17" i="10" s="1"/>
  <c r="S17" i="10" s="1"/>
  <c r="O17" i="10"/>
  <c r="P17" i="10" s="1"/>
  <c r="N17" i="10"/>
  <c r="M17" i="10"/>
  <c r="T16" i="10"/>
  <c r="Q16" i="10"/>
  <c r="R16" i="10" s="1"/>
  <c r="S16" i="10" s="1"/>
  <c r="Q16" i="10" a="1"/>
  <c r="P16" i="10"/>
  <c r="O16" i="10"/>
  <c r="M16" i="10"/>
  <c r="N16" i="10" s="1"/>
  <c r="T15" i="10"/>
  <c r="Q15" i="10" a="1"/>
  <c r="Q15" i="10" s="1"/>
  <c r="R15" i="10" s="1"/>
  <c r="S15" i="10" s="1"/>
  <c r="P15" i="10"/>
  <c r="O15" i="10"/>
  <c r="M15" i="10"/>
  <c r="N15" i="10" s="1"/>
  <c r="T14" i="10"/>
  <c r="Q14" i="10"/>
  <c r="R14" i="10" s="1"/>
  <c r="S14" i="10" s="1"/>
  <c r="Q14" i="10" a="1"/>
  <c r="O14" i="10"/>
  <c r="P14" i="10" s="1"/>
  <c r="N14" i="10"/>
  <c r="M14" i="10"/>
  <c r="T13" i="10"/>
  <c r="R13" i="10"/>
  <c r="S13" i="10" s="1"/>
  <c r="Q13" i="10"/>
  <c r="Q13" i="10" a="1"/>
  <c r="O13" i="10"/>
  <c r="P13" i="10" s="1"/>
  <c r="M13" i="10"/>
  <c r="N13" i="10" s="1"/>
  <c r="T12" i="10"/>
  <c r="Q12" i="10" a="1"/>
  <c r="Q12" i="10" s="1"/>
  <c r="R12" i="10" s="1"/>
  <c r="S12" i="10" s="1"/>
  <c r="P12" i="10"/>
  <c r="O12" i="10"/>
  <c r="N12" i="10"/>
  <c r="M12" i="10"/>
  <c r="R11" i="10"/>
  <c r="Q11" i="10" a="1"/>
  <c r="Q11" i="10" s="1"/>
  <c r="S11" i="6"/>
  <c r="R11" i="6"/>
  <c r="Q11" i="6" a="1"/>
  <c r="Q11" i="6" s="1"/>
  <c r="T69" i="5"/>
  <c r="Q69" i="5" a="1"/>
  <c r="Q69" i="5" s="1"/>
  <c r="R69" i="5" s="1"/>
  <c r="S69" i="5" s="1"/>
  <c r="P69" i="5"/>
  <c r="O69" i="5"/>
  <c r="N69" i="5"/>
  <c r="M69" i="5"/>
  <c r="T68" i="5"/>
  <c r="Q68" i="5" a="1"/>
  <c r="Q68" i="5" s="1"/>
  <c r="R68" i="5" s="1"/>
  <c r="S68" i="5" s="1"/>
  <c r="O68" i="5"/>
  <c r="P68" i="5" s="1"/>
  <c r="M68" i="5"/>
  <c r="N68" i="5" s="1"/>
  <c r="T67" i="5"/>
  <c r="Q67" i="5"/>
  <c r="R67" i="5" s="1"/>
  <c r="S67" i="5" s="1"/>
  <c r="Q67" i="5" a="1"/>
  <c r="P67" i="5"/>
  <c r="O67" i="5"/>
  <c r="N67" i="5"/>
  <c r="M67" i="5"/>
  <c r="T66" i="5"/>
  <c r="Q66" i="5" a="1"/>
  <c r="Q66" i="5" s="1"/>
  <c r="R66" i="5" s="1"/>
  <c r="S66" i="5" s="1"/>
  <c r="O66" i="5"/>
  <c r="P66" i="5" s="1"/>
  <c r="N66" i="5"/>
  <c r="M66" i="5"/>
  <c r="T65" i="5"/>
  <c r="Q65" i="5"/>
  <c r="R65" i="5" s="1"/>
  <c r="S65" i="5" s="1"/>
  <c r="Q65" i="5" a="1"/>
  <c r="P65" i="5"/>
  <c r="O65" i="5"/>
  <c r="M65" i="5"/>
  <c r="N65" i="5" s="1"/>
  <c r="T64" i="5"/>
  <c r="Q64" i="5" a="1"/>
  <c r="Q64" i="5" s="1"/>
  <c r="R64" i="5" s="1"/>
  <c r="S64" i="5" s="1"/>
  <c r="O64" i="5"/>
  <c r="P64" i="5" s="1"/>
  <c r="M64" i="5"/>
  <c r="N64" i="5" s="1"/>
  <c r="T63" i="5"/>
  <c r="Q63" i="5"/>
  <c r="R63" i="5" s="1"/>
  <c r="S63" i="5" s="1"/>
  <c r="Q63" i="5" a="1"/>
  <c r="O63" i="5"/>
  <c r="P63" i="5" s="1"/>
  <c r="N63" i="5"/>
  <c r="M63" i="5"/>
  <c r="T62" i="5"/>
  <c r="Q62" i="5" a="1"/>
  <c r="Q62" i="5" s="1"/>
  <c r="R62" i="5" s="1"/>
  <c r="S62" i="5" s="1"/>
  <c r="O62" i="5"/>
  <c r="P62" i="5" s="1"/>
  <c r="M62" i="5"/>
  <c r="N62" i="5" s="1"/>
  <c r="T61" i="5"/>
  <c r="Q61" i="5" a="1"/>
  <c r="Q61" i="5" s="1"/>
  <c r="R61" i="5" s="1"/>
  <c r="S61" i="5" s="1"/>
  <c r="P61" i="5"/>
  <c r="O61" i="5"/>
  <c r="N61" i="5"/>
  <c r="M61" i="5"/>
  <c r="T60" i="5"/>
  <c r="Q60" i="5" a="1"/>
  <c r="Q60" i="5" s="1"/>
  <c r="R60" i="5" s="1"/>
  <c r="S60" i="5" s="1"/>
  <c r="O60" i="5"/>
  <c r="P60" i="5" s="1"/>
  <c r="M60" i="5"/>
  <c r="N60" i="5" s="1"/>
  <c r="T59" i="5"/>
  <c r="Q59" i="5"/>
  <c r="R59" i="5" s="1"/>
  <c r="S59" i="5" s="1"/>
  <c r="Q59" i="5" a="1"/>
  <c r="P59" i="5"/>
  <c r="O59" i="5"/>
  <c r="N59" i="5"/>
  <c r="M59" i="5"/>
  <c r="T58" i="5"/>
  <c r="Q58" i="5" a="1"/>
  <c r="Q58" i="5" s="1"/>
  <c r="R58" i="5" s="1"/>
  <c r="S58" i="5" s="1"/>
  <c r="O58" i="5"/>
  <c r="P58" i="5" s="1"/>
  <c r="M58" i="5"/>
  <c r="N58" i="5" s="1"/>
  <c r="T57" i="5"/>
  <c r="Q57" i="5"/>
  <c r="R57" i="5" s="1"/>
  <c r="S57" i="5" s="1"/>
  <c r="Q57" i="5" a="1"/>
  <c r="P57" i="5"/>
  <c r="O57" i="5"/>
  <c r="M57" i="5"/>
  <c r="N57" i="5" s="1"/>
  <c r="T56" i="5"/>
  <c r="Q56" i="5" a="1"/>
  <c r="Q56" i="5" s="1"/>
  <c r="R56" i="5" s="1"/>
  <c r="S56" i="5" s="1"/>
  <c r="O56" i="5"/>
  <c r="P56" i="5" s="1"/>
  <c r="M56" i="5"/>
  <c r="N56" i="5" s="1"/>
  <c r="T55" i="5"/>
  <c r="Q55" i="5"/>
  <c r="R55" i="5" s="1"/>
  <c r="S55" i="5" s="1"/>
  <c r="Q55" i="5" a="1"/>
  <c r="O55" i="5"/>
  <c r="P55" i="5" s="1"/>
  <c r="N55" i="5"/>
  <c r="M55" i="5"/>
  <c r="T54" i="5"/>
  <c r="Q54" i="5" a="1"/>
  <c r="Q54" i="5" s="1"/>
  <c r="R54" i="5" s="1"/>
  <c r="S54" i="5" s="1"/>
  <c r="O54" i="5"/>
  <c r="P54" i="5" s="1"/>
  <c r="M54" i="5"/>
  <c r="N54" i="5" s="1"/>
  <c r="T53" i="5"/>
  <c r="Q53" i="5" a="1"/>
  <c r="Q53" i="5" s="1"/>
  <c r="R53" i="5" s="1"/>
  <c r="S53" i="5" s="1"/>
  <c r="P53" i="5"/>
  <c r="O53" i="5"/>
  <c r="N53" i="5"/>
  <c r="M53" i="5"/>
  <c r="T52" i="5"/>
  <c r="Q52" i="5" a="1"/>
  <c r="Q52" i="5" s="1"/>
  <c r="R52" i="5" s="1"/>
  <c r="S52" i="5" s="1"/>
  <c r="O52" i="5"/>
  <c r="P52" i="5" s="1"/>
  <c r="M52" i="5"/>
  <c r="N52" i="5" s="1"/>
  <c r="T51" i="5"/>
  <c r="Q51" i="5"/>
  <c r="R51" i="5" s="1"/>
  <c r="S51" i="5" s="1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M50" i="5"/>
  <c r="N50" i="5" s="1"/>
  <c r="T49" i="5"/>
  <c r="Q49" i="5"/>
  <c r="R49" i="5" s="1"/>
  <c r="S49" i="5" s="1"/>
  <c r="Q49" i="5" a="1"/>
  <c r="P49" i="5"/>
  <c r="O49" i="5"/>
  <c r="M49" i="5"/>
  <c r="N49" i="5" s="1"/>
  <c r="T48" i="5"/>
  <c r="Q48" i="5" a="1"/>
  <c r="Q48" i="5" s="1"/>
  <c r="R48" i="5" s="1"/>
  <c r="S48" i="5" s="1"/>
  <c r="O48" i="5"/>
  <c r="P48" i="5" s="1"/>
  <c r="M48" i="5"/>
  <c r="N48" i="5" s="1"/>
  <c r="T47" i="5"/>
  <c r="Q47" i="5"/>
  <c r="R47" i="5" s="1"/>
  <c r="S47" i="5" s="1"/>
  <c r="Q47" i="5" a="1"/>
  <c r="O47" i="5"/>
  <c r="P47" i="5" s="1"/>
  <c r="N47" i="5"/>
  <c r="M47" i="5"/>
  <c r="T46" i="5"/>
  <c r="Q46" i="5" a="1"/>
  <c r="Q46" i="5" s="1"/>
  <c r="R46" i="5" s="1"/>
  <c r="S46" i="5" s="1"/>
  <c r="O46" i="5"/>
  <c r="P46" i="5" s="1"/>
  <c r="M46" i="5"/>
  <c r="N46" i="5" s="1"/>
  <c r="T45" i="5"/>
  <c r="Q45" i="5" a="1"/>
  <c r="Q45" i="5" s="1"/>
  <c r="R45" i="5" s="1"/>
  <c r="S45" i="5" s="1"/>
  <c r="P45" i="5"/>
  <c r="O45" i="5"/>
  <c r="N45" i="5"/>
  <c r="M45" i="5"/>
  <c r="T44" i="5"/>
  <c r="Q44" i="5" a="1"/>
  <c r="Q44" i="5" s="1"/>
  <c r="R44" i="5" s="1"/>
  <c r="S44" i="5" s="1"/>
  <c r="O44" i="5"/>
  <c r="P44" i="5" s="1"/>
  <c r="M44" i="5"/>
  <c r="N44" i="5" s="1"/>
  <c r="T43" i="5"/>
  <c r="Q43" i="5"/>
  <c r="R43" i="5" s="1"/>
  <c r="S43" i="5" s="1"/>
  <c r="Q43" i="5" a="1"/>
  <c r="P43" i="5"/>
  <c r="O43" i="5"/>
  <c r="N43" i="5"/>
  <c r="M43" i="5"/>
  <c r="T42" i="5"/>
  <c r="Q42" i="5" a="1"/>
  <c r="Q42" i="5" s="1"/>
  <c r="R42" i="5" s="1"/>
  <c r="S42" i="5" s="1"/>
  <c r="O42" i="5"/>
  <c r="P42" i="5" s="1"/>
  <c r="M42" i="5"/>
  <c r="N42" i="5" s="1"/>
  <c r="T41" i="5"/>
  <c r="Q41" i="5"/>
  <c r="R41" i="5" s="1"/>
  <c r="S41" i="5" s="1"/>
  <c r="Q41" i="5" a="1"/>
  <c r="P41" i="5"/>
  <c r="O41" i="5"/>
  <c r="M41" i="5"/>
  <c r="N41" i="5" s="1"/>
  <c r="T40" i="5"/>
  <c r="Q40" i="5" a="1"/>
  <c r="Q40" i="5" s="1"/>
  <c r="R40" i="5" s="1"/>
  <c r="S40" i="5" s="1"/>
  <c r="O40" i="5"/>
  <c r="P40" i="5" s="1"/>
  <c r="M40" i="5"/>
  <c r="N40" i="5" s="1"/>
  <c r="T39" i="5"/>
  <c r="Q39" i="5"/>
  <c r="R39" i="5" s="1"/>
  <c r="S39" i="5" s="1"/>
  <c r="Q39" i="5" a="1"/>
  <c r="O39" i="5"/>
  <c r="P39" i="5" s="1"/>
  <c r="N39" i="5"/>
  <c r="M39" i="5"/>
  <c r="T38" i="5"/>
  <c r="Q38" i="5" a="1"/>
  <c r="Q38" i="5" s="1"/>
  <c r="R38" i="5" s="1"/>
  <c r="S38" i="5" s="1"/>
  <c r="O38" i="5"/>
  <c r="P38" i="5" s="1"/>
  <c r="M38" i="5"/>
  <c r="N38" i="5" s="1"/>
  <c r="T37" i="5"/>
  <c r="Q37" i="5" a="1"/>
  <c r="Q37" i="5" s="1"/>
  <c r="R37" i="5" s="1"/>
  <c r="S37" i="5" s="1"/>
  <c r="P37" i="5"/>
  <c r="O37" i="5"/>
  <c r="N37" i="5"/>
  <c r="M37" i="5"/>
  <c r="T36" i="5"/>
  <c r="Q36" i="5" a="1"/>
  <c r="Q36" i="5" s="1"/>
  <c r="R36" i="5" s="1"/>
  <c r="S36" i="5" s="1"/>
  <c r="O36" i="5"/>
  <c r="P36" i="5" s="1"/>
  <c r="M36" i="5"/>
  <c r="N36" i="5" s="1"/>
  <c r="T35" i="5"/>
  <c r="Q35" i="5"/>
  <c r="R35" i="5" s="1"/>
  <c r="S35" i="5" s="1"/>
  <c r="Q35" i="5" a="1"/>
  <c r="P35" i="5"/>
  <c r="O35" i="5"/>
  <c r="N35" i="5"/>
  <c r="M35" i="5"/>
  <c r="T34" i="5"/>
  <c r="Q34" i="5" a="1"/>
  <c r="Q34" i="5" s="1"/>
  <c r="R34" i="5" s="1"/>
  <c r="S34" i="5" s="1"/>
  <c r="O34" i="5"/>
  <c r="P34" i="5" s="1"/>
  <c r="M34" i="5"/>
  <c r="N34" i="5" s="1"/>
  <c r="T33" i="5"/>
  <c r="Q33" i="5"/>
  <c r="R33" i="5" s="1"/>
  <c r="S33" i="5" s="1"/>
  <c r="Q33" i="5" a="1"/>
  <c r="P33" i="5"/>
  <c r="O33" i="5"/>
  <c r="M33" i="5"/>
  <c r="N33" i="5" s="1"/>
  <c r="T32" i="5"/>
  <c r="Q32" i="5" a="1"/>
  <c r="Q32" i="5" s="1"/>
  <c r="R32" i="5" s="1"/>
  <c r="S32" i="5" s="1"/>
  <c r="O32" i="5"/>
  <c r="P32" i="5" s="1"/>
  <c r="M32" i="5"/>
  <c r="N32" i="5" s="1"/>
  <c r="T31" i="5"/>
  <c r="Q31" i="5"/>
  <c r="R31" i="5" s="1"/>
  <c r="S31" i="5" s="1"/>
  <c r="Q31" i="5" a="1"/>
  <c r="O31" i="5"/>
  <c r="P31" i="5" s="1"/>
  <c r="N31" i="5"/>
  <c r="M31" i="5"/>
  <c r="T30" i="5"/>
  <c r="Q30" i="5" a="1"/>
  <c r="Q30" i="5" s="1"/>
  <c r="R30" i="5" s="1"/>
  <c r="S30" i="5" s="1"/>
  <c r="O30" i="5"/>
  <c r="P30" i="5" s="1"/>
  <c r="M30" i="5"/>
  <c r="N30" i="5" s="1"/>
  <c r="T29" i="5"/>
  <c r="Q29" i="5" a="1"/>
  <c r="Q29" i="5" s="1"/>
  <c r="R29" i="5" s="1"/>
  <c r="S29" i="5" s="1"/>
  <c r="P29" i="5"/>
  <c r="O29" i="5"/>
  <c r="N29" i="5"/>
  <c r="M29" i="5"/>
  <c r="T28" i="5"/>
  <c r="Q28" i="5" a="1"/>
  <c r="Q28" i="5" s="1"/>
  <c r="R28" i="5" s="1"/>
  <c r="S28" i="5" s="1"/>
  <c r="O28" i="5"/>
  <c r="P28" i="5" s="1"/>
  <c r="M28" i="5"/>
  <c r="N28" i="5" s="1"/>
  <c r="T27" i="5"/>
  <c r="Q27" i="5"/>
  <c r="R27" i="5" s="1"/>
  <c r="S27" i="5" s="1"/>
  <c r="Q27" i="5" a="1"/>
  <c r="P27" i="5"/>
  <c r="O27" i="5"/>
  <c r="N27" i="5"/>
  <c r="M27" i="5"/>
  <c r="T26" i="5"/>
  <c r="Q26" i="5" a="1"/>
  <c r="Q26" i="5" s="1"/>
  <c r="R26" i="5" s="1"/>
  <c r="S26" i="5" s="1"/>
  <c r="O26" i="5"/>
  <c r="P26" i="5" s="1"/>
  <c r="M26" i="5"/>
  <c r="N26" i="5" s="1"/>
  <c r="T25" i="5"/>
  <c r="Q25" i="5"/>
  <c r="R25" i="5" s="1"/>
  <c r="S25" i="5" s="1"/>
  <c r="Q25" i="5" a="1"/>
  <c r="P25" i="5"/>
  <c r="O25" i="5"/>
  <c r="M25" i="5"/>
  <c r="N25" i="5" s="1"/>
  <c r="T24" i="5"/>
  <c r="Q24" i="5" a="1"/>
  <c r="Q24" i="5" s="1"/>
  <c r="R24" i="5" s="1"/>
  <c r="S24" i="5" s="1"/>
  <c r="O24" i="5"/>
  <c r="P24" i="5" s="1"/>
  <c r="M24" i="5"/>
  <c r="N24" i="5" s="1"/>
  <c r="T23" i="5"/>
  <c r="Q23" i="5"/>
  <c r="R23" i="5" s="1"/>
  <c r="S23" i="5" s="1"/>
  <c r="Q23" i="5" a="1"/>
  <c r="O23" i="5"/>
  <c r="P23" i="5" s="1"/>
  <c r="N23" i="5"/>
  <c r="M23" i="5"/>
  <c r="T22" i="5"/>
  <c r="Q22" i="5" a="1"/>
  <c r="Q22" i="5" s="1"/>
  <c r="R22" i="5" s="1"/>
  <c r="S22" i="5" s="1"/>
  <c r="O22" i="5"/>
  <c r="P22" i="5" s="1"/>
  <c r="M22" i="5"/>
  <c r="N22" i="5" s="1"/>
  <c r="T21" i="5"/>
  <c r="Q21" i="5" a="1"/>
  <c r="Q21" i="5" s="1"/>
  <c r="R21" i="5" s="1"/>
  <c r="S21" i="5" s="1"/>
  <c r="P21" i="5"/>
  <c r="O21" i="5"/>
  <c r="N21" i="5"/>
  <c r="M21" i="5"/>
  <c r="T20" i="5"/>
  <c r="Q20" i="5" a="1"/>
  <c r="Q20" i="5" s="1"/>
  <c r="R20" i="5" s="1"/>
  <c r="S20" i="5" s="1"/>
  <c r="O20" i="5"/>
  <c r="P20" i="5" s="1"/>
  <c r="M20" i="5"/>
  <c r="N20" i="5" s="1"/>
  <c r="T19" i="5"/>
  <c r="Q19" i="5"/>
  <c r="R19" i="5" s="1"/>
  <c r="S19" i="5" s="1"/>
  <c r="Q19" i="5" a="1"/>
  <c r="P19" i="5"/>
  <c r="O19" i="5"/>
  <c r="N19" i="5"/>
  <c r="M19" i="5"/>
  <c r="T18" i="5"/>
  <c r="Q18" i="5" a="1"/>
  <c r="Q18" i="5" s="1"/>
  <c r="R18" i="5" s="1"/>
  <c r="S18" i="5" s="1"/>
  <c r="O18" i="5"/>
  <c r="P18" i="5" s="1"/>
  <c r="M18" i="5"/>
  <c r="N18" i="5" s="1"/>
  <c r="T17" i="5"/>
  <c r="Q17" i="5"/>
  <c r="R17" i="5" s="1"/>
  <c r="S17" i="5" s="1"/>
  <c r="Q17" i="5" a="1"/>
  <c r="P17" i="5"/>
  <c r="O17" i="5"/>
  <c r="N17" i="5"/>
  <c r="M17" i="5"/>
  <c r="T16" i="5"/>
  <c r="Q16" i="5" a="1"/>
  <c r="Q16" i="5" s="1"/>
  <c r="R16" i="5" s="1"/>
  <c r="S16" i="5" s="1"/>
  <c r="O16" i="5"/>
  <c r="P16" i="5" s="1"/>
  <c r="M16" i="5"/>
  <c r="N16" i="5" s="1"/>
  <c r="T15" i="5"/>
  <c r="Q15" i="5"/>
  <c r="R15" i="5" s="1"/>
  <c r="S15" i="5" s="1"/>
  <c r="Q15" i="5" a="1"/>
  <c r="P15" i="5"/>
  <c r="O15" i="5"/>
  <c r="N15" i="5"/>
  <c r="M15" i="5"/>
  <c r="T14" i="5"/>
  <c r="Q14" i="5" a="1"/>
  <c r="Q14" i="5" s="1"/>
  <c r="R14" i="5" s="1"/>
  <c r="S14" i="5" s="1"/>
  <c r="O14" i="5"/>
  <c r="P14" i="5" s="1"/>
  <c r="M14" i="5"/>
  <c r="N14" i="5" s="1"/>
  <c r="T13" i="5"/>
  <c r="Q13" i="5"/>
  <c r="R13" i="5" s="1"/>
  <c r="S13" i="5" s="1"/>
  <c r="Q13" i="5" a="1"/>
  <c r="P13" i="5"/>
  <c r="O13" i="5"/>
  <c r="N13" i="5"/>
  <c r="M13" i="5"/>
  <c r="T12" i="5"/>
  <c r="Q12" i="5" a="1"/>
  <c r="Q12" i="5" s="1"/>
  <c r="R12" i="5" s="1"/>
  <c r="S12" i="5" s="1"/>
  <c r="O12" i="5"/>
  <c r="P12" i="5" s="1"/>
  <c r="M12" i="5"/>
  <c r="N12" i="5" s="1"/>
  <c r="R11" i="5"/>
  <c r="Q11" i="5" a="1"/>
  <c r="Q11" i="5" s="1"/>
  <c r="X26" i="3"/>
  <c r="U26" i="3" a="1"/>
  <c r="U26" i="3" s="1"/>
  <c r="V26" i="3" s="1"/>
  <c r="W26" i="3" s="1"/>
  <c r="S26" i="3"/>
  <c r="T26" i="3" s="1"/>
  <c r="R26" i="3"/>
  <c r="Q26" i="3"/>
  <c r="X25" i="3"/>
  <c r="U25" i="3" a="1"/>
  <c r="U25" i="3" s="1"/>
  <c r="V25" i="3" s="1"/>
  <c r="W25" i="3" s="1"/>
  <c r="S25" i="3"/>
  <c r="T25" i="3" s="1"/>
  <c r="R25" i="3"/>
  <c r="Q25" i="3"/>
  <c r="X24" i="3"/>
  <c r="U24" i="3" a="1"/>
  <c r="U24" i="3" s="1"/>
  <c r="V24" i="3" s="1"/>
  <c r="W24" i="3" s="1"/>
  <c r="T24" i="3"/>
  <c r="S24" i="3"/>
  <c r="Q24" i="3"/>
  <c r="R24" i="3" s="1"/>
  <c r="X23" i="3"/>
  <c r="U23" i="3" a="1"/>
  <c r="U23" i="3" s="1"/>
  <c r="V23" i="3" s="1"/>
  <c r="W23" i="3" s="1"/>
  <c r="S23" i="3"/>
  <c r="T23" i="3" s="1"/>
  <c r="Q23" i="3"/>
  <c r="R23" i="3" s="1"/>
  <c r="X22" i="3"/>
  <c r="U22" i="3"/>
  <c r="V22" i="3" s="1"/>
  <c r="W22" i="3" s="1"/>
  <c r="U22" i="3" a="1"/>
  <c r="S22" i="3"/>
  <c r="T22" i="3" s="1"/>
  <c r="R22" i="3"/>
  <c r="Q22" i="3"/>
  <c r="X21" i="3"/>
  <c r="V21" i="3"/>
  <c r="W21" i="3" s="1"/>
  <c r="U21" i="3"/>
  <c r="U21" i="3" a="1"/>
  <c r="S21" i="3"/>
  <c r="T21" i="3" s="1"/>
  <c r="Q21" i="3"/>
  <c r="R21" i="3" s="1"/>
  <c r="X20" i="3"/>
  <c r="U20" i="3" a="1"/>
  <c r="U20" i="3" s="1"/>
  <c r="V20" i="3" s="1"/>
  <c r="W20" i="3" s="1"/>
  <c r="T20" i="3"/>
  <c r="S20" i="3"/>
  <c r="Q20" i="3"/>
  <c r="R20" i="3" s="1"/>
  <c r="X19" i="3"/>
  <c r="U19" i="3" a="1"/>
  <c r="U19" i="3" s="1"/>
  <c r="V19" i="3" s="1"/>
  <c r="W19" i="3" s="1"/>
  <c r="S19" i="3"/>
  <c r="T19" i="3" s="1"/>
  <c r="Q19" i="3"/>
  <c r="R19" i="3" s="1"/>
  <c r="X18" i="3"/>
  <c r="U18" i="3"/>
  <c r="V18" i="3" s="1"/>
  <c r="W18" i="3" s="1"/>
  <c r="U18" i="3" a="1"/>
  <c r="S18" i="3"/>
  <c r="T18" i="3" s="1"/>
  <c r="R18" i="3"/>
  <c r="Q18" i="3"/>
  <c r="X17" i="3"/>
  <c r="U17" i="3" a="1"/>
  <c r="U17" i="3" s="1"/>
  <c r="V17" i="3" s="1"/>
  <c r="W17" i="3" s="1"/>
  <c r="S17" i="3"/>
  <c r="T17" i="3" s="1"/>
  <c r="R17" i="3"/>
  <c r="Q17" i="3"/>
  <c r="X16" i="3"/>
  <c r="U16" i="3" a="1"/>
  <c r="U16" i="3" s="1"/>
  <c r="V16" i="3" s="1"/>
  <c r="W16" i="3" s="1"/>
  <c r="T16" i="3"/>
  <c r="S16" i="3"/>
  <c r="Q16" i="3"/>
  <c r="R16" i="3" s="1"/>
  <c r="X15" i="3"/>
  <c r="U15" i="3" a="1"/>
  <c r="U15" i="3" s="1"/>
  <c r="V15" i="3" s="1"/>
  <c r="W15" i="3" s="1"/>
  <c r="S15" i="3"/>
  <c r="T15" i="3" s="1"/>
  <c r="Q15" i="3"/>
  <c r="R15" i="3" s="1"/>
  <c r="X14" i="3"/>
  <c r="U14" i="3"/>
  <c r="V14" i="3" s="1"/>
  <c r="W14" i="3" s="1"/>
  <c r="U14" i="3" a="1"/>
  <c r="S14" i="3"/>
  <c r="T14" i="3" s="1"/>
  <c r="R14" i="3"/>
  <c r="Q14" i="3"/>
  <c r="X13" i="3"/>
  <c r="U13" i="3" a="1"/>
  <c r="U13" i="3" s="1"/>
  <c r="V13" i="3" s="1"/>
  <c r="W13" i="3" s="1"/>
  <c r="S13" i="3"/>
  <c r="T13" i="3" s="1"/>
  <c r="Q13" i="3"/>
  <c r="R13" i="3" s="1"/>
  <c r="X12" i="3"/>
  <c r="U12" i="3" a="1"/>
  <c r="U12" i="3" s="1"/>
  <c r="V12" i="3" s="1"/>
  <c r="W12" i="3" s="1"/>
  <c r="S12" i="3"/>
  <c r="T12" i="3" s="1"/>
  <c r="Q12" i="3"/>
  <c r="R12" i="3" s="1"/>
  <c r="V11" i="3"/>
  <c r="U11" i="3" a="1"/>
  <c r="U11" i="3" s="1"/>
  <c r="X30" i="2"/>
  <c r="U30" i="2" a="1"/>
  <c r="U30" i="2" s="1"/>
  <c r="V30" i="2" s="1"/>
  <c r="W30" i="2" s="1"/>
  <c r="S30" i="2"/>
  <c r="T30" i="2" s="1"/>
  <c r="R30" i="2"/>
  <c r="Q30" i="2"/>
  <c r="X29" i="2"/>
  <c r="U29" i="2"/>
  <c r="V29" i="2" s="1"/>
  <c r="W29" i="2" s="1"/>
  <c r="U29" i="2" a="1"/>
  <c r="S29" i="2"/>
  <c r="T29" i="2" s="1"/>
  <c r="R29" i="2"/>
  <c r="Q29" i="2"/>
  <c r="X28" i="2"/>
  <c r="U28" i="2" a="1"/>
  <c r="U28" i="2" s="1"/>
  <c r="V28" i="2" s="1"/>
  <c r="W28" i="2" s="1"/>
  <c r="T28" i="2"/>
  <c r="S28" i="2"/>
  <c r="R28" i="2"/>
  <c r="Q28" i="2"/>
  <c r="X27" i="2"/>
  <c r="U27" i="2" a="1"/>
  <c r="U27" i="2" s="1"/>
  <c r="V27" i="2" s="1"/>
  <c r="W27" i="2" s="1"/>
  <c r="T27" i="2"/>
  <c r="S27" i="2"/>
  <c r="R27" i="2"/>
  <c r="Q27" i="2"/>
  <c r="X26" i="2"/>
  <c r="U26" i="2"/>
  <c r="V26" i="2" s="1"/>
  <c r="W26" i="2" s="1"/>
  <c r="U26" i="2" a="1"/>
  <c r="S26" i="2"/>
  <c r="T26" i="2" s="1"/>
  <c r="Q26" i="2"/>
  <c r="R26" i="2" s="1"/>
  <c r="X25" i="2"/>
  <c r="U25" i="2" a="1"/>
  <c r="U25" i="2" s="1"/>
  <c r="V25" i="2" s="1"/>
  <c r="W25" i="2" s="1"/>
  <c r="T25" i="2"/>
  <c r="S25" i="2"/>
  <c r="R25" i="2"/>
  <c r="Q25" i="2"/>
  <c r="X24" i="2"/>
  <c r="U24" i="2" a="1"/>
  <c r="U24" i="2" s="1"/>
  <c r="V24" i="2" s="1"/>
  <c r="W24" i="2" s="1"/>
  <c r="S24" i="2"/>
  <c r="T24" i="2" s="1"/>
  <c r="Q24" i="2"/>
  <c r="R24" i="2" s="1"/>
  <c r="X23" i="2"/>
  <c r="U23" i="2"/>
  <c r="V23" i="2" s="1"/>
  <c r="W23" i="2" s="1"/>
  <c r="U23" i="2" a="1"/>
  <c r="T23" i="2"/>
  <c r="S23" i="2"/>
  <c r="Q23" i="2"/>
  <c r="R23" i="2" s="1"/>
  <c r="X22" i="2"/>
  <c r="U22" i="2" a="1"/>
  <c r="U22" i="2" s="1"/>
  <c r="V22" i="2" s="1"/>
  <c r="W22" i="2" s="1"/>
  <c r="S22" i="2"/>
  <c r="T22" i="2" s="1"/>
  <c r="R22" i="2"/>
  <c r="Q22" i="2"/>
  <c r="X21" i="2"/>
  <c r="U21" i="2" a="1"/>
  <c r="U21" i="2" s="1"/>
  <c r="V21" i="2" s="1"/>
  <c r="W21" i="2" s="1"/>
  <c r="S21" i="2"/>
  <c r="T21" i="2" s="1"/>
  <c r="R21" i="2"/>
  <c r="Q21" i="2"/>
  <c r="X20" i="2"/>
  <c r="U20" i="2" a="1"/>
  <c r="U20" i="2" s="1"/>
  <c r="V20" i="2" s="1"/>
  <c r="W20" i="2" s="1"/>
  <c r="T20" i="2"/>
  <c r="S20" i="2"/>
  <c r="Q20" i="2"/>
  <c r="R20" i="2" s="1"/>
  <c r="X19" i="2"/>
  <c r="U19" i="2" a="1"/>
  <c r="U19" i="2" s="1"/>
  <c r="V19" i="2" s="1"/>
  <c r="W19" i="2" s="1"/>
  <c r="T19" i="2"/>
  <c r="S19" i="2"/>
  <c r="R19" i="2"/>
  <c r="Q19" i="2"/>
  <c r="X18" i="2"/>
  <c r="U18" i="2"/>
  <c r="V18" i="2" s="1"/>
  <c r="W18" i="2" s="1"/>
  <c r="U18" i="2" a="1"/>
  <c r="S18" i="2"/>
  <c r="T18" i="2" s="1"/>
  <c r="Q18" i="2"/>
  <c r="R18" i="2" s="1"/>
  <c r="X17" i="2"/>
  <c r="U17" i="2" a="1"/>
  <c r="U17" i="2" s="1"/>
  <c r="V17" i="2" s="1"/>
  <c r="W17" i="2" s="1"/>
  <c r="T17" i="2"/>
  <c r="S17" i="2"/>
  <c r="Q17" i="2"/>
  <c r="R17" i="2" s="1"/>
  <c r="X16" i="2"/>
  <c r="U16" i="2" a="1"/>
  <c r="U16" i="2" s="1"/>
  <c r="V16" i="2" s="1"/>
  <c r="W16" i="2" s="1"/>
  <c r="S16" i="2"/>
  <c r="T16" i="2" s="1"/>
  <c r="Q16" i="2"/>
  <c r="R16" i="2" s="1"/>
  <c r="X15" i="2"/>
  <c r="U15" i="2"/>
  <c r="V15" i="2" s="1"/>
  <c r="W15" i="2" s="1"/>
  <c r="U15" i="2" a="1"/>
  <c r="S15" i="2"/>
  <c r="T15" i="2" s="1"/>
  <c r="Q15" i="2"/>
  <c r="R15" i="2" s="1"/>
  <c r="X14" i="2"/>
  <c r="U14" i="2" a="1"/>
  <c r="U14" i="2" s="1"/>
  <c r="V14" i="2" s="1"/>
  <c r="W14" i="2" s="1"/>
  <c r="S14" i="2"/>
  <c r="T14" i="2" s="1"/>
  <c r="R14" i="2"/>
  <c r="Q14" i="2"/>
  <c r="X13" i="2"/>
  <c r="U13" i="2" a="1"/>
  <c r="U13" i="2" s="1"/>
  <c r="V13" i="2" s="1"/>
  <c r="W13" i="2" s="1"/>
  <c r="S13" i="2"/>
  <c r="T13" i="2" s="1"/>
  <c r="Q13" i="2"/>
  <c r="R13" i="2" s="1"/>
  <c r="X12" i="2"/>
  <c r="U12" i="2" a="1"/>
  <c r="U12" i="2" s="1"/>
  <c r="V12" i="2" s="1"/>
  <c r="W12" i="2" s="1"/>
  <c r="T12" i="2"/>
  <c r="S12" i="2"/>
  <c r="Q12" i="2"/>
  <c r="R12" i="2" s="1"/>
  <c r="W11" i="2"/>
  <c r="V11" i="2"/>
  <c r="U11" i="2" a="1"/>
  <c r="U11" i="2" s="1"/>
  <c r="K23" i="9" l="1"/>
  <c r="K22" i="9"/>
  <c r="K21" i="9"/>
  <c r="K20" i="9"/>
  <c r="K19" i="9"/>
  <c r="K18" i="9"/>
  <c r="K17" i="9"/>
  <c r="K16" i="9"/>
  <c r="K15" i="9"/>
  <c r="K14" i="9"/>
  <c r="K13" i="9"/>
  <c r="K12" i="9"/>
  <c r="K11" i="9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E17" i="13" l="1"/>
  <c r="E18" i="13" l="1"/>
  <c r="E16" i="13"/>
  <c r="E15" i="13"/>
  <c r="E14" i="13"/>
  <c r="E13" i="13"/>
  <c r="J23" i="14" l="1"/>
  <c r="J22" i="14"/>
  <c r="J21" i="14"/>
  <c r="J20" i="14"/>
  <c r="K94" i="8" s="1" a="1"/>
  <c r="K94" i="8" s="1"/>
  <c r="J19" i="14"/>
  <c r="K92" i="8" a="1"/>
  <c r="K92" i="8" s="1"/>
  <c r="J18" i="14"/>
  <c r="J17" i="14"/>
  <c r="J16" i="14"/>
  <c r="J15" i="14"/>
  <c r="J14" i="14"/>
  <c r="J13" i="14"/>
  <c r="J12" i="14"/>
  <c r="T11" i="14"/>
  <c r="S11" i="14"/>
  <c r="O11" i="14"/>
  <c r="P11" i="14" s="1"/>
  <c r="N11" i="14"/>
  <c r="M11" i="14"/>
  <c r="J11" i="14"/>
  <c r="L83" i="8" a="1"/>
  <c r="L83" i="8" s="1"/>
  <c r="L92" i="8" a="1"/>
  <c r="L92" i="8" s="1"/>
  <c r="L93" i="8" a="1"/>
  <c r="L93" i="8" s="1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J87" i="8" s="1" a="1"/>
  <c r="J87" i="8" s="1"/>
  <c r="J17" i="10"/>
  <c r="J18" i="10"/>
  <c r="J19" i="10"/>
  <c r="J20" i="10"/>
  <c r="J21" i="10"/>
  <c r="J22" i="10"/>
  <c r="J23" i="10"/>
  <c r="J94" i="8" a="1"/>
  <c r="J94" i="8" s="1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L96" i="8" l="1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81" i="8" a="1"/>
  <c r="L81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81" i="8" a="1"/>
  <c r="K81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J88" i="8" a="1"/>
  <c r="J88" i="8" s="1"/>
  <c r="J89" i="8" a="1"/>
  <c r="J89" i="8" s="1"/>
  <c r="J90" i="8" a="1"/>
  <c r="J90" i="8" s="1"/>
  <c r="J91" i="8" a="1"/>
  <c r="J91" i="8" s="1"/>
  <c r="J100" i="8" a="1"/>
  <c r="J100" i="8" s="1"/>
  <c r="J95" i="8" a="1"/>
  <c r="J95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78" i="8" a="1"/>
  <c r="J78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81" i="8" a="1"/>
  <c r="J81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K83" i="8" a="1"/>
  <c r="K83" i="8" s="1"/>
  <c r="K93" i="8" a="1"/>
  <c r="K93" i="8" s="1"/>
  <c r="K87" i="8" a="1"/>
  <c r="K87" i="8" s="1"/>
  <c r="J83" i="8" a="1"/>
  <c r="J83" i="8" s="1"/>
  <c r="J92" i="8" a="1"/>
  <c r="J92" i="8" s="1"/>
  <c r="J93" i="8" a="1"/>
  <c r="J93" i="8" s="1"/>
  <c r="L87" i="8" a="1"/>
  <c r="L87" i="8" s="1"/>
  <c r="L94" i="8" a="1"/>
  <c r="L94" i="8" s="1"/>
  <c r="K84" i="8" l="1" a="1"/>
  <c r="K84" i="8" s="1"/>
  <c r="K85" i="8" a="1"/>
  <c r="K85" i="8" s="1"/>
  <c r="K86" i="8" a="1"/>
  <c r="K86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86" i="8" a="1"/>
  <c r="J86" i="8" s="1"/>
  <c r="J85" i="8" a="1"/>
  <c r="J85" i="8" s="1"/>
  <c r="J84" i="8" a="1"/>
  <c r="J84" i="8" s="1"/>
  <c r="C5" i="14"/>
  <c r="C7" i="14" l="1"/>
  <c r="C6" i="14"/>
  <c r="O11" i="9" l="1"/>
  <c r="O11" i="10"/>
  <c r="O11" i="6"/>
  <c r="J12" i="9"/>
  <c r="T11" i="9"/>
  <c r="M11" i="9"/>
  <c r="J11" i="9"/>
  <c r="S11" i="9" s="1"/>
  <c r="J12" i="10"/>
  <c r="T11" i="10"/>
  <c r="J11" i="10"/>
  <c r="S11" i="10" s="1"/>
  <c r="P11" i="9" l="1"/>
  <c r="N11" i="9"/>
  <c r="M11" i="10"/>
  <c r="N11" i="10" s="1"/>
  <c r="P11" i="10"/>
  <c r="T11" i="5"/>
  <c r="J69" i="5"/>
  <c r="J68" i="5"/>
  <c r="J67" i="5"/>
  <c r="J66" i="5"/>
  <c r="J65" i="5"/>
  <c r="J64" i="5"/>
  <c r="J63" i="5"/>
  <c r="J15" i="5"/>
  <c r="J14" i="5"/>
  <c r="J13" i="5"/>
  <c r="J12" i="5"/>
  <c r="J11" i="5"/>
  <c r="O11" i="5" s="1"/>
  <c r="L4" i="8" l="1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9" i="8" a="1"/>
  <c r="J9" i="8" s="1"/>
  <c r="J8" i="8" a="1"/>
  <c r="J8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5" i="9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T11" i="6"/>
  <c r="P11" i="6"/>
  <c r="M11" i="6"/>
  <c r="P11" i="5"/>
  <c r="L26" i="3"/>
  <c r="M26" i="3"/>
  <c r="L23" i="3"/>
  <c r="M20" i="3"/>
  <c r="L19" i="3"/>
  <c r="M16" i="3"/>
  <c r="L16" i="3"/>
  <c r="L15" i="3"/>
  <c r="L14" i="3"/>
  <c r="L13" i="3"/>
  <c r="M12" i="3"/>
  <c r="L12" i="3"/>
  <c r="M11" i="3"/>
  <c r="B4" i="13"/>
  <c r="B3" i="13"/>
  <c r="N12" i="3" l="1"/>
  <c r="G13" i="7"/>
  <c r="C7" i="9"/>
  <c r="E4" i="13"/>
  <c r="F5" i="13" s="1"/>
  <c r="E6" i="13"/>
  <c r="F7" i="13" s="1"/>
  <c r="E7" i="13"/>
  <c r="F8" i="13" s="1"/>
  <c r="E5" i="13"/>
  <c r="F6" i="13" s="1"/>
  <c r="C5" i="6"/>
  <c r="C10" i="7" s="1"/>
  <c r="G10" i="7" s="1"/>
  <c r="N11" i="6"/>
  <c r="M11" i="5"/>
  <c r="N11" i="5" s="1"/>
  <c r="L22" i="3"/>
  <c r="M22" i="3"/>
  <c r="L20" i="3"/>
  <c r="X11" i="3"/>
  <c r="M23" i="3"/>
  <c r="N23" i="3" s="1"/>
  <c r="M24" i="3"/>
  <c r="L24" i="3"/>
  <c r="Q11" i="3"/>
  <c r="L18" i="3"/>
  <c r="M18" i="3"/>
  <c r="N26" i="3"/>
  <c r="M13" i="3"/>
  <c r="M14" i="3"/>
  <c r="M15" i="3"/>
  <c r="M17" i="3"/>
  <c r="L25" i="3"/>
  <c r="N16" i="3"/>
  <c r="L17" i="3"/>
  <c r="M25" i="3"/>
  <c r="L11" i="3"/>
  <c r="S11" i="3" s="1"/>
  <c r="M19" i="3"/>
  <c r="M29" i="2"/>
  <c r="M12" i="2"/>
  <c r="L12" i="2"/>
  <c r="L29" i="2"/>
  <c r="N12" i="2" l="1"/>
  <c r="H13" i="7"/>
  <c r="W11" i="3"/>
  <c r="O11" i="3" s="1"/>
  <c r="C7" i="6"/>
  <c r="C6" i="6"/>
  <c r="D10" i="7" s="1"/>
  <c r="H10" i="7" s="1"/>
  <c r="S11" i="5"/>
  <c r="K11" i="5" s="1"/>
  <c r="N20" i="3"/>
  <c r="L21" i="3"/>
  <c r="M21" i="3"/>
  <c r="N22" i="3"/>
  <c r="N14" i="3"/>
  <c r="N25" i="3"/>
  <c r="N15" i="3"/>
  <c r="N11" i="3"/>
  <c r="T11" i="3"/>
  <c r="R11" i="3"/>
  <c r="N17" i="3"/>
  <c r="N19" i="3"/>
  <c r="N24" i="3"/>
  <c r="N18" i="3"/>
  <c r="N13" i="3"/>
  <c r="N29" i="2"/>
  <c r="M30" i="2"/>
  <c r="M20" i="2"/>
  <c r="M19" i="2"/>
  <c r="M26" i="2"/>
  <c r="M15" i="2"/>
  <c r="M23" i="2"/>
  <c r="M14" i="2"/>
  <c r="M16" i="2"/>
  <c r="M13" i="2"/>
  <c r="L19" i="2"/>
  <c r="L26" i="2"/>
  <c r="L20" i="2"/>
  <c r="L30" i="2"/>
  <c r="L13" i="2"/>
  <c r="L15" i="2"/>
  <c r="L23" i="2"/>
  <c r="L16" i="2"/>
  <c r="L14" i="2"/>
  <c r="X11" i="2"/>
  <c r="G26" i="8" l="1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C6" i="5"/>
  <c r="D9" i="7" s="1"/>
  <c r="H9" i="7" s="1"/>
  <c r="C7" i="5"/>
  <c r="C5" i="5"/>
  <c r="C9" i="7" s="1"/>
  <c r="G9" i="7" s="1"/>
  <c r="N21" i="3"/>
  <c r="N15" i="2"/>
  <c r="N23" i="2"/>
  <c r="N20" i="2"/>
  <c r="N26" i="2"/>
  <c r="N16" i="2"/>
  <c r="N30" i="2"/>
  <c r="N13" i="2"/>
  <c r="N14" i="2"/>
  <c r="N19" i="2"/>
  <c r="L28" i="2"/>
  <c r="M28" i="2"/>
  <c r="L27" i="2"/>
  <c r="M27" i="2"/>
  <c r="L25" i="2"/>
  <c r="M25" i="2"/>
  <c r="L24" i="2"/>
  <c r="M24" i="2"/>
  <c r="L21" i="2"/>
  <c r="M21" i="2"/>
  <c r="L22" i="2"/>
  <c r="M22" i="2"/>
  <c r="L18" i="2"/>
  <c r="M18" i="2"/>
  <c r="L17" i="2"/>
  <c r="M17" i="2"/>
  <c r="L11" i="2"/>
  <c r="S11" i="2" s="1"/>
  <c r="M11" i="2"/>
  <c r="G5" i="8" l="1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7" i="3"/>
  <c r="C5" i="3"/>
  <c r="C8" i="7" s="1"/>
  <c r="G8" i="7" s="1"/>
  <c r="C6" i="3"/>
  <c r="D8" i="7" s="1"/>
  <c r="H8" i="7" s="1"/>
  <c r="Q11" i="2"/>
  <c r="T11" i="2"/>
  <c r="N28" i="2"/>
  <c r="N25" i="2"/>
  <c r="N18" i="2"/>
  <c r="N27" i="2"/>
  <c r="N21" i="2"/>
  <c r="N24" i="2"/>
  <c r="N22" i="2"/>
  <c r="N11" i="2"/>
  <c r="N17" i="2"/>
  <c r="G12" i="8" l="1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98" i="8" a="1"/>
  <c r="G98" i="8" s="1"/>
  <c r="G99" i="8" a="1"/>
  <c r="G99" i="8" s="1"/>
  <c r="G100" i="8" a="1"/>
  <c r="G100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99" i="8" a="1"/>
  <c r="F99" i="8" s="1"/>
  <c r="F98" i="8" a="1"/>
  <c r="F98" i="8" s="1"/>
  <c r="F96" i="8" a="1"/>
  <c r="F96" i="8" s="1"/>
  <c r="F100" i="8" a="1"/>
  <c r="F100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41" i="8" a="1"/>
  <c r="F41" i="8" s="1"/>
  <c r="C5" i="2"/>
  <c r="C7" i="7" s="1"/>
  <c r="R11" i="2"/>
  <c r="G89" i="8" l="1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G7" i="7"/>
  <c r="H2" i="7" s="1"/>
  <c r="E2" i="7" s="1"/>
  <c r="C6" i="2"/>
  <c r="D7" i="7" s="1"/>
  <c r="H7" i="7" s="1"/>
  <c r="C7" i="2"/>
  <c r="O11" i="2" l="1"/>
  <c r="F3" i="8" s="1" a="1"/>
  <c r="F3" i="8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E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55" i="8" a="1"/>
  <c r="I55" i="8" s="1"/>
  <c r="I5" i="8" a="1"/>
  <c r="I5" i="8" s="1"/>
  <c r="I19" i="8" a="1"/>
  <c r="I19" i="8" s="1"/>
  <c r="I27" i="8" a="1"/>
  <c r="I27" i="8" s="1"/>
  <c r="D27" i="8" s="1"/>
  <c r="I35" i="8" a="1"/>
  <c r="I35" i="8" s="1"/>
  <c r="E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D79" i="8" s="1"/>
  <c r="I87" i="8" a="1"/>
  <c r="I87" i="8" s="1"/>
  <c r="I95" i="8" a="1"/>
  <c r="I95" i="8" s="1"/>
  <c r="I10" i="8" a="1"/>
  <c r="I10" i="8" s="1"/>
  <c r="I71" i="8" a="1"/>
  <c r="I71" i="8" s="1"/>
  <c r="I6" i="8" a="1"/>
  <c r="I6" i="8" s="1"/>
  <c r="I12" i="8" a="1"/>
  <c r="I12" i="8" s="1"/>
  <c r="I20" i="8" a="1"/>
  <c r="I20" i="8" s="1"/>
  <c r="I28" i="8" a="1"/>
  <c r="I28" i="8" s="1"/>
  <c r="D28" i="8" s="1"/>
  <c r="I36" i="8" a="1"/>
  <c r="I36" i="8" s="1"/>
  <c r="D36" i="8" s="1"/>
  <c r="I43" i="8" a="1"/>
  <c r="I43" i="8" s="1"/>
  <c r="D43" i="8" s="1"/>
  <c r="I50" i="8" a="1"/>
  <c r="I50" i="8" s="1"/>
  <c r="I58" i="8" a="1"/>
  <c r="I58" i="8" s="1"/>
  <c r="D58" i="8" s="1"/>
  <c r="I66" i="8" a="1"/>
  <c r="I66" i="8" s="1"/>
  <c r="I73" i="8" a="1"/>
  <c r="I73" i="8" s="1"/>
  <c r="I80" i="8" a="1"/>
  <c r="I80" i="8" s="1"/>
  <c r="E80" i="8" s="1"/>
  <c r="I88" i="8" a="1"/>
  <c r="I88" i="8" s="1"/>
  <c r="D88" i="8" s="1"/>
  <c r="I96" i="8" a="1"/>
  <c r="I96" i="8" s="1"/>
  <c r="I40" i="8" a="1"/>
  <c r="I40" i="8" s="1"/>
  <c r="I93" i="8" a="1"/>
  <c r="I93" i="8" s="1"/>
  <c r="E93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E37" i="8" s="1"/>
  <c r="I51" i="8" a="1"/>
  <c r="I51" i="8" s="1"/>
  <c r="I59" i="8" a="1"/>
  <c r="I59" i="8" s="1"/>
  <c r="I67" i="8" a="1"/>
  <c r="I67" i="8" s="1"/>
  <c r="D67" i="8" s="1"/>
  <c r="I74" i="8" a="1"/>
  <c r="I74" i="8" s="1"/>
  <c r="D74" i="8" s="1"/>
  <c r="I81" i="8" a="1"/>
  <c r="I81" i="8" s="1"/>
  <c r="E81" i="8" s="1"/>
  <c r="I89" i="8" a="1"/>
  <c r="I89" i="8" s="1"/>
  <c r="D89" i="8" s="1"/>
  <c r="I97" i="8" a="1"/>
  <c r="I97" i="8" s="1"/>
  <c r="I47" i="8" a="1"/>
  <c r="I47" i="8" s="1"/>
  <c r="D47" i="8" s="1"/>
  <c r="I14" i="8" a="1"/>
  <c r="I14" i="8" s="1"/>
  <c r="E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E68" i="8" s="1"/>
  <c r="I75" i="8" a="1"/>
  <c r="I75" i="8" s="1"/>
  <c r="I82" i="8" a="1"/>
  <c r="I82" i="8" s="1"/>
  <c r="E82" i="8" s="1"/>
  <c r="I90" i="8" a="1"/>
  <c r="I90" i="8" s="1"/>
  <c r="I98" i="8" a="1"/>
  <c r="I98" i="8" s="1"/>
  <c r="I33" i="8" a="1"/>
  <c r="I33" i="8" s="1"/>
  <c r="E33" i="8" s="1"/>
  <c r="I77" i="8" a="1"/>
  <c r="I77" i="8" s="1"/>
  <c r="E77" i="8" s="1"/>
  <c r="I8" i="8" a="1"/>
  <c r="I8" i="8" s="1"/>
  <c r="I15" i="8" a="1"/>
  <c r="I15" i="8" s="1"/>
  <c r="E15" i="8" s="1"/>
  <c r="I23" i="8" a="1"/>
  <c r="I23" i="8" s="1"/>
  <c r="I31" i="8" a="1"/>
  <c r="I31" i="8" s="1"/>
  <c r="D31" i="8" s="1"/>
  <c r="I39" i="8" a="1"/>
  <c r="I39" i="8" s="1"/>
  <c r="D39" i="8" s="1"/>
  <c r="I45" i="8" a="1"/>
  <c r="I45" i="8" s="1"/>
  <c r="I53" i="8" a="1"/>
  <c r="I53" i="8" s="1"/>
  <c r="I61" i="8" a="1"/>
  <c r="I61" i="8" s="1"/>
  <c r="E61" i="8" s="1"/>
  <c r="I69" i="8" a="1"/>
  <c r="I69" i="8" s="1"/>
  <c r="I83" i="8" a="1"/>
  <c r="I83" i="8" s="1"/>
  <c r="D83" i="8" s="1"/>
  <c r="I91" i="8" a="1"/>
  <c r="I91" i="8" s="1"/>
  <c r="E91" i="8" s="1"/>
  <c r="I99" i="8" a="1"/>
  <c r="I99" i="8" s="1"/>
  <c r="I25" i="8" a="1"/>
  <c r="I25" i="8" s="1"/>
  <c r="E25" i="8" s="1"/>
  <c r="I85" i="8" a="1"/>
  <c r="I85" i="8" s="1"/>
  <c r="I9" i="8" a="1"/>
  <c r="I9" i="8" s="1"/>
  <c r="I16" i="8" a="1"/>
  <c r="I16" i="8" s="1"/>
  <c r="I24" i="8" a="1"/>
  <c r="I24" i="8" s="1"/>
  <c r="D24" i="8" s="1"/>
  <c r="I32" i="8" a="1"/>
  <c r="I32" i="8" s="1"/>
  <c r="D32" i="8" s="1"/>
  <c r="I46" i="8" a="1"/>
  <c r="I46" i="8" s="1"/>
  <c r="E46" i="8" s="1"/>
  <c r="I54" i="8" a="1"/>
  <c r="I54" i="8" s="1"/>
  <c r="I62" i="8" a="1"/>
  <c r="I62" i="8" s="1"/>
  <c r="I70" i="8" a="1"/>
  <c r="I70" i="8" s="1"/>
  <c r="I76" i="8" a="1"/>
  <c r="I76" i="8" s="1"/>
  <c r="I84" i="8" a="1"/>
  <c r="I84" i="8" s="1"/>
  <c r="E84" i="8" s="1"/>
  <c r="I92" i="8" a="1"/>
  <c r="I92" i="8" s="1"/>
  <c r="E92" i="8" s="1"/>
  <c r="I100" i="8" a="1"/>
  <c r="I100" i="8" s="1"/>
  <c r="I3" i="8" a="1"/>
  <c r="I3" i="8" s="1"/>
  <c r="I17" i="8" a="1"/>
  <c r="I17" i="8" s="1"/>
  <c r="I63" i="8" a="1"/>
  <c r="I63" i="8" s="1"/>
  <c r="E64" i="8"/>
  <c r="E86" i="8"/>
  <c r="E94" i="8"/>
  <c r="E44" i="8"/>
  <c r="E65" i="8"/>
  <c r="D87" i="8"/>
  <c r="D95" i="8"/>
  <c r="D40" i="8"/>
  <c r="E45" i="8"/>
  <c r="D59" i="8"/>
  <c r="E73" i="8"/>
  <c r="E75" i="8"/>
  <c r="E96" i="8"/>
  <c r="D97" i="8"/>
  <c r="D63" i="8"/>
  <c r="E69" i="8"/>
  <c r="E85" i="8"/>
  <c r="E62" i="8"/>
  <c r="E42" i="8"/>
  <c r="E70" i="8"/>
  <c r="E78" i="8"/>
  <c r="E76" i="8"/>
  <c r="G4" i="8" a="1"/>
  <c r="G4" i="8" s="1"/>
  <c r="G3" i="8" a="1"/>
  <c r="G3" i="8" s="1"/>
  <c r="H3" i="7"/>
  <c r="E3" i="7" s="1"/>
  <c r="E60" i="8" l="1"/>
  <c r="D66" i="8"/>
  <c r="E57" i="8"/>
  <c r="E90" i="8"/>
  <c r="E21" i="8"/>
  <c r="D21" i="8"/>
  <c r="E20" i="8"/>
  <c r="D20" i="8"/>
  <c r="D25" i="8"/>
  <c r="E32" i="8"/>
  <c r="D34" i="8"/>
  <c r="E31" i="8"/>
  <c r="D12" i="8"/>
  <c r="E12" i="8"/>
  <c r="D29" i="8"/>
  <c r="E36" i="8"/>
  <c r="D13" i="8"/>
  <c r="E17" i="8"/>
  <c r="D17" i="8"/>
  <c r="E7" i="8"/>
  <c r="D7" i="8"/>
  <c r="E6" i="8"/>
  <c r="D6" i="8"/>
  <c r="E27" i="8"/>
  <c r="D33" i="8"/>
  <c r="D15" i="8"/>
  <c r="D37" i="8"/>
  <c r="E23" i="8"/>
  <c r="D23" i="8"/>
  <c r="E22" i="8"/>
  <c r="D22" i="8"/>
  <c r="E28" i="8"/>
  <c r="E39" i="8"/>
  <c r="D14" i="8"/>
  <c r="D10" i="8"/>
  <c r="E10" i="8"/>
  <c r="E24" i="8"/>
  <c r="D38" i="8"/>
  <c r="D8" i="8"/>
  <c r="E8" i="8"/>
  <c r="D35" i="8"/>
  <c r="E16" i="8"/>
  <c r="D16" i="8"/>
  <c r="E18" i="8"/>
  <c r="D18" i="8"/>
  <c r="D30" i="8"/>
  <c r="D26" i="8"/>
  <c r="D9" i="8"/>
  <c r="E9" i="8"/>
  <c r="D19" i="8"/>
  <c r="E19" i="8"/>
  <c r="E11" i="8"/>
  <c r="D11" i="8"/>
  <c r="E58" i="8"/>
  <c r="E50" i="8"/>
  <c r="D50" i="8"/>
  <c r="D68" i="8"/>
  <c r="E79" i="8"/>
  <c r="D84" i="8"/>
  <c r="E59" i="8"/>
  <c r="D78" i="8"/>
  <c r="E74" i="8"/>
  <c r="E66" i="8"/>
  <c r="E89" i="8"/>
  <c r="D41" i="8"/>
  <c r="E88" i="8"/>
  <c r="D91" i="8"/>
  <c r="D99" i="8"/>
  <c r="E99" i="8"/>
  <c r="D55" i="8"/>
  <c r="E55" i="8"/>
  <c r="E47" i="8"/>
  <c r="D57" i="8"/>
  <c r="D70" i="8"/>
  <c r="D86" i="8"/>
  <c r="D90" i="8"/>
  <c r="D92" i="8"/>
  <c r="E40" i="8"/>
  <c r="D71" i="8"/>
  <c r="E71" i="8"/>
  <c r="E83" i="8"/>
  <c r="E67" i="8"/>
  <c r="D75" i="8"/>
  <c r="D46" i="8"/>
  <c r="D69" i="8"/>
  <c r="E97" i="8"/>
  <c r="E53" i="8"/>
  <c r="D53" i="8"/>
  <c r="E48" i="8"/>
  <c r="D48" i="8"/>
  <c r="D81" i="8"/>
  <c r="D64" i="8"/>
  <c r="D82" i="8"/>
  <c r="D77" i="8"/>
  <c r="D94" i="8"/>
  <c r="E87" i="8"/>
  <c r="D85" i="8"/>
  <c r="D52" i="8"/>
  <c r="E52" i="8"/>
  <c r="D73" i="8"/>
  <c r="D80" i="8"/>
  <c r="D60" i="8"/>
  <c r="E54" i="8"/>
  <c r="D54" i="8"/>
  <c r="E51" i="8"/>
  <c r="D51" i="8"/>
  <c r="D65" i="8"/>
  <c r="D76" i="8"/>
  <c r="D62" i="8"/>
  <c r="D45" i="8"/>
  <c r="E95" i="8"/>
  <c r="D93" i="8"/>
  <c r="E98" i="8"/>
  <c r="D98" i="8"/>
  <c r="E72" i="8"/>
  <c r="D72" i="8"/>
  <c r="E100" i="8"/>
  <c r="D100" i="8"/>
  <c r="D42" i="8"/>
  <c r="E43" i="8"/>
  <c r="E63" i="8"/>
  <c r="D61" i="8"/>
  <c r="D44" i="8"/>
  <c r="E56" i="8"/>
  <c r="D56" i="8"/>
  <c r="E49" i="8"/>
  <c r="D49" i="8"/>
  <c r="E5" i="8"/>
  <c r="D5" i="8"/>
  <c r="D96" i="8"/>
  <c r="D4" i="8"/>
  <c r="E4" i="8"/>
  <c r="D3" i="8"/>
  <c r="E3" i="8"/>
</calcChain>
</file>

<file path=xl/sharedStrings.xml><?xml version="1.0" encoding="utf-8"?>
<sst xmlns="http://schemas.openxmlformats.org/spreadsheetml/2006/main" count="842" uniqueCount="183">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</sst>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179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X12" sqref="Q12:X3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30" si="3">IF(E11="Nee","NR",IF(ISNUMBER($M11),W11,IF($X11,"D","ND")))</f>
        <v>+0</v>
      </c>
      <c r="Q11" s="31">
        <f t="shared" ref="Q11" si="4">IF(AND(F11="Geen faalkans",I11="Nee"),1,1-M11)</f>
        <v>0.99967754198092962</v>
      </c>
      <c r="R11" s="10">
        <f>IF(M11="-",1,Q11)</f>
        <v>0.99967754198092962</v>
      </c>
      <c r="S11" s="10">
        <f t="shared" ref="S11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duidingsklassen'!$E$13:$E$20&gt;=$M11,'Normen en duidingsklassen'!$E$13:$E$20))</f>
        <v>3.3333333333333332E-4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ref="Q12:Q30" si="6">IF(AND(F12="Geen faalkans",I12="Nee"),1,1-M12)</f>
        <v>0.96687971099973469</v>
      </c>
      <c r="R12" s="10">
        <f t="shared" ref="R12:R30" si="7">IF(M12="-",1,Q12)</f>
        <v>0.96687971099973469</v>
      </c>
      <c r="S12" s="10">
        <f t="shared" ref="S12:S30" si="8">IF(AND(F12="Geen faalkans",I12="Nee"),0,L12*$C$3)</f>
        <v>0.77479806528170336</v>
      </c>
      <c r="T12" s="10">
        <f t="shared" ref="T12:T30" si="9">IF(L12="-",0,S12)</f>
        <v>0.77479806528170336</v>
      </c>
      <c r="U12" s="9">
        <f t="array" ref="U12">MIN(IF('Normen en duidingsklassen'!$E$13:$E$20&gt;=$M12,'Normen en duidingsklassen'!$E$13:$E$20))</f>
        <v>1</v>
      </c>
      <c r="V12" s="9">
        <f>IFERROR(MATCH($U12,'Normen en duidingsklassen'!$E$13:$E$20,0),1)</f>
        <v>7</v>
      </c>
      <c r="W12" s="9" t="str">
        <f>INDEX('Normen en duidingsklassen'!$D$13:$D$20,V12)</f>
        <v>-III</v>
      </c>
      <c r="X12" s="12" t="b">
        <f t="shared" ref="X12:X30" si="10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6"/>
        <v>0.99999999894759073</v>
      </c>
      <c r="R13" s="10">
        <f t="shared" si="7"/>
        <v>0.99999999894759073</v>
      </c>
      <c r="S13" s="10">
        <f t="shared" si="8"/>
        <v>1.6250146500510961E-8</v>
      </c>
      <c r="T13" s="10">
        <f t="shared" si="9"/>
        <v>1.6250146500510961E-8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10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6"/>
        <v>0.99999612213926126</v>
      </c>
      <c r="R14" s="10">
        <f t="shared" si="7"/>
        <v>0.99999612213926126</v>
      </c>
      <c r="S14" s="10">
        <f t="shared" si="8"/>
        <v>6.46973349652144E-5</v>
      </c>
      <c r="T14" s="10">
        <f t="shared" si="9"/>
        <v>6.46973349652144E-5</v>
      </c>
      <c r="U14" s="9">
        <f t="array" ref="U14">MIN(IF('Normen en duidingsklassen'!$E$13:$E$20&gt;=$M14,'Normen en duidingsklassen'!$E$13:$E$20))</f>
        <v>3.3333333333333335E-5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10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6"/>
        <v>0.99989653137515799</v>
      </c>
      <c r="R15" s="10">
        <f t="shared" si="7"/>
        <v>0.99989653137515799</v>
      </c>
      <c r="S15" s="10">
        <f t="shared" si="8"/>
        <v>1.3004388689084757E-3</v>
      </c>
      <c r="T15" s="10">
        <f t="shared" si="9"/>
        <v>1.3004388689084757E-3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12" t="b">
        <f t="shared" si="10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6"/>
        <v>0.99999434686424649</v>
      </c>
      <c r="R16" s="10">
        <f t="shared" si="7"/>
        <v>0.99999434686424649</v>
      </c>
      <c r="S16" s="10">
        <f t="shared" si="8"/>
        <v>7.8633480097721185E-5</v>
      </c>
      <c r="T16" s="10">
        <f t="shared" si="9"/>
        <v>7.8633480097721185E-5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10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6"/>
        <v>0.99890109971222307</v>
      </c>
      <c r="R17" s="10">
        <f t="shared" si="7"/>
        <v>0.99890109971222307</v>
      </c>
      <c r="S17" s="10">
        <f t="shared" si="8"/>
        <v>1.3286611137412056E-2</v>
      </c>
      <c r="T17" s="10">
        <f t="shared" si="9"/>
        <v>1.3286611137412056E-2</v>
      </c>
      <c r="U17" s="9">
        <f t="array" ref="U17">MIN(IF('Normen en duidingsklassen'!$E$13:$E$20&gt;=$M17,'Normen en duidingsklassen'!$E$13:$E$20))</f>
        <v>0.01</v>
      </c>
      <c r="V17" s="9">
        <f>IFERROR(MATCH($U17,'Normen en duidingsklassen'!$E$13:$E$20,0),1)</f>
        <v>6</v>
      </c>
      <c r="W17" s="9" t="str">
        <f>INDEX('Normen en duidingsklassen'!$D$13:$D$20,V17)</f>
        <v>-II</v>
      </c>
      <c r="X17" s="12" t="b">
        <f t="shared" si="10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6"/>
        <v>0.9965055800359176</v>
      </c>
      <c r="R18" s="10">
        <f t="shared" si="7"/>
        <v>0.9965055800359176</v>
      </c>
      <c r="S18" s="10">
        <f t="shared" si="8"/>
        <v>3.6510507997090644E-2</v>
      </c>
      <c r="T18" s="10">
        <f t="shared" si="9"/>
        <v>3.6510507997090644E-2</v>
      </c>
      <c r="U18" s="9">
        <f t="array" ref="U18">MIN(IF('Normen en duidingsklassen'!$E$13:$E$20&gt;=$M18,'Normen en duidingsklassen'!$E$13:$E$20))</f>
        <v>0.01</v>
      </c>
      <c r="V18" s="9">
        <f>IFERROR(MATCH($U18,'Normen en duidingsklassen'!$E$13:$E$20,0),1)</f>
        <v>6</v>
      </c>
      <c r="W18" s="9" t="str">
        <f>INDEX('Normen en duidingsklassen'!$D$13:$D$20,V18)</f>
        <v>-II</v>
      </c>
      <c r="X18" s="12" t="b">
        <f t="shared" si="10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6"/>
        <v>0.99558640283046607</v>
      </c>
      <c r="R19" s="10">
        <f t="shared" si="7"/>
        <v>0.99558640283046607</v>
      </c>
      <c r="S19" s="10">
        <f t="shared" si="8"/>
        <v>2.8977504080749821E-2</v>
      </c>
      <c r="T19" s="10">
        <f t="shared" si="9"/>
        <v>2.8977504080749821E-2</v>
      </c>
      <c r="U19" s="9">
        <f t="array" ref="U19">MIN(IF('Normen en duidingsklassen'!$E$13:$E$20&gt;=$M19,'Normen en duidingsklassen'!$E$13:$E$20))</f>
        <v>0.01</v>
      </c>
      <c r="V19" s="9">
        <f>IFERROR(MATCH($U19,'Normen en duidingsklassen'!$E$13:$E$20,0),1)</f>
        <v>6</v>
      </c>
      <c r="W19" s="9" t="str">
        <f>INDEX('Normen en duidingsklassen'!$D$13:$D$20,V19)</f>
        <v>-II</v>
      </c>
      <c r="X19" s="12" t="b">
        <f t="shared" si="10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6"/>
        <v>0.99907810589793922</v>
      </c>
      <c r="R20" s="10">
        <f t="shared" si="7"/>
        <v>0.99907810589793922</v>
      </c>
      <c r="S20" s="10">
        <f t="shared" si="8"/>
        <v>1.3781595983453085E-2</v>
      </c>
      <c r="T20" s="10">
        <f t="shared" si="9"/>
        <v>1.3781595983453085E-2</v>
      </c>
      <c r="U20" s="9">
        <f t="array" ref="U20">MIN(IF('Normen en duidingsklassen'!$E$13:$E$20&gt;=$M20,'Normen en duidingsklassen'!$E$13:$E$20))</f>
        <v>1E-3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12" t="b">
        <f t="shared" si="10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6"/>
        <v>0.99999916480632622</v>
      </c>
      <c r="R21" s="10">
        <f t="shared" si="7"/>
        <v>0.99999916480632622</v>
      </c>
      <c r="S21" s="10">
        <f t="shared" si="8"/>
        <v>1.6450136163581258E-5</v>
      </c>
      <c r="T21" s="10">
        <f t="shared" si="9"/>
        <v>1.6450136163581258E-5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10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6"/>
        <v>1</v>
      </c>
      <c r="R22" s="10">
        <f t="shared" si="7"/>
        <v>1</v>
      </c>
      <c r="S22" s="10">
        <f t="shared" si="8"/>
        <v>9.4748084381213148E-16</v>
      </c>
      <c r="T22" s="10">
        <f t="shared" si="9"/>
        <v>9.4748084381213148E-16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10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6"/>
        <v>0.99661363971280281</v>
      </c>
      <c r="R23" s="10">
        <f t="shared" si="7"/>
        <v>0.99661363971280281</v>
      </c>
      <c r="S23" s="10">
        <f t="shared" si="8"/>
        <v>1.7685582405178337E-2</v>
      </c>
      <c r="T23" s="10">
        <f t="shared" si="9"/>
        <v>1.7685582405178337E-2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12" t="b">
        <f t="shared" si="10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6"/>
        <v>0.99968729099248455</v>
      </c>
      <c r="R24" s="10">
        <f t="shared" si="7"/>
        <v>0.99968729099248455</v>
      </c>
      <c r="S24" s="10">
        <f t="shared" si="8"/>
        <v>4.0913651000168017E-3</v>
      </c>
      <c r="T24" s="10">
        <f t="shared" si="9"/>
        <v>4.0913651000168017E-3</v>
      </c>
      <c r="U24" s="9">
        <f t="array" ref="U24">MIN(IF('Normen en duidingsklassen'!$E$13:$E$20&gt;=$M24,'Normen en duidingsklassen'!$E$13:$E$20))</f>
        <v>3.3333333333333332E-4</v>
      </c>
      <c r="V24" s="9">
        <f>IFERROR(MATCH($U24,'Normen en duidingsklassen'!$E$13:$E$20,0),1)</f>
        <v>4</v>
      </c>
      <c r="W24" s="9" t="str">
        <f>INDEX('Normen en duidingsklassen'!$D$13:$D$20,V24)</f>
        <v>+0</v>
      </c>
      <c r="X24" s="12" t="b">
        <f t="shared" si="10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6"/>
        <v>0.99897364258770283</v>
      </c>
      <c r="R25" s="10">
        <f t="shared" si="7"/>
        <v>0.99897364258770283</v>
      </c>
      <c r="S25" s="10">
        <f t="shared" si="8"/>
        <v>6.7379913700956386E-3</v>
      </c>
      <c r="T25" s="10">
        <f t="shared" si="9"/>
        <v>6.7379913700956386E-3</v>
      </c>
      <c r="U25" s="9">
        <f t="array" ref="U25">MIN(IF('Normen en duidingsklassen'!$E$13:$E$20&gt;=$M25,'Normen en duidingsklassen'!$E$13:$E$20))</f>
        <v>0.01</v>
      </c>
      <c r="V25" s="9">
        <f>IFERROR(MATCH($U25,'Normen en duidingsklassen'!$E$13:$E$20,0),1)</f>
        <v>6</v>
      </c>
      <c r="W25" s="9" t="str">
        <f>INDEX('Normen en duidingsklassen'!$D$13:$D$20,V25)</f>
        <v>-II</v>
      </c>
      <c r="X25" s="12" t="b">
        <f t="shared" si="10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6"/>
        <v>0.99989380755049106</v>
      </c>
      <c r="R26" s="10">
        <f t="shared" si="7"/>
        <v>0.99989380755049106</v>
      </c>
      <c r="S26" s="10">
        <f t="shared" si="8"/>
        <v>1.8422068221222692E-3</v>
      </c>
      <c r="T26" s="10">
        <f t="shared" si="9"/>
        <v>1.8422068221222692E-3</v>
      </c>
      <c r="U26" s="9">
        <f t="array" ref="U26">MIN(IF('Normen en duidingsklassen'!$E$13:$E$20&gt;=$M26,'Normen en duidingsklassen'!$E$13:$E$20))</f>
        <v>3.3333333333333332E-4</v>
      </c>
      <c r="V26" s="9">
        <f>IFERROR(MATCH($U26,'Normen en duidingsklassen'!$E$13:$E$20,0),1)</f>
        <v>4</v>
      </c>
      <c r="W26" s="9" t="str">
        <f>INDEX('Normen en duidingsklassen'!$D$13:$D$20,V26)</f>
        <v>+0</v>
      </c>
      <c r="X26" s="12" t="b">
        <f t="shared" si="10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6"/>
        <v>0.99991197265531961</v>
      </c>
      <c r="R27" s="10">
        <f t="shared" si="7"/>
        <v>0.99991197265531961</v>
      </c>
      <c r="S27" s="10">
        <f t="shared" si="8"/>
        <v>1.3653297016375527E-3</v>
      </c>
      <c r="T27" s="10">
        <f t="shared" si="9"/>
        <v>1.3653297016375527E-3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10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6"/>
        <v>0.98649627691367547</v>
      </c>
      <c r="R28" s="10">
        <f t="shared" si="7"/>
        <v>0.98649627691367547</v>
      </c>
      <c r="S28" s="10">
        <f t="shared" si="8"/>
        <v>0.18850688986351519</v>
      </c>
      <c r="T28" s="10">
        <f t="shared" si="9"/>
        <v>0.18850688986351519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12" t="b">
        <f t="shared" si="10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 t="shared" si="3"/>
        <v>+III</v>
      </c>
      <c r="Q29" s="31">
        <f t="shared" si="6"/>
        <v>0.99999987422566861</v>
      </c>
      <c r="R29" s="10">
        <f t="shared" si="7"/>
        <v>0.99999987422566861</v>
      </c>
      <c r="S29" s="10">
        <f t="shared" si="8"/>
        <v>1.5860427628608081E-6</v>
      </c>
      <c r="T29" s="10">
        <f t="shared" si="9"/>
        <v>1.5860427628608081E-6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10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11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2">IF(ISNUMBER(L30),IF(M30=0,1,M30/L30),"-")</f>
        <v>2.807313527999999</v>
      </c>
      <c r="O30" s="34" t="str">
        <f t="shared" si="3"/>
        <v>+III</v>
      </c>
      <c r="Q30" s="33">
        <f t="shared" si="6"/>
        <v>0.9999999887728801</v>
      </c>
      <c r="R30" s="15">
        <f t="shared" si="7"/>
        <v>0.9999999887728801</v>
      </c>
      <c r="S30" s="15">
        <f t="shared" si="8"/>
        <v>1.1557802901420038E-7</v>
      </c>
      <c r="T30" s="15">
        <f t="shared" si="9"/>
        <v>1.1557802901420038E-7</v>
      </c>
      <c r="U30" s="14">
        <f t="array" ref="U30">MIN(IF('Normen en duidingsklassen'!$E$13:$E$20&gt;=$M30,'Normen en duidingsklassen'!$E$13:$E$20))</f>
        <v>3.3333333333333335E-7</v>
      </c>
      <c r="V30" s="14">
        <f>IFERROR(MATCH($U30,'Normen en duidingsklassen'!$E$13:$E$20,0),1)</f>
        <v>1</v>
      </c>
      <c r="W30" s="14" t="str">
        <f>INDEX('Normen en duidingsklassen'!$D$13:$D$20,V30)</f>
        <v>+III</v>
      </c>
      <c r="X30" s="17" t="b">
        <f t="shared" si="10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X12" sqref="Q12:X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IF(E11="Nee","NR",IF(ISNUMBER($M11),W11,IF($X11,"D","ND")))</f>
        <v>+III</v>
      </c>
      <c r="Q11" s="31">
        <f t="shared" ref="Q11" si="3">IF(AND(F11="Geen faalkans",I11="Nee"),1,1-M11)</f>
        <v>0.99999997050225653</v>
      </c>
      <c r="R11" s="10">
        <f>IF(M11="-",1,Q11)</f>
        <v>0.99999997050225653</v>
      </c>
      <c r="S11" s="10">
        <f t="shared" ref="S11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ref="Q12:Q26" si="5">IF(AND(F12="Geen faalkans",I12="Nee"),1,1-M12)</f>
        <v>0.99999999088659142</v>
      </c>
      <c r="R12" s="10">
        <f t="shared" ref="R12:R26" si="6">IF(M12="-",1,Q12)</f>
        <v>0.99999999088659142</v>
      </c>
      <c r="S12" s="10">
        <f t="shared" ref="S12:S26" si="7">IF(AND(F12="Geen faalkans",I12="Nee"),0,L12*$C$3)</f>
        <v>1.32312E-7</v>
      </c>
      <c r="T12" s="10">
        <f t="shared" ref="T12:T26" si="8">IF(L12="-",0,S12)</f>
        <v>1.32312E-7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26" si="9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5"/>
        <v>1</v>
      </c>
      <c r="R13" s="10">
        <f t="shared" si="6"/>
        <v>1</v>
      </c>
      <c r="S13" s="10">
        <f t="shared" si="7"/>
        <v>2.22E-23</v>
      </c>
      <c r="T13" s="10">
        <f t="shared" si="8"/>
        <v>2.22E-23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9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5"/>
        <v>0.99999998623925646</v>
      </c>
      <c r="R14" s="10">
        <f t="shared" si="6"/>
        <v>0.99999998623925646</v>
      </c>
      <c r="S14" s="10">
        <f t="shared" si="7"/>
        <v>1.32312E-7</v>
      </c>
      <c r="T14" s="10">
        <f t="shared" si="8"/>
        <v>1.32312E-7</v>
      </c>
      <c r="U14" s="9">
        <f t="array" ref="U14">MIN(IF('Normen en duidingsklassen'!$E$13:$E$20&gt;=$M14,'Normen en duidingsklassen'!$E$13:$E$20))</f>
        <v>3.3333333333333335E-7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9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5"/>
        <v>0.99999985190368468</v>
      </c>
      <c r="R15" s="10">
        <f t="shared" si="6"/>
        <v>0.99999985190368468</v>
      </c>
      <c r="S15" s="10">
        <f t="shared" si="7"/>
        <v>1.1011200000000001E-6</v>
      </c>
      <c r="T15" s="10">
        <f t="shared" si="8"/>
        <v>1.1011200000000001E-6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9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5"/>
        <v>0.99999999887568725</v>
      </c>
      <c r="R16" s="10">
        <f t="shared" si="6"/>
        <v>0.99999999887568725</v>
      </c>
      <c r="S16" s="10">
        <f t="shared" si="7"/>
        <v>6.4703948691099082E-9</v>
      </c>
      <c r="T16" s="10">
        <f t="shared" si="8"/>
        <v>6.4703948691099082E-9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9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5"/>
        <v>0.99999855191124742</v>
      </c>
      <c r="R17" s="10">
        <f t="shared" si="6"/>
        <v>0.99999855191124742</v>
      </c>
      <c r="S17" s="10">
        <f t="shared" si="7"/>
        <v>7.9772000000000005E-6</v>
      </c>
      <c r="T17" s="10">
        <f t="shared" si="8"/>
        <v>7.9772000000000005E-6</v>
      </c>
      <c r="U17" s="9">
        <f t="array" ref="U17">MIN(IF('Normen en duidingsklassen'!$E$13:$E$20&gt;=$M17,'Normen en duidingsklassen'!$E$13:$E$20))</f>
        <v>3.3333333333333333E-6</v>
      </c>
      <c r="V17" s="9">
        <f>IFERROR(MATCH($U17,'Normen en duidingsklassen'!$E$13:$E$20,0),1)</f>
        <v>2</v>
      </c>
      <c r="W17" s="9" t="str">
        <f>INDEX('Normen en duidingsklassen'!$D$13:$D$20,V17)</f>
        <v>+II</v>
      </c>
      <c r="X17" s="12" t="b">
        <f t="shared" si="9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5"/>
        <v>0.99999995570854028</v>
      </c>
      <c r="R18" s="10">
        <f t="shared" si="6"/>
        <v>0.99999995570854028</v>
      </c>
      <c r="S18" s="10">
        <f t="shared" si="7"/>
        <v>3.8776000000000003E-7</v>
      </c>
      <c r="T18" s="10">
        <f t="shared" si="8"/>
        <v>3.8776000000000003E-7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9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5"/>
        <v>1</v>
      </c>
      <c r="R19" s="10">
        <f t="shared" si="6"/>
        <v>1</v>
      </c>
      <c r="S19" s="10">
        <f t="shared" si="7"/>
        <v>4.0802905928606341E-19</v>
      </c>
      <c r="T19" s="10">
        <f t="shared" si="8"/>
        <v>4.0802905928606341E-19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9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5"/>
        <v>0.99999999046218002</v>
      </c>
      <c r="R20" s="10">
        <f t="shared" si="6"/>
        <v>0.99999999046218002</v>
      </c>
      <c r="S20" s="10">
        <f t="shared" si="7"/>
        <v>4.3512000000000006E-8</v>
      </c>
      <c r="T20" s="10">
        <f t="shared" si="8"/>
        <v>4.3512000000000006E-8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9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5"/>
        <v>0.99999969473832384</v>
      </c>
      <c r="R21" s="10">
        <f t="shared" si="6"/>
        <v>0.99999969473832384</v>
      </c>
      <c r="S21" s="10">
        <f t="shared" si="7"/>
        <v>2.8265142438444017E-6</v>
      </c>
      <c r="T21" s="10">
        <f t="shared" si="8"/>
        <v>2.8265142438444017E-6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9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5"/>
        <v>0.99999852687241664</v>
      </c>
      <c r="R22" s="10">
        <f t="shared" si="6"/>
        <v>0.99999852687241664</v>
      </c>
      <c r="S22" s="10">
        <f t="shared" si="7"/>
        <v>8.1303201390029725E-6</v>
      </c>
      <c r="T22" s="10">
        <f t="shared" si="8"/>
        <v>8.1303201390029725E-6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9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5"/>
        <v>0.99999999991046495</v>
      </c>
      <c r="R23" s="10">
        <f t="shared" si="6"/>
        <v>0.99999999991046495</v>
      </c>
      <c r="S23" s="10">
        <f t="shared" si="7"/>
        <v>7.5332000000000004E-10</v>
      </c>
      <c r="T23" s="10">
        <f t="shared" si="8"/>
        <v>7.5332000000000004E-10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9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5"/>
        <v>0.99999999692438213</v>
      </c>
      <c r="R24" s="10">
        <f t="shared" si="6"/>
        <v>0.99999999692438213</v>
      </c>
      <c r="S24" s="10">
        <f t="shared" si="7"/>
        <v>2.9747999999999999E-8</v>
      </c>
      <c r="T24" s="10">
        <f t="shared" si="8"/>
        <v>2.9747999999999999E-8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9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5"/>
        <v>0.99999990553948881</v>
      </c>
      <c r="R25" s="10">
        <f t="shared" si="6"/>
        <v>0.99999990553948881</v>
      </c>
      <c r="S25" s="10">
        <f t="shared" si="7"/>
        <v>8.1222951177646932E-7</v>
      </c>
      <c r="T25" s="10">
        <f t="shared" si="8"/>
        <v>8.1222951177646932E-7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9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5"/>
        <v>0.99999983035609963</v>
      </c>
      <c r="R26" s="10">
        <f t="shared" si="6"/>
        <v>0.99999983035609963</v>
      </c>
      <c r="S26" s="10">
        <f t="shared" si="7"/>
        <v>1.3849634529905494E-6</v>
      </c>
      <c r="T26" s="10">
        <f t="shared" si="8"/>
        <v>1.3849634529905494E-6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9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28" workbookViewId="0">
      <selection activeCell="T12" sqref="M12:T6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42" si="0">IF($E11="Nee","NR",IF(ISNUMBER($J11),S11,IF($T11,"D","ND")))</f>
        <v>+II</v>
      </c>
      <c r="M11" s="31">
        <f t="shared" ref="M11" si="1">IF(AND(F11="Geen faalkans",H11="Nee"),1,1-J11)</f>
        <v>0.99999951128800002</v>
      </c>
      <c r="N11" s="10">
        <f t="shared" ref="N11" si="2">IF(J11="-",1,M11)</f>
        <v>0.99999951128800002</v>
      </c>
      <c r="O11" s="10">
        <f t="shared" ref="O11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duidingsklassen'!$E$13:$E$20&gt;=$J11,'Normen en duidingsklassen'!$E$13:$E$20))</f>
        <v>3.3333333333333333E-6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114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</v>
      </c>
      <c r="M12" s="31">
        <f t="shared" ref="M12:M69" si="5">IF(AND(F12="Geen faalkans",H12="Nee"),1,1-J12)</f>
        <v>0.99999777163000003</v>
      </c>
      <c r="N12" s="10">
        <f t="shared" ref="N12:N69" si="6">IF(J12="-",1,M12)</f>
        <v>0.99999777163000003</v>
      </c>
      <c r="O12" s="10">
        <f t="shared" ref="O12:O69" si="7">IF(AND(F12="Geen faalkans",H12="Nee"),0,J12*$C$3)</f>
        <v>4.4567400000000003E-6</v>
      </c>
      <c r="P12" s="10">
        <f t="shared" ref="P12:P69" si="8">IF(J12="-",0,O12)</f>
        <v>4.4567400000000003E-6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69" si="9">IF($E12="Ja",IF($H12="Ja",NOT(ISNUMBER($I12)),FALSE),FALSE)</f>
        <v>0</v>
      </c>
    </row>
    <row r="13" spans="2:21" x14ac:dyDescent="0.25">
      <c r="B13" s="8" t="s">
        <v>115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</v>
      </c>
      <c r="M13" s="31">
        <f t="shared" si="5"/>
        <v>0.99999946470800005</v>
      </c>
      <c r="N13" s="10">
        <f t="shared" si="6"/>
        <v>0.99999946470800005</v>
      </c>
      <c r="O13" s="10">
        <f t="shared" si="7"/>
        <v>1.0705839999999999E-6</v>
      </c>
      <c r="P13" s="10">
        <f t="shared" si="8"/>
        <v>1.0705839999999999E-6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9"/>
        <v>0</v>
      </c>
    </row>
    <row r="14" spans="2:21" x14ac:dyDescent="0.25">
      <c r="B14" s="8" t="s">
        <v>116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5"/>
        <v>0.99999975292400001</v>
      </c>
      <c r="N14" s="10">
        <f t="shared" si="6"/>
        <v>0.99999975292400001</v>
      </c>
      <c r="O14" s="10">
        <f t="shared" si="7"/>
        <v>4.9415200000000002E-7</v>
      </c>
      <c r="P14" s="10">
        <f t="shared" si="8"/>
        <v>4.9415200000000002E-7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117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5"/>
        <v>0.99999983698299999</v>
      </c>
      <c r="N15" s="10">
        <f t="shared" si="6"/>
        <v>0.99999983698299999</v>
      </c>
      <c r="O15" s="10">
        <f t="shared" si="7"/>
        <v>3.2603400000000002E-7</v>
      </c>
      <c r="P15" s="10">
        <f t="shared" si="8"/>
        <v>3.2603400000000002E-7</v>
      </c>
      <c r="Q15" s="9">
        <f t="array" ref="Q15">MIN(IF('Normen en duidingsklassen'!$E$13:$E$20&gt;=$J15,'Normen en duidingsklassen'!$E$13:$E$20))</f>
        <v>3.3333333333333335E-7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118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10">IF($E16="Nee",0,IF(ISNUMBER(I16),I16,IF(ISNUMBER(G16),G16,"-")))</f>
        <v>4.14189E-7</v>
      </c>
      <c r="K16" s="32" t="str">
        <f t="shared" si="0"/>
        <v>+II</v>
      </c>
      <c r="M16" s="31">
        <f t="shared" si="5"/>
        <v>0.99999958581100001</v>
      </c>
      <c r="N16" s="10">
        <f t="shared" si="6"/>
        <v>0.99999958581100001</v>
      </c>
      <c r="O16" s="10">
        <f t="shared" si="7"/>
        <v>8.2837800000000001E-7</v>
      </c>
      <c r="P16" s="10">
        <f t="shared" si="8"/>
        <v>8.2837800000000001E-7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9"/>
        <v>0</v>
      </c>
    </row>
    <row r="17" spans="2:20" x14ac:dyDescent="0.25">
      <c r="B17" s="8" t="s">
        <v>119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10"/>
        <v>4.0974000000000001E-7</v>
      </c>
      <c r="K17" s="32" t="str">
        <f t="shared" si="0"/>
        <v>+II</v>
      </c>
      <c r="M17" s="31">
        <f t="shared" si="5"/>
        <v>0.99999959025999996</v>
      </c>
      <c r="N17" s="10">
        <f t="shared" si="6"/>
        <v>0.99999959025999996</v>
      </c>
      <c r="O17" s="10">
        <f t="shared" si="7"/>
        <v>8.1948000000000003E-7</v>
      </c>
      <c r="P17" s="10">
        <f t="shared" si="8"/>
        <v>8.1948000000000003E-7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9"/>
        <v>0</v>
      </c>
    </row>
    <row r="18" spans="2:20" x14ac:dyDescent="0.25">
      <c r="B18" s="8" t="s">
        <v>120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10"/>
        <v>2.9829200000000001E-7</v>
      </c>
      <c r="K18" s="32" t="str">
        <f t="shared" si="0"/>
        <v>+III</v>
      </c>
      <c r="M18" s="31">
        <f t="shared" si="5"/>
        <v>0.99999970170800001</v>
      </c>
      <c r="N18" s="10">
        <f t="shared" si="6"/>
        <v>0.99999970170800001</v>
      </c>
      <c r="O18" s="10">
        <f t="shared" si="7"/>
        <v>5.9658400000000002E-7</v>
      </c>
      <c r="P18" s="10">
        <f t="shared" si="8"/>
        <v>5.9658400000000002E-7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121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10"/>
        <v>4.3527099999999998E-7</v>
      </c>
      <c r="K19" s="32" t="str">
        <f t="shared" si="0"/>
        <v>+II</v>
      </c>
      <c r="M19" s="31">
        <f t="shared" si="5"/>
        <v>0.99999956472899998</v>
      </c>
      <c r="N19" s="10">
        <f t="shared" si="6"/>
        <v>0.99999956472899998</v>
      </c>
      <c r="O19" s="10">
        <f t="shared" si="7"/>
        <v>8.7054199999999996E-7</v>
      </c>
      <c r="P19" s="10">
        <f t="shared" si="8"/>
        <v>8.7054199999999996E-7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12" t="b">
        <f t="shared" si="9"/>
        <v>0</v>
      </c>
    </row>
    <row r="20" spans="2:20" x14ac:dyDescent="0.25">
      <c r="B20" s="8" t="s">
        <v>122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10"/>
        <v>5.8199800000000005E-7</v>
      </c>
      <c r="K20" s="32" t="str">
        <f t="shared" si="0"/>
        <v>+II</v>
      </c>
      <c r="M20" s="31">
        <f t="shared" si="5"/>
        <v>0.99999941800199998</v>
      </c>
      <c r="N20" s="10">
        <f t="shared" si="6"/>
        <v>0.99999941800199998</v>
      </c>
      <c r="O20" s="10">
        <f t="shared" si="7"/>
        <v>1.1639960000000001E-6</v>
      </c>
      <c r="P20" s="10">
        <f t="shared" si="8"/>
        <v>1.1639960000000001E-6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9"/>
        <v>0</v>
      </c>
    </row>
    <row r="21" spans="2:20" x14ac:dyDescent="0.25">
      <c r="B21" s="8" t="s">
        <v>123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10"/>
        <v>9.1537499999999995E-8</v>
      </c>
      <c r="K21" s="32" t="str">
        <f t="shared" si="0"/>
        <v>+III</v>
      </c>
      <c r="M21" s="31">
        <f t="shared" si="5"/>
        <v>0.99999990846249998</v>
      </c>
      <c r="N21" s="10">
        <f t="shared" si="6"/>
        <v>0.99999990846249998</v>
      </c>
      <c r="O21" s="10">
        <f t="shared" si="7"/>
        <v>1.8307499999999999E-7</v>
      </c>
      <c r="P21" s="10">
        <f t="shared" si="8"/>
        <v>1.8307499999999999E-7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124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10"/>
        <v>6.9467900000000005E-8</v>
      </c>
      <c r="K22" s="32" t="str">
        <f t="shared" si="0"/>
        <v>+III</v>
      </c>
      <c r="M22" s="31">
        <f t="shared" si="5"/>
        <v>0.99999993053210001</v>
      </c>
      <c r="N22" s="10">
        <f t="shared" si="6"/>
        <v>0.99999993053210001</v>
      </c>
      <c r="O22" s="10">
        <f t="shared" si="7"/>
        <v>1.3893580000000001E-7</v>
      </c>
      <c r="P22" s="10">
        <f t="shared" si="8"/>
        <v>1.3893580000000001E-7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125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10"/>
        <v>1.1827500000000001E-7</v>
      </c>
      <c r="K23" s="32" t="str">
        <f t="shared" si="0"/>
        <v>+III</v>
      </c>
      <c r="M23" s="31">
        <f t="shared" si="5"/>
        <v>0.99999988172499998</v>
      </c>
      <c r="N23" s="10">
        <f t="shared" si="6"/>
        <v>0.99999988172499998</v>
      </c>
      <c r="O23" s="10">
        <f t="shared" si="7"/>
        <v>2.3655000000000001E-7</v>
      </c>
      <c r="P23" s="10">
        <f t="shared" si="8"/>
        <v>2.3655000000000001E-7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 t="s">
        <v>126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10"/>
        <v>8.9703400000000001E-8</v>
      </c>
      <c r="K24" s="32" t="str">
        <f t="shared" si="0"/>
        <v>+III</v>
      </c>
      <c r="M24" s="31">
        <f t="shared" si="5"/>
        <v>0.99999991029659996</v>
      </c>
      <c r="N24" s="10">
        <f t="shared" si="6"/>
        <v>0.99999991029659996</v>
      </c>
      <c r="O24" s="10">
        <f t="shared" si="7"/>
        <v>1.794068E-7</v>
      </c>
      <c r="P24" s="10">
        <f t="shared" si="8"/>
        <v>1.794068E-7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9"/>
        <v>0</v>
      </c>
    </row>
    <row r="25" spans="2:20" x14ac:dyDescent="0.25">
      <c r="B25" s="8" t="s">
        <v>127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10"/>
        <v>1.04505E-7</v>
      </c>
      <c r="K25" s="32" t="str">
        <f t="shared" si="0"/>
        <v>+III</v>
      </c>
      <c r="M25" s="31">
        <f t="shared" si="5"/>
        <v>0.99999989549500001</v>
      </c>
      <c r="N25" s="10">
        <f t="shared" si="6"/>
        <v>0.99999989549500001</v>
      </c>
      <c r="O25" s="10">
        <f t="shared" si="7"/>
        <v>2.0900999999999999E-7</v>
      </c>
      <c r="P25" s="10">
        <f t="shared" si="8"/>
        <v>2.0900999999999999E-7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128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10"/>
        <v>1.12355E-7</v>
      </c>
      <c r="K26" s="32" t="str">
        <f t="shared" si="0"/>
        <v>+III</v>
      </c>
      <c r="M26" s="31">
        <f t="shared" si="5"/>
        <v>0.99999988764500003</v>
      </c>
      <c r="N26" s="10">
        <f t="shared" si="6"/>
        <v>0.99999988764500003</v>
      </c>
      <c r="O26" s="10">
        <f t="shared" si="7"/>
        <v>2.2471000000000001E-7</v>
      </c>
      <c r="P26" s="10">
        <f t="shared" si="8"/>
        <v>2.2471000000000001E-7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9"/>
        <v>0</v>
      </c>
    </row>
    <row r="27" spans="2:20" x14ac:dyDescent="0.25">
      <c r="B27" s="8" t="s">
        <v>129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10"/>
        <v>1.70708E-7</v>
      </c>
      <c r="K27" s="32" t="str">
        <f t="shared" si="0"/>
        <v>+III</v>
      </c>
      <c r="M27" s="31">
        <f t="shared" si="5"/>
        <v>0.99999982929200004</v>
      </c>
      <c r="N27" s="10">
        <f t="shared" si="6"/>
        <v>0.99999982929200004</v>
      </c>
      <c r="O27" s="10">
        <f t="shared" si="7"/>
        <v>3.4141599999999999E-7</v>
      </c>
      <c r="P27" s="10">
        <f t="shared" si="8"/>
        <v>3.4141599999999999E-7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9"/>
        <v>0</v>
      </c>
    </row>
    <row r="28" spans="2:20" x14ac:dyDescent="0.25">
      <c r="B28" s="8" t="s">
        <v>130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10"/>
        <v>9.9740799999999995E-8</v>
      </c>
      <c r="K28" s="32" t="str">
        <f t="shared" si="0"/>
        <v>+III</v>
      </c>
      <c r="M28" s="31">
        <f t="shared" si="5"/>
        <v>0.99999990025920005</v>
      </c>
      <c r="N28" s="10">
        <f t="shared" si="6"/>
        <v>0.99999990025920005</v>
      </c>
      <c r="O28" s="10">
        <f t="shared" si="7"/>
        <v>1.9948159999999999E-7</v>
      </c>
      <c r="P28" s="10">
        <f t="shared" si="8"/>
        <v>1.9948159999999999E-7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131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10"/>
        <v>1.4308899999999999E-7</v>
      </c>
      <c r="K29" s="32" t="str">
        <f t="shared" si="0"/>
        <v>+III</v>
      </c>
      <c r="M29" s="31">
        <f t="shared" si="5"/>
        <v>0.99999985691100002</v>
      </c>
      <c r="N29" s="10">
        <f t="shared" si="6"/>
        <v>0.99999985691100002</v>
      </c>
      <c r="O29" s="10">
        <f t="shared" si="7"/>
        <v>2.8617799999999998E-7</v>
      </c>
      <c r="P29" s="10">
        <f t="shared" si="8"/>
        <v>2.8617799999999998E-7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132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10"/>
        <v>2.0494799999999999E-6</v>
      </c>
      <c r="K30" s="32" t="str">
        <f t="shared" si="0"/>
        <v>+II</v>
      </c>
      <c r="M30" s="31">
        <f t="shared" si="5"/>
        <v>0.99999795051999996</v>
      </c>
      <c r="N30" s="10">
        <f t="shared" si="6"/>
        <v>0.99999795051999996</v>
      </c>
      <c r="O30" s="10">
        <f t="shared" si="7"/>
        <v>4.0989599999999998E-6</v>
      </c>
      <c r="P30" s="10">
        <f t="shared" si="8"/>
        <v>4.0989599999999998E-6</v>
      </c>
      <c r="Q30" s="9">
        <f t="array" ref="Q30">MIN(IF('Normen en duidingsklassen'!$E$13:$E$20&gt;=$J30,'Normen en duidingsklassen'!$E$13:$E$20))</f>
        <v>3.3333333333333333E-6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9"/>
        <v>0</v>
      </c>
    </row>
    <row r="31" spans="2:20" x14ac:dyDescent="0.25">
      <c r="B31" s="8" t="s">
        <v>133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10"/>
        <v>4.8194700000000002E-7</v>
      </c>
      <c r="K31" s="32" t="str">
        <f t="shared" si="0"/>
        <v>+II</v>
      </c>
      <c r="M31" s="31">
        <f t="shared" si="5"/>
        <v>0.99999951805300002</v>
      </c>
      <c r="N31" s="10">
        <f t="shared" si="6"/>
        <v>0.99999951805300002</v>
      </c>
      <c r="O31" s="10">
        <f t="shared" si="7"/>
        <v>9.6389400000000004E-7</v>
      </c>
      <c r="P31" s="10">
        <f t="shared" si="8"/>
        <v>9.6389400000000004E-7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12" t="b">
        <f t="shared" si="9"/>
        <v>0</v>
      </c>
    </row>
    <row r="32" spans="2:20" x14ac:dyDescent="0.25">
      <c r="B32" s="8" t="s">
        <v>134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10"/>
        <v>5.34078E-8</v>
      </c>
      <c r="K32" s="32" t="str">
        <f t="shared" si="0"/>
        <v>+III</v>
      </c>
      <c r="M32" s="31">
        <f t="shared" si="5"/>
        <v>0.99999994659220004</v>
      </c>
      <c r="N32" s="10">
        <f t="shared" si="6"/>
        <v>0.99999994659220004</v>
      </c>
      <c r="O32" s="10">
        <f t="shared" si="7"/>
        <v>1.068156E-7</v>
      </c>
      <c r="P32" s="10">
        <f t="shared" si="8"/>
        <v>1.068156E-7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135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10"/>
        <v>9.4277100000000004E-7</v>
      </c>
      <c r="K33" s="32" t="str">
        <f t="shared" si="0"/>
        <v>+II</v>
      </c>
      <c r="M33" s="31">
        <f t="shared" si="5"/>
        <v>0.99999905722899995</v>
      </c>
      <c r="N33" s="10">
        <f t="shared" si="6"/>
        <v>0.99999905722899995</v>
      </c>
      <c r="O33" s="10">
        <f t="shared" si="7"/>
        <v>1.8855420000000001E-6</v>
      </c>
      <c r="P33" s="10">
        <f t="shared" si="8"/>
        <v>1.8855420000000001E-6</v>
      </c>
      <c r="Q33" s="9">
        <f t="array" ref="Q33">MIN(IF('Normen en duidingsklassen'!$E$13:$E$20&gt;=$J33,'Normen en duidingsklassen'!$E$13:$E$20))</f>
        <v>3.3333333333333333E-6</v>
      </c>
      <c r="R33" s="9">
        <f>IFERROR(MATCH($Q33,'Normen en duidingsklassen'!$E$13:$E$20,0),1)</f>
        <v>2</v>
      </c>
      <c r="S33" s="9" t="str">
        <f>INDEX('Normen en duidingsklassen'!$D$13:$D$20,R33)</f>
        <v>+II</v>
      </c>
      <c r="T33" s="12" t="b">
        <f t="shared" si="9"/>
        <v>0</v>
      </c>
    </row>
    <row r="34" spans="2:20" x14ac:dyDescent="0.25">
      <c r="B34" s="8" t="s">
        <v>136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10"/>
        <v>6.3721699999999995E-7</v>
      </c>
      <c r="K34" s="32" t="str">
        <f t="shared" si="0"/>
        <v>+II</v>
      </c>
      <c r="M34" s="31">
        <f t="shared" si="5"/>
        <v>0.99999936278299995</v>
      </c>
      <c r="N34" s="10">
        <f t="shared" si="6"/>
        <v>0.99999936278299995</v>
      </c>
      <c r="O34" s="10">
        <f t="shared" si="7"/>
        <v>1.2744339999999999E-6</v>
      </c>
      <c r="P34" s="10">
        <f t="shared" si="8"/>
        <v>1.2744339999999999E-6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9"/>
        <v>0</v>
      </c>
    </row>
    <row r="35" spans="2:20" x14ac:dyDescent="0.25">
      <c r="B35" s="8" t="s">
        <v>137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10"/>
        <v>1.9927399999999999E-7</v>
      </c>
      <c r="K35" s="32" t="str">
        <f t="shared" si="0"/>
        <v>+III</v>
      </c>
      <c r="M35" s="31">
        <f t="shared" si="5"/>
        <v>0.99999980072600003</v>
      </c>
      <c r="N35" s="10">
        <f t="shared" si="6"/>
        <v>0.99999980072600003</v>
      </c>
      <c r="O35" s="10">
        <f t="shared" si="7"/>
        <v>3.9854799999999998E-7</v>
      </c>
      <c r="P35" s="10">
        <f t="shared" si="8"/>
        <v>3.9854799999999998E-7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9"/>
        <v>0</v>
      </c>
    </row>
    <row r="36" spans="2:20" x14ac:dyDescent="0.25">
      <c r="B36" s="8" t="s">
        <v>138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10"/>
        <v>2.4589300000000002E-7</v>
      </c>
      <c r="K36" s="32" t="str">
        <f t="shared" si="0"/>
        <v>+III</v>
      </c>
      <c r="M36" s="31">
        <f t="shared" si="5"/>
        <v>0.99999975410700004</v>
      </c>
      <c r="N36" s="10">
        <f t="shared" si="6"/>
        <v>0.99999975410700004</v>
      </c>
      <c r="O36" s="10">
        <f t="shared" si="7"/>
        <v>4.9178600000000003E-7</v>
      </c>
      <c r="P36" s="10">
        <f t="shared" si="8"/>
        <v>4.9178600000000003E-7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12" t="b">
        <f t="shared" si="9"/>
        <v>0</v>
      </c>
    </row>
    <row r="37" spans="2:20" x14ac:dyDescent="0.25">
      <c r="B37" s="8" t="s">
        <v>139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10"/>
        <v>9.85034E-8</v>
      </c>
      <c r="K37" s="32" t="str">
        <f t="shared" si="0"/>
        <v>+III</v>
      </c>
      <c r="M37" s="31">
        <f t="shared" si="5"/>
        <v>0.99999990149660001</v>
      </c>
      <c r="N37" s="10">
        <f t="shared" si="6"/>
        <v>0.99999990149660001</v>
      </c>
      <c r="O37" s="10">
        <f t="shared" si="7"/>
        <v>1.970068E-7</v>
      </c>
      <c r="P37" s="10">
        <f t="shared" si="8"/>
        <v>1.970068E-7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9"/>
        <v>0</v>
      </c>
    </row>
    <row r="38" spans="2:20" x14ac:dyDescent="0.25">
      <c r="B38" s="8" t="s">
        <v>140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10"/>
        <v>1.44241E-7</v>
      </c>
      <c r="K38" s="32" t="str">
        <f t="shared" si="0"/>
        <v>+III</v>
      </c>
      <c r="M38" s="31">
        <f t="shared" si="5"/>
        <v>0.99999985575899997</v>
      </c>
      <c r="N38" s="10">
        <f t="shared" si="6"/>
        <v>0.99999985575899997</v>
      </c>
      <c r="O38" s="10">
        <f t="shared" si="7"/>
        <v>2.88482E-7</v>
      </c>
      <c r="P38" s="10">
        <f t="shared" si="8"/>
        <v>2.88482E-7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12" t="b">
        <f t="shared" si="9"/>
        <v>0</v>
      </c>
    </row>
    <row r="39" spans="2:20" x14ac:dyDescent="0.25">
      <c r="B39" s="8" t="s">
        <v>141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10"/>
        <v>6.5282899999999998E-8</v>
      </c>
      <c r="K39" s="32" t="str">
        <f t="shared" si="0"/>
        <v>+III</v>
      </c>
      <c r="M39" s="31">
        <f t="shared" si="5"/>
        <v>0.99999993471710003</v>
      </c>
      <c r="N39" s="10">
        <f t="shared" si="6"/>
        <v>0.99999993471710003</v>
      </c>
      <c r="O39" s="10">
        <f t="shared" si="7"/>
        <v>1.305658E-7</v>
      </c>
      <c r="P39" s="10">
        <f t="shared" si="8"/>
        <v>1.305658E-7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9"/>
        <v>0</v>
      </c>
    </row>
    <row r="40" spans="2:20" x14ac:dyDescent="0.25">
      <c r="B40" s="8" t="s">
        <v>142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10"/>
        <v>1.1980900000000001E-7</v>
      </c>
      <c r="K40" s="32" t="str">
        <f t="shared" si="0"/>
        <v>+III</v>
      </c>
      <c r="M40" s="31">
        <f t="shared" si="5"/>
        <v>0.99999988019099995</v>
      </c>
      <c r="N40" s="10">
        <f t="shared" si="6"/>
        <v>0.99999988019099995</v>
      </c>
      <c r="O40" s="10">
        <f t="shared" si="7"/>
        <v>2.3961800000000002E-7</v>
      </c>
      <c r="P40" s="10">
        <f t="shared" si="8"/>
        <v>2.3961800000000002E-7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12" t="b">
        <f t="shared" si="9"/>
        <v>0</v>
      </c>
    </row>
    <row r="41" spans="2:20" x14ac:dyDescent="0.25">
      <c r="B41" s="8" t="s">
        <v>143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10"/>
        <v>1.39635E-8</v>
      </c>
      <c r="K41" s="32" t="str">
        <f t="shared" si="0"/>
        <v>+III</v>
      </c>
      <c r="M41" s="31">
        <f t="shared" si="5"/>
        <v>0.99999998603649998</v>
      </c>
      <c r="N41" s="10">
        <f t="shared" si="6"/>
        <v>0.99999998603649998</v>
      </c>
      <c r="O41" s="10">
        <f t="shared" si="7"/>
        <v>2.7926999999999999E-8</v>
      </c>
      <c r="P41" s="10">
        <f t="shared" si="8"/>
        <v>2.7926999999999999E-8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9"/>
        <v>0</v>
      </c>
    </row>
    <row r="42" spans="2:20" x14ac:dyDescent="0.25">
      <c r="B42" s="8" t="s">
        <v>144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10"/>
        <v>8.9153699999999996E-9</v>
      </c>
      <c r="K42" s="32" t="str">
        <f t="shared" si="0"/>
        <v>+III</v>
      </c>
      <c r="M42" s="31">
        <f t="shared" si="5"/>
        <v>0.99999999108463</v>
      </c>
      <c r="N42" s="10">
        <f t="shared" si="6"/>
        <v>0.99999999108463</v>
      </c>
      <c r="O42" s="10">
        <f t="shared" si="7"/>
        <v>1.7830739999999999E-8</v>
      </c>
      <c r="P42" s="10">
        <f t="shared" si="8"/>
        <v>1.7830739999999999E-8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12" t="b">
        <f t="shared" si="9"/>
        <v>0</v>
      </c>
    </row>
    <row r="43" spans="2:20" x14ac:dyDescent="0.25">
      <c r="B43" s="8" t="s">
        <v>145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10"/>
        <v>8.0028099999999996E-9</v>
      </c>
      <c r="K43" s="32" t="str">
        <f t="shared" ref="K43:K69" si="11">IF($E43="Nee","NR",IF(ISNUMBER($J43),S43,IF($T43,"D","ND")))</f>
        <v>+III</v>
      </c>
      <c r="M43" s="31">
        <f t="shared" si="5"/>
        <v>0.99999999199719003</v>
      </c>
      <c r="N43" s="10">
        <f t="shared" si="6"/>
        <v>0.99999999199719003</v>
      </c>
      <c r="O43" s="10">
        <f t="shared" si="7"/>
        <v>1.6005619999999999E-8</v>
      </c>
      <c r="P43" s="10">
        <f t="shared" si="8"/>
        <v>1.6005619999999999E-8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9"/>
        <v>0</v>
      </c>
    </row>
    <row r="44" spans="2:20" x14ac:dyDescent="0.25">
      <c r="B44" s="8" t="s">
        <v>146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10"/>
        <v>5.3886199999999999E-9</v>
      </c>
      <c r="K44" s="32" t="str">
        <f t="shared" si="11"/>
        <v>+III</v>
      </c>
      <c r="M44" s="31">
        <f t="shared" si="5"/>
        <v>0.99999999461138001</v>
      </c>
      <c r="N44" s="10">
        <f t="shared" si="6"/>
        <v>0.99999999461138001</v>
      </c>
      <c r="O44" s="10">
        <f t="shared" si="7"/>
        <v>1.077724E-8</v>
      </c>
      <c r="P44" s="10">
        <f t="shared" si="8"/>
        <v>1.077724E-8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12" t="b">
        <f t="shared" si="9"/>
        <v>0</v>
      </c>
    </row>
    <row r="45" spans="2:20" x14ac:dyDescent="0.25">
      <c r="B45" s="8" t="s">
        <v>147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10"/>
        <v>3.86521E-8</v>
      </c>
      <c r="K45" s="32" t="str">
        <f t="shared" si="11"/>
        <v>+III</v>
      </c>
      <c r="M45" s="31">
        <f t="shared" si="5"/>
        <v>0.99999996134790003</v>
      </c>
      <c r="N45" s="10">
        <f t="shared" si="6"/>
        <v>0.99999996134790003</v>
      </c>
      <c r="O45" s="10">
        <f t="shared" si="7"/>
        <v>7.7304199999999999E-8</v>
      </c>
      <c r="P45" s="10">
        <f t="shared" si="8"/>
        <v>7.7304199999999999E-8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9"/>
        <v>0</v>
      </c>
    </row>
    <row r="46" spans="2:20" x14ac:dyDescent="0.25">
      <c r="B46" s="8" t="s">
        <v>148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10"/>
        <v>2.0736699999999999E-8</v>
      </c>
      <c r="K46" s="32" t="str">
        <f t="shared" si="11"/>
        <v>+III</v>
      </c>
      <c r="M46" s="31">
        <f t="shared" si="5"/>
        <v>0.99999997926329998</v>
      </c>
      <c r="N46" s="10">
        <f t="shared" si="6"/>
        <v>0.99999997926329998</v>
      </c>
      <c r="O46" s="10">
        <f t="shared" si="7"/>
        <v>4.1473399999999999E-8</v>
      </c>
      <c r="P46" s="10">
        <f t="shared" si="8"/>
        <v>4.1473399999999999E-8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12" t="b">
        <f t="shared" si="9"/>
        <v>0</v>
      </c>
    </row>
    <row r="47" spans="2:20" x14ac:dyDescent="0.25">
      <c r="B47" s="8" t="s">
        <v>149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10"/>
        <v>1.10534E-8</v>
      </c>
      <c r="K47" s="32" t="str">
        <f t="shared" si="11"/>
        <v>+III</v>
      </c>
      <c r="M47" s="31">
        <f t="shared" si="5"/>
        <v>0.99999998894660003</v>
      </c>
      <c r="N47" s="10">
        <f t="shared" si="6"/>
        <v>0.99999998894660003</v>
      </c>
      <c r="O47" s="10">
        <f t="shared" si="7"/>
        <v>2.21068E-8</v>
      </c>
      <c r="P47" s="10">
        <f t="shared" si="8"/>
        <v>2.21068E-8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9"/>
        <v>0</v>
      </c>
    </row>
    <row r="48" spans="2:20" x14ac:dyDescent="0.25">
      <c r="B48" s="8" t="s">
        <v>150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10"/>
        <v>9.6114199999999994E-8</v>
      </c>
      <c r="K48" s="32" t="str">
        <f t="shared" si="11"/>
        <v>+III</v>
      </c>
      <c r="M48" s="31">
        <f t="shared" si="5"/>
        <v>0.99999990388579996</v>
      </c>
      <c r="N48" s="10">
        <f t="shared" si="6"/>
        <v>0.99999990388579996</v>
      </c>
      <c r="O48" s="10">
        <f t="shared" si="7"/>
        <v>1.9222839999999999E-7</v>
      </c>
      <c r="P48" s="10">
        <f t="shared" si="8"/>
        <v>1.9222839999999999E-7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12" t="b">
        <f t="shared" si="9"/>
        <v>0</v>
      </c>
    </row>
    <row r="49" spans="2:20" x14ac:dyDescent="0.25">
      <c r="B49" s="8" t="s">
        <v>151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10"/>
        <v>3.7022200000000003E-8</v>
      </c>
      <c r="K49" s="32" t="str">
        <f t="shared" si="11"/>
        <v>+III</v>
      </c>
      <c r="M49" s="31">
        <f t="shared" si="5"/>
        <v>0.99999996297780003</v>
      </c>
      <c r="N49" s="10">
        <f t="shared" si="6"/>
        <v>0.99999996297780003</v>
      </c>
      <c r="O49" s="10">
        <f t="shared" si="7"/>
        <v>7.4044400000000006E-8</v>
      </c>
      <c r="P49" s="10">
        <f t="shared" si="8"/>
        <v>7.4044400000000006E-8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9"/>
        <v>0</v>
      </c>
    </row>
    <row r="50" spans="2:20" x14ac:dyDescent="0.25">
      <c r="B50" s="8" t="s">
        <v>152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10"/>
        <v>2.4325699999999999E-8</v>
      </c>
      <c r="K50" s="32" t="str">
        <f t="shared" si="11"/>
        <v>+III</v>
      </c>
      <c r="M50" s="31">
        <f t="shared" si="5"/>
        <v>0.99999997567429999</v>
      </c>
      <c r="N50" s="10">
        <f t="shared" si="6"/>
        <v>0.99999997567429999</v>
      </c>
      <c r="O50" s="10">
        <f t="shared" si="7"/>
        <v>4.8651399999999998E-8</v>
      </c>
      <c r="P50" s="10">
        <f t="shared" si="8"/>
        <v>4.8651399999999998E-8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12" t="b">
        <f t="shared" si="9"/>
        <v>0</v>
      </c>
    </row>
    <row r="51" spans="2:20" x14ac:dyDescent="0.25">
      <c r="B51" s="8" t="s">
        <v>153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10"/>
        <v>1.49228E-8</v>
      </c>
      <c r="K51" s="32" t="str">
        <f t="shared" si="11"/>
        <v>+III</v>
      </c>
      <c r="M51" s="31">
        <f t="shared" si="5"/>
        <v>0.9999999850772</v>
      </c>
      <c r="N51" s="10">
        <f t="shared" si="6"/>
        <v>0.9999999850772</v>
      </c>
      <c r="O51" s="10">
        <f t="shared" si="7"/>
        <v>2.98456E-8</v>
      </c>
      <c r="P51" s="10">
        <f t="shared" si="8"/>
        <v>2.98456E-8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9"/>
        <v>0</v>
      </c>
    </row>
    <row r="52" spans="2:20" x14ac:dyDescent="0.25">
      <c r="B52" s="8" t="s">
        <v>154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10"/>
        <v>6.2831800000000005E-8</v>
      </c>
      <c r="K52" s="32" t="str">
        <f t="shared" si="11"/>
        <v>+III</v>
      </c>
      <c r="M52" s="31">
        <f t="shared" si="5"/>
        <v>0.99999993716820001</v>
      </c>
      <c r="N52" s="10">
        <f t="shared" si="6"/>
        <v>0.99999993716820001</v>
      </c>
      <c r="O52" s="10">
        <f t="shared" si="7"/>
        <v>1.2566360000000001E-7</v>
      </c>
      <c r="P52" s="10">
        <f t="shared" si="8"/>
        <v>1.2566360000000001E-7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12" t="b">
        <f t="shared" si="9"/>
        <v>0</v>
      </c>
    </row>
    <row r="53" spans="2:20" x14ac:dyDescent="0.25">
      <c r="B53" s="8" t="s">
        <v>155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10"/>
        <v>9.1854100000000002E-8</v>
      </c>
      <c r="K53" s="32" t="str">
        <f t="shared" si="11"/>
        <v>+III</v>
      </c>
      <c r="M53" s="31">
        <f t="shared" si="5"/>
        <v>0.99999990814590001</v>
      </c>
      <c r="N53" s="10">
        <f t="shared" si="6"/>
        <v>0.99999990814590001</v>
      </c>
      <c r="O53" s="10">
        <f t="shared" si="7"/>
        <v>1.837082E-7</v>
      </c>
      <c r="P53" s="10">
        <f t="shared" si="8"/>
        <v>1.837082E-7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9"/>
        <v>0</v>
      </c>
    </row>
    <row r="54" spans="2:20" x14ac:dyDescent="0.25">
      <c r="B54" s="8" t="s">
        <v>156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10"/>
        <v>2.8090299999999998E-8</v>
      </c>
      <c r="K54" s="32" t="str">
        <f t="shared" si="11"/>
        <v>+III</v>
      </c>
      <c r="M54" s="31">
        <f t="shared" si="5"/>
        <v>0.99999997190970003</v>
      </c>
      <c r="N54" s="10">
        <f t="shared" si="6"/>
        <v>0.99999997190970003</v>
      </c>
      <c r="O54" s="10">
        <f t="shared" si="7"/>
        <v>5.6180599999999997E-8</v>
      </c>
      <c r="P54" s="10">
        <f t="shared" si="8"/>
        <v>5.6180599999999997E-8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12" t="b">
        <f t="shared" si="9"/>
        <v>0</v>
      </c>
    </row>
    <row r="55" spans="2:20" x14ac:dyDescent="0.25">
      <c r="B55" s="8" t="s">
        <v>157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10"/>
        <v>6.3583000000000003E-9</v>
      </c>
      <c r="K55" s="32" t="str">
        <f t="shared" si="11"/>
        <v>+III</v>
      </c>
      <c r="M55" s="31">
        <f t="shared" si="5"/>
        <v>0.9999999936417</v>
      </c>
      <c r="N55" s="10">
        <f t="shared" si="6"/>
        <v>0.9999999936417</v>
      </c>
      <c r="O55" s="10">
        <f t="shared" si="7"/>
        <v>1.2716600000000001E-8</v>
      </c>
      <c r="P55" s="10">
        <f t="shared" si="8"/>
        <v>1.2716600000000001E-8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9"/>
        <v>0</v>
      </c>
    </row>
    <row r="56" spans="2:20" x14ac:dyDescent="0.25">
      <c r="B56" s="8" t="s">
        <v>158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10"/>
        <v>8.3426499999999996E-8</v>
      </c>
      <c r="K56" s="32" t="str">
        <f t="shared" si="11"/>
        <v>+III</v>
      </c>
      <c r="M56" s="31">
        <f t="shared" si="5"/>
        <v>0.99999991657349996</v>
      </c>
      <c r="N56" s="10">
        <f t="shared" si="6"/>
        <v>0.99999991657349996</v>
      </c>
      <c r="O56" s="10">
        <f t="shared" si="7"/>
        <v>1.6685299999999999E-7</v>
      </c>
      <c r="P56" s="10">
        <f t="shared" si="8"/>
        <v>1.6685299999999999E-7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12" t="b">
        <f t="shared" si="9"/>
        <v>0</v>
      </c>
    </row>
    <row r="57" spans="2:20" x14ac:dyDescent="0.25">
      <c r="B57" s="8" t="s">
        <v>159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10"/>
        <v>4.9951600000000001E-8</v>
      </c>
      <c r="K57" s="32" t="str">
        <f t="shared" si="11"/>
        <v>+III</v>
      </c>
      <c r="M57" s="31">
        <f t="shared" si="5"/>
        <v>0.99999995004840003</v>
      </c>
      <c r="N57" s="10">
        <f t="shared" si="6"/>
        <v>0.99999995004840003</v>
      </c>
      <c r="O57" s="10">
        <f t="shared" si="7"/>
        <v>9.9903200000000002E-8</v>
      </c>
      <c r="P57" s="10">
        <f t="shared" si="8"/>
        <v>9.9903200000000002E-8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9"/>
        <v>0</v>
      </c>
    </row>
    <row r="58" spans="2:20" x14ac:dyDescent="0.25">
      <c r="B58" s="8" t="s">
        <v>160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10"/>
        <v>1.5906899999999999E-8</v>
      </c>
      <c r="K58" s="32" t="str">
        <f t="shared" si="11"/>
        <v>+III</v>
      </c>
      <c r="M58" s="31">
        <f t="shared" si="5"/>
        <v>0.99999998409309998</v>
      </c>
      <c r="N58" s="10">
        <f t="shared" si="6"/>
        <v>0.99999998409309998</v>
      </c>
      <c r="O58" s="10">
        <f t="shared" si="7"/>
        <v>3.1813799999999999E-8</v>
      </c>
      <c r="P58" s="10">
        <f t="shared" si="8"/>
        <v>3.1813799999999999E-8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12" t="b">
        <f t="shared" si="9"/>
        <v>0</v>
      </c>
    </row>
    <row r="59" spans="2:20" x14ac:dyDescent="0.25">
      <c r="B59" s="8" t="s">
        <v>161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10"/>
        <v>0</v>
      </c>
      <c r="K59" s="32" t="str">
        <f t="shared" si="11"/>
        <v>NR</v>
      </c>
      <c r="M59" s="31">
        <f t="shared" si="5"/>
        <v>1</v>
      </c>
      <c r="N59" s="10">
        <f t="shared" si="6"/>
        <v>1</v>
      </c>
      <c r="O59" s="10">
        <f t="shared" si="7"/>
        <v>0</v>
      </c>
      <c r="P59" s="10">
        <f t="shared" si="8"/>
        <v>0</v>
      </c>
      <c r="Q59" s="9">
        <f t="array" ref="Q59">MIN(IF('Normen en duidingsklassen'!$E$13:$E$20&gt;=$J59,'Normen en duidingsklassen'!$E$13:$E$20))</f>
        <v>0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12" t="b">
        <f t="shared" si="9"/>
        <v>0</v>
      </c>
    </row>
    <row r="60" spans="2:20" x14ac:dyDescent="0.25">
      <c r="B60" s="8" t="s">
        <v>162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10"/>
        <v>9.1383000000000002E-9</v>
      </c>
      <c r="K60" s="32" t="str">
        <f t="shared" si="11"/>
        <v>+III</v>
      </c>
      <c r="M60" s="31">
        <f t="shared" si="5"/>
        <v>0.99999999086169999</v>
      </c>
      <c r="N60" s="10">
        <f t="shared" si="6"/>
        <v>0.99999999086169999</v>
      </c>
      <c r="O60" s="10">
        <f t="shared" si="7"/>
        <v>1.82766E-8</v>
      </c>
      <c r="P60" s="10">
        <f t="shared" si="8"/>
        <v>1.82766E-8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12" t="b">
        <f t="shared" si="9"/>
        <v>0</v>
      </c>
    </row>
    <row r="61" spans="2:20" x14ac:dyDescent="0.25">
      <c r="B61" s="8" t="s">
        <v>163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10"/>
        <v>1.4882800000000001E-8</v>
      </c>
      <c r="K61" s="32" t="str">
        <f t="shared" si="11"/>
        <v>+III</v>
      </c>
      <c r="M61" s="31">
        <f t="shared" si="5"/>
        <v>0.99999998511720001</v>
      </c>
      <c r="N61" s="10">
        <f t="shared" si="6"/>
        <v>0.99999998511720001</v>
      </c>
      <c r="O61" s="10">
        <f t="shared" si="7"/>
        <v>2.9765600000000002E-8</v>
      </c>
      <c r="P61" s="10">
        <f t="shared" si="8"/>
        <v>2.9765600000000002E-8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12" t="b">
        <f t="shared" si="9"/>
        <v>0</v>
      </c>
    </row>
    <row r="62" spans="2:20" x14ac:dyDescent="0.25">
      <c r="B62" s="8" t="s">
        <v>164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10"/>
        <v>0</v>
      </c>
      <c r="K62" s="32" t="str">
        <f t="shared" si="11"/>
        <v>NR</v>
      </c>
      <c r="M62" s="31">
        <f t="shared" si="5"/>
        <v>1</v>
      </c>
      <c r="N62" s="10">
        <f t="shared" si="6"/>
        <v>1</v>
      </c>
      <c r="O62" s="10">
        <f t="shared" si="7"/>
        <v>0</v>
      </c>
      <c r="P62" s="10">
        <f t="shared" si="8"/>
        <v>0</v>
      </c>
      <c r="Q62" s="9">
        <f t="array" ref="Q62">MIN(IF('Normen en duidingsklassen'!$E$13:$E$20&gt;=$J62,'Normen en duidingsklassen'!$E$13:$E$20))</f>
        <v>0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12" t="b">
        <f t="shared" si="9"/>
        <v>0</v>
      </c>
    </row>
    <row r="63" spans="2:20" x14ac:dyDescent="0.25">
      <c r="B63" s="8" t="s">
        <v>165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11"/>
        <v>+III</v>
      </c>
      <c r="M63" s="31">
        <f t="shared" si="5"/>
        <v>0.99999998792209999</v>
      </c>
      <c r="N63" s="10">
        <f t="shared" si="6"/>
        <v>0.99999998792209999</v>
      </c>
      <c r="O63" s="10">
        <f t="shared" si="7"/>
        <v>2.41558E-8</v>
      </c>
      <c r="P63" s="10">
        <f t="shared" si="8"/>
        <v>2.41558E-8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12" t="b">
        <f t="shared" si="9"/>
        <v>0</v>
      </c>
    </row>
    <row r="64" spans="2:20" x14ac:dyDescent="0.25">
      <c r="B64" s="8" t="s">
        <v>166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11"/>
        <v>+III</v>
      </c>
      <c r="M64" s="31">
        <f t="shared" si="5"/>
        <v>0.99999997893589998</v>
      </c>
      <c r="N64" s="10">
        <f t="shared" si="6"/>
        <v>0.99999997893589998</v>
      </c>
      <c r="O64" s="10">
        <f t="shared" si="7"/>
        <v>4.2128200000000003E-8</v>
      </c>
      <c r="P64" s="10">
        <f t="shared" si="8"/>
        <v>4.2128200000000003E-8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12" t="b">
        <f t="shared" si="9"/>
        <v>0</v>
      </c>
    </row>
    <row r="65" spans="2:20" x14ac:dyDescent="0.25">
      <c r="B65" s="8" t="s">
        <v>167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11"/>
        <v>+III</v>
      </c>
      <c r="M65" s="31">
        <f t="shared" si="5"/>
        <v>0.99999997190019996</v>
      </c>
      <c r="N65" s="10">
        <f t="shared" si="6"/>
        <v>0.99999997190019996</v>
      </c>
      <c r="O65" s="10">
        <f t="shared" si="7"/>
        <v>5.6199599999999999E-8</v>
      </c>
      <c r="P65" s="10">
        <f t="shared" si="8"/>
        <v>5.6199599999999999E-8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12" t="b">
        <f t="shared" si="9"/>
        <v>0</v>
      </c>
    </row>
    <row r="66" spans="2:20" x14ac:dyDescent="0.25">
      <c r="B66" s="8" t="s">
        <v>168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11"/>
        <v>+III</v>
      </c>
      <c r="M66" s="31">
        <f t="shared" si="5"/>
        <v>0.99999997202440005</v>
      </c>
      <c r="N66" s="10">
        <f t="shared" si="6"/>
        <v>0.99999997202440005</v>
      </c>
      <c r="O66" s="10">
        <f t="shared" si="7"/>
        <v>5.59512E-8</v>
      </c>
      <c r="P66" s="10">
        <f t="shared" si="8"/>
        <v>5.59512E-8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12" t="b">
        <f t="shared" si="9"/>
        <v>0</v>
      </c>
    </row>
    <row r="67" spans="2:20" x14ac:dyDescent="0.25">
      <c r="B67" s="8" t="s">
        <v>169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11"/>
        <v>+III</v>
      </c>
      <c r="M67" s="31">
        <f t="shared" si="5"/>
        <v>0.99999998768520004</v>
      </c>
      <c r="N67" s="10">
        <f t="shared" si="6"/>
        <v>0.99999998768520004</v>
      </c>
      <c r="O67" s="10">
        <f t="shared" si="7"/>
        <v>2.4629600000000001E-8</v>
      </c>
      <c r="P67" s="10">
        <f t="shared" si="8"/>
        <v>2.4629600000000001E-8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12" t="b">
        <f t="shared" si="9"/>
        <v>0</v>
      </c>
    </row>
    <row r="68" spans="2:20" x14ac:dyDescent="0.25">
      <c r="B68" s="8" t="s">
        <v>170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11"/>
        <v>+III</v>
      </c>
      <c r="M68" s="31">
        <f t="shared" si="5"/>
        <v>0.99999997673959995</v>
      </c>
      <c r="N68" s="10">
        <f t="shared" si="6"/>
        <v>0.99999997673959995</v>
      </c>
      <c r="O68" s="10">
        <f t="shared" si="7"/>
        <v>4.6520799999999999E-8</v>
      </c>
      <c r="P68" s="10">
        <f t="shared" si="8"/>
        <v>4.6520799999999999E-8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12" t="b">
        <f t="shared" si="9"/>
        <v>0</v>
      </c>
    </row>
    <row r="69" spans="2:20" x14ac:dyDescent="0.25">
      <c r="B69" s="8" t="s">
        <v>171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11"/>
        <v>+III</v>
      </c>
      <c r="M69" s="31">
        <f t="shared" si="5"/>
        <v>0.99999998332660001</v>
      </c>
      <c r="N69" s="10">
        <f t="shared" si="6"/>
        <v>0.99999998332660001</v>
      </c>
      <c r="O69" s="10">
        <f t="shared" si="7"/>
        <v>3.3346800000000003E-8</v>
      </c>
      <c r="P69" s="10">
        <f t="shared" si="8"/>
        <v>3.3346800000000003E-8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12" t="b">
        <f t="shared" si="9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S12" sqref="S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T24" sqref="M24:T2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ref="M12:M23" si="5">IF(AND(F12="Geen faalkans",H12="Nee"),1,1-J12)</f>
        <v>1</v>
      </c>
      <c r="N12" s="10">
        <f t="shared" ref="N12:N23" si="6">IF(J12="-",1,M12)</f>
        <v>1</v>
      </c>
      <c r="O12" s="10">
        <f t="shared" ref="O12:O23" si="7">IF(AND(F12="Geen faalkans",H12="Nee"),0,J12*$C$3)</f>
        <v>1.4373260720177739E-21</v>
      </c>
      <c r="P12" s="10">
        <f t="shared" ref="P12:P23" si="8">IF(J12="-",0,O12)</f>
        <v>1.4373260720177739E-21</v>
      </c>
      <c r="Q12" s="9">
        <f t="array" ref="Q12">MIN(IF('Normen en duidingsklassen'!$E$13:$E$20&gt;=$J12,'Normen en duidingsklassen'!$E$13:$E$20))</f>
        <v>3.3333333333333335E-7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3" si="9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10">IF($E13="Nee",0,IF(ISNUMBER(I13),I13,IF(ISNUMBER(G13),G13,"-")))</f>
        <v>0</v>
      </c>
      <c r="K13" s="32" t="str">
        <f t="shared" si="0"/>
        <v>NR</v>
      </c>
      <c r="M13" s="31">
        <f t="shared" si="5"/>
        <v>1</v>
      </c>
      <c r="N13" s="10">
        <f t="shared" si="6"/>
        <v>1</v>
      </c>
      <c r="O13" s="10">
        <f t="shared" si="7"/>
        <v>0</v>
      </c>
      <c r="P13" s="10">
        <f t="shared" si="8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10"/>
        <v>1.5707005292946642E-7</v>
      </c>
      <c r="K14" s="32" t="str">
        <f t="shared" si="0"/>
        <v>+III</v>
      </c>
      <c r="M14" s="31">
        <f t="shared" si="5"/>
        <v>0.99999984292994704</v>
      </c>
      <c r="N14" s="10">
        <f t="shared" si="6"/>
        <v>0.99999984292994704</v>
      </c>
      <c r="O14" s="10">
        <f t="shared" si="7"/>
        <v>4.7121015878839925E-7</v>
      </c>
      <c r="P14" s="10">
        <f t="shared" si="8"/>
        <v>4.7121015878839925E-7</v>
      </c>
      <c r="Q14" s="9">
        <f t="array" ref="Q14">MIN(IF('Normen en duidingsklassen'!$E$13:$E$20&gt;=$J14,'Normen en duidingsklassen'!$E$13:$E$20))</f>
        <v>3.3333333333333335E-7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10"/>
        <v>0</v>
      </c>
      <c r="K15" s="32" t="str">
        <f t="shared" si="0"/>
        <v>NR</v>
      </c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10"/>
        <v>6.034287803266499E-10</v>
      </c>
      <c r="K16" s="32" t="str">
        <f t="shared" si="0"/>
        <v>+III</v>
      </c>
      <c r="M16" s="31">
        <f t="shared" si="5"/>
        <v>0.99999999939657125</v>
      </c>
      <c r="N16" s="10">
        <f t="shared" si="6"/>
        <v>0.99999999939657125</v>
      </c>
      <c r="O16" s="10">
        <f t="shared" si="7"/>
        <v>1.8102863409799497E-9</v>
      </c>
      <c r="P16" s="10">
        <f t="shared" si="8"/>
        <v>1.8102863409799497E-9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10"/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10"/>
        <v>1.1200967763614776E-5</v>
      </c>
      <c r="K18" s="32" t="str">
        <f t="shared" si="0"/>
        <v>+I</v>
      </c>
      <c r="M18" s="31">
        <f t="shared" si="5"/>
        <v>0.99998879903223636</v>
      </c>
      <c r="N18" s="10">
        <f t="shared" si="6"/>
        <v>0.99998879903223636</v>
      </c>
      <c r="O18" s="10">
        <f t="shared" si="7"/>
        <v>3.3602903290844325E-5</v>
      </c>
      <c r="P18" s="10">
        <f t="shared" si="8"/>
        <v>3.3602903290844325E-5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12" t="b">
        <f t="shared" si="9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0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10"/>
        <v>3.5162713021755284E-27</v>
      </c>
      <c r="K20" s="32" t="str">
        <f t="shared" si="0"/>
        <v>+III</v>
      </c>
      <c r="M20" s="31">
        <f t="shared" si="5"/>
        <v>1</v>
      </c>
      <c r="N20" s="10">
        <f t="shared" si="6"/>
        <v>1</v>
      </c>
      <c r="O20" s="10">
        <f t="shared" si="7"/>
        <v>1.0548813906526586E-26</v>
      </c>
      <c r="P20" s="10">
        <f t="shared" si="8"/>
        <v>1.0548813906526586E-26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0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10"/>
        <v>2.3920865202336532E-81</v>
      </c>
      <c r="K22" s="32" t="str">
        <f t="shared" si="0"/>
        <v>+III</v>
      </c>
      <c r="M22" s="31">
        <f t="shared" si="5"/>
        <v>1</v>
      </c>
      <c r="N22" s="10">
        <f t="shared" si="6"/>
        <v>1</v>
      </c>
      <c r="O22" s="10">
        <f t="shared" si="7"/>
        <v>7.1762595607009601E-81</v>
      </c>
      <c r="P22" s="10">
        <f t="shared" si="8"/>
        <v>7.1762595607009601E-81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0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T24" sqref="M24:T2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 t="shared" ref="O11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NR</v>
      </c>
      <c r="M12" s="31">
        <f t="shared" ref="M12:M23" si="5">IF(AND(F12="Geen faalkans",H12="Nee"),1,1-J12)</f>
        <v>1</v>
      </c>
      <c r="N12" s="10">
        <f t="shared" ref="N12:N23" si="6">IF(J12="-",1,M12)</f>
        <v>1</v>
      </c>
      <c r="O12" s="10">
        <f t="shared" ref="O12:O23" si="7">IF(AND(F12="Geen faalkans",H12="Nee"),0,J12*$C$3)</f>
        <v>0</v>
      </c>
      <c r="P12" s="10">
        <f t="shared" ref="P12:P23" si="8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3" si="9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NR</v>
      </c>
      <c r="M13" s="31">
        <f t="shared" si="5"/>
        <v>1</v>
      </c>
      <c r="N13" s="10">
        <f t="shared" si="6"/>
        <v>1</v>
      </c>
      <c r="O13" s="10">
        <f t="shared" si="7"/>
        <v>0</v>
      </c>
      <c r="P13" s="10">
        <f t="shared" si="8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NR</v>
      </c>
      <c r="M14" s="31">
        <f t="shared" si="5"/>
        <v>1</v>
      </c>
      <c r="N14" s="10">
        <f t="shared" si="6"/>
        <v>1</v>
      </c>
      <c r="O14" s="10">
        <f t="shared" si="7"/>
        <v>0</v>
      </c>
      <c r="P14" s="10">
        <f t="shared" si="8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NR</v>
      </c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</v>
      </c>
      <c r="M16" s="31">
        <f t="shared" si="5"/>
        <v>0.99999874484129769</v>
      </c>
      <c r="N16" s="10">
        <f t="shared" si="6"/>
        <v>0.99999874484129769</v>
      </c>
      <c r="O16" s="10">
        <f t="shared" si="7"/>
        <v>1.2551587022663145E-6</v>
      </c>
      <c r="P16" s="10">
        <f t="shared" si="8"/>
        <v>1.2551587022663145E-6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9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</v>
      </c>
      <c r="M18" s="31">
        <f t="shared" si="5"/>
        <v>0.99999962938996845</v>
      </c>
      <c r="N18" s="10">
        <f t="shared" si="6"/>
        <v>0.99999962938996845</v>
      </c>
      <c r="O18" s="10">
        <f t="shared" si="7"/>
        <v>3.7061003152408926E-7</v>
      </c>
      <c r="P18" s="10">
        <f t="shared" si="8"/>
        <v>3.7061003152408926E-7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9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T12" sqref="M12:T2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IF($E11="Nee","NR",IF(ISNUMBER($J11),S11,IF($T11,"D","ND")))</f>
        <v>NR</v>
      </c>
      <c r="M11" s="31">
        <f t="shared" ref="M11" si="1">IF(AND(F11="Geen faalkans",H11="Nee"),1,1-J11)</f>
        <v>1</v>
      </c>
      <c r="N11" s="10">
        <f t="shared" ref="N11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NR</v>
      </c>
      <c r="M12" s="31">
        <f t="shared" ref="M12:M23" si="4">IF(AND(F12="Geen faalkans",H12="Nee"),1,1-J12)</f>
        <v>1</v>
      </c>
      <c r="N12" s="10">
        <f t="shared" ref="N12:N23" si="5">IF(J12="-",1,M12)</f>
        <v>1</v>
      </c>
      <c r="O12" s="10">
        <f t="shared" ref="O12:O23" si="6">IF(AND(F12="Geen faalkans",H12="Nee"),0,J12*$C$3)</f>
        <v>0</v>
      </c>
      <c r="P12" s="10">
        <f t="shared" ref="P12:P23" si="7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23" si="8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9">IF($E13="Nee",0,IF(ISNUMBER(I13),I13,IF(ISNUMBER(G13),G13,"-")))</f>
        <v>0</v>
      </c>
      <c r="K13" s="32" t="str">
        <f t="shared" si="0"/>
        <v>NR</v>
      </c>
      <c r="M13" s="31">
        <f t="shared" si="4"/>
        <v>1</v>
      </c>
      <c r="N13" s="10">
        <f t="shared" si="5"/>
        <v>1</v>
      </c>
      <c r="O13" s="10">
        <f t="shared" si="6"/>
        <v>0</v>
      </c>
      <c r="P13" s="10">
        <f t="shared" si="7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8"/>
        <v>0</v>
      </c>
    </row>
    <row r="14" spans="2:21" ht="15.75" customHeight="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9"/>
        <v>0</v>
      </c>
      <c r="K14" s="32" t="str">
        <f t="shared" si="0"/>
        <v>NR</v>
      </c>
      <c r="M14" s="31">
        <f t="shared" si="4"/>
        <v>1</v>
      </c>
      <c r="N14" s="10">
        <f t="shared" si="5"/>
        <v>1</v>
      </c>
      <c r="O14" s="10">
        <f t="shared" si="6"/>
        <v>0</v>
      </c>
      <c r="P14" s="10">
        <f t="shared" si="7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8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9"/>
        <v>0</v>
      </c>
      <c r="K15" s="32" t="str">
        <f t="shared" si="0"/>
        <v>NR</v>
      </c>
      <c r="M15" s="31">
        <f t="shared" si="4"/>
        <v>1</v>
      </c>
      <c r="N15" s="10">
        <f t="shared" si="5"/>
        <v>1</v>
      </c>
      <c r="O15" s="10">
        <f t="shared" si="6"/>
        <v>0</v>
      </c>
      <c r="P15" s="10">
        <f t="shared" si="7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8"/>
        <v>0</v>
      </c>
    </row>
    <row r="16" spans="2:21" ht="15.75" customHeight="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9"/>
        <v>3.6197976652558446E-9</v>
      </c>
      <c r="K16" s="32" t="str">
        <f t="shared" si="0"/>
        <v>+III</v>
      </c>
      <c r="M16" s="31">
        <f t="shared" si="4"/>
        <v>0.99999999638020232</v>
      </c>
      <c r="N16" s="10">
        <f t="shared" si="5"/>
        <v>0.99999999638020232</v>
      </c>
      <c r="O16" s="10">
        <f t="shared" si="6"/>
        <v>7.2395953305116892E-9</v>
      </c>
      <c r="P16" s="10">
        <f t="shared" si="7"/>
        <v>7.2395953305116892E-9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8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9"/>
        <v>0</v>
      </c>
      <c r="K17" s="32" t="str">
        <f t="shared" si="0"/>
        <v>NR</v>
      </c>
      <c r="M17" s="31">
        <f t="shared" si="4"/>
        <v>1</v>
      </c>
      <c r="N17" s="10">
        <f t="shared" si="5"/>
        <v>1</v>
      </c>
      <c r="O17" s="10">
        <f t="shared" si="6"/>
        <v>0</v>
      </c>
      <c r="P17" s="10">
        <f t="shared" si="7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8"/>
        <v>0</v>
      </c>
    </row>
    <row r="18" spans="2:20" ht="15.75" customHeight="1" x14ac:dyDescent="0.25">
      <c r="B18" s="8" t="s">
        <v>175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9"/>
        <v>0</v>
      </c>
      <c r="K18" s="32" t="str">
        <f t="shared" si="0"/>
        <v>NR</v>
      </c>
      <c r="M18" s="31">
        <f t="shared" si="4"/>
        <v>1</v>
      </c>
      <c r="N18" s="10">
        <f t="shared" si="5"/>
        <v>1</v>
      </c>
      <c r="O18" s="10">
        <f t="shared" si="6"/>
        <v>0</v>
      </c>
      <c r="P18" s="10">
        <f t="shared" si="7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8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9"/>
        <v>0</v>
      </c>
      <c r="K19" s="32" t="str">
        <f t="shared" si="0"/>
        <v>NR</v>
      </c>
      <c r="M19" s="31">
        <f t="shared" si="4"/>
        <v>1</v>
      </c>
      <c r="N19" s="10">
        <f t="shared" si="5"/>
        <v>1</v>
      </c>
      <c r="O19" s="10">
        <f t="shared" si="6"/>
        <v>0</v>
      </c>
      <c r="P19" s="10">
        <f t="shared" si="7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8"/>
        <v>0</v>
      </c>
    </row>
    <row r="20" spans="2:20" ht="15.75" customHeight="1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9"/>
        <v>0</v>
      </c>
      <c r="K20" s="32" t="str">
        <f t="shared" si="0"/>
        <v>NR</v>
      </c>
      <c r="M20" s="31">
        <f t="shared" si="4"/>
        <v>1</v>
      </c>
      <c r="N20" s="10">
        <f t="shared" si="5"/>
        <v>1</v>
      </c>
      <c r="O20" s="10">
        <f t="shared" si="6"/>
        <v>0</v>
      </c>
      <c r="P20" s="10">
        <f t="shared" si="7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8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9"/>
        <v>0</v>
      </c>
      <c r="K21" s="32" t="str">
        <f t="shared" si="0"/>
        <v>NR</v>
      </c>
      <c r="M21" s="31">
        <f t="shared" si="4"/>
        <v>1</v>
      </c>
      <c r="N21" s="10">
        <f t="shared" si="5"/>
        <v>1</v>
      </c>
      <c r="O21" s="10">
        <f t="shared" si="6"/>
        <v>0</v>
      </c>
      <c r="P21" s="10">
        <f t="shared" si="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8"/>
        <v>0</v>
      </c>
    </row>
    <row r="22" spans="2:20" ht="15.75" customHeight="1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9"/>
        <v>0</v>
      </c>
      <c r="K22" s="32" t="str">
        <f t="shared" si="0"/>
        <v>NR</v>
      </c>
      <c r="M22" s="31">
        <f t="shared" si="4"/>
        <v>1</v>
      </c>
      <c r="N22" s="10">
        <f t="shared" si="5"/>
        <v>1</v>
      </c>
      <c r="O22" s="10">
        <f t="shared" si="6"/>
        <v>0</v>
      </c>
      <c r="P22" s="10">
        <f t="shared" si="7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8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9"/>
        <v>0</v>
      </c>
      <c r="K23" s="32" t="str">
        <f t="shared" si="0"/>
        <v>NR</v>
      </c>
      <c r="M23" s="31">
        <f t="shared" si="4"/>
        <v>1</v>
      </c>
      <c r="N23" s="10">
        <f t="shared" si="5"/>
        <v>1</v>
      </c>
      <c r="O23" s="10">
        <f t="shared" si="6"/>
        <v>0</v>
      </c>
      <c r="P23" s="10">
        <f t="shared" si="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8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tabSelected="1"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IFERROR(1-PRODUCT(G7:G14),"GR")</f>
        <v>6.0686446349930367E-2</v>
      </c>
      <c r="E2" t="str">
        <f>IF(D2="GR","-",INDEX('Normen en duidingsklassen'!$D$4:$D$8,H2))</f>
        <v>D</v>
      </c>
      <c r="G2">
        <f t="array" ref="G2">MIN(IF('Normen en duidingsklassen'!$E$4:$E$8&gt;D2,'Normen en duidingsklassen'!$F$4:$F$8))</f>
        <v>0.03</v>
      </c>
      <c r="H2">
        <f>IFERROR(MATCH(G2,'Normen en duidingsklassen'!$F$4:$F$8),1)</f>
        <v>5</v>
      </c>
    </row>
    <row r="3" spans="2:8" x14ac:dyDescent="0.25">
      <c r="B3" s="2" t="s">
        <v>83</v>
      </c>
      <c r="D3" s="1">
        <f>1-PRODUCT(H7:H14)</f>
        <v>6.0686446349930367E-2</v>
      </c>
      <c r="E3" t="str">
        <f>INDEX('Normen en duidingsklassen'!$D$4:$D$8,H3)</f>
        <v>D</v>
      </c>
      <c r="G3">
        <f t="array" ref="G3">MIN(IF('Normen en duidingsklassen'!$E$4:$E$8&gt;D3,'Normen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3" si="0">IF(ISNUMBER(E8),1-E8,1-C8)</f>
        <v>0.99999625083543664</v>
      </c>
      <c r="H8" s="1">
        <f t="shared" ref="H8:H13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 t="s">
        <v>101</v>
      </c>
      <c r="C13" s="31">
        <f>BSKW!C5</f>
        <v>1.2551587022663145E-6</v>
      </c>
      <c r="D13" s="26">
        <f>BSKW!C6</f>
        <v>1.2551587022663145E-6</v>
      </c>
      <c r="E13" s="49"/>
      <c r="G13" s="1">
        <f t="shared" si="0"/>
        <v>0.99999874484129769</v>
      </c>
      <c r="H13" s="1">
        <f t="shared" si="1"/>
        <v>0.99999874484129769</v>
      </c>
    </row>
    <row r="14" spans="2:8" ht="15.75" thickBot="1" x14ac:dyDescent="0.3">
      <c r="B14" s="41"/>
      <c r="C14" s="33"/>
      <c r="D14" s="27"/>
      <c r="E14" s="51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opLeftCell="A73" workbookViewId="0">
      <selection activeCell="O93" sqref="O9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178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9">
        <v>0.16564654600000001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INDEX(GEKB!$K$11:$K$100,IFERROR(MATCH(MIN(IF(GEKB!$D$11:$D$100&gt;AVERAGE(B3,C3),GEKB!$D$11:$D$100)),GEKB!$D$11:$D$100),1))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INDEX(GEKB!$K$11:$K$100,IFERROR(MATCH(MIN(IF(GEKB!$D$11:$D$100&gt;AVERAGE(B4,C4),GEKB!$D$11:$D$100)),GEKB!$D$11:$D$100),1))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INDEX(GEKB!$K$11:$K$100,IFERROR(MATCH(MIN(IF(GEKB!$D$11:$D$100&gt;AVERAGE(B5,C5),GEKB!$D$11:$D$100)),GEKB!$D$11:$D$100),1))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INDEX(GEKB!$K$11:$K$100,IFERROR(MATCH(MIN(IF(GEKB!$D$11:$D$100&gt;AVERAGE(B6,C6),GEKB!$D$11:$D$100)),GEKB!$D$11:$D$100),1))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INDEX(GEKB!$K$11:$K$100,IFERROR(MATCH(MIN(IF(GEKB!$D$11:$D$100&gt;AVERAGE(B7,C7),GEKB!$D$11:$D$100)),GEKB!$D$11:$D$100),1))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INDEX(GEKB!$K$11:$K$100,IFERROR(MATCH(MIN(IF(GEKB!$D$11:$D$100&gt;AVERAGE(B8,C8),GEKB!$D$11:$D$100)),GEKB!$D$11:$D$100),1))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INDEX(GEKB!$K$11:$K$100,IFERROR(MATCH(MIN(IF(GEKB!$D$11:$D$100&gt;AVERAGE(B9,C9),GEKB!$D$11:$D$100)),GEKB!$D$11:$D$100),1))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INDEX(GEKB!$K$11:$K$100,IFERROR(MATCH(MIN(IF(GEKB!$D$11:$D$100&gt;AVERAGE(B10,C10),GEKB!$D$11:$D$100)),GEKB!$D$11:$D$100),1))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INDEX(GEKB!$K$11:$K$100,IFERROR(MATCH(MIN(IF(GEKB!$D$11:$D$100&gt;AVERAGE(B11,C11),GEKB!$D$11:$D$100)),GEKB!$D$11:$D$100),1))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INDEX(GEKB!$K$11:$K$100,IFERROR(MATCH(MIN(IF(GEKB!$D$11:$D$100&gt;AVERAGE(B12,C12),GEKB!$D$11:$D$100)),GEKB!$D$11:$D$100),1))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INDEX(GEKB!$K$11:$K$100,IFERROR(MATCH(MIN(IF(GEKB!$D$11:$D$100&gt;AVERAGE(B13,C13),GEKB!$D$11:$D$100)),GEKB!$D$11:$D$100),1))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0.995927067</v>
      </c>
      <c r="C14" s="9">
        <v>1.44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INDEX(GEKB!$K$11:$K$100,IFERROR(MATCH(MIN(IF(GEKB!$D$11:$D$100&gt;AVERAGE(B14,C14),GEKB!$D$11:$D$100)),GEKB!$D$11:$D$100),1))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1.44</v>
      </c>
      <c r="C15" s="9">
        <v>1.545093896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INDEX(GEKB!$K$11:$K$100,IFERROR(MATCH(MIN(IF(GEKB!$D$11:$D$100&gt;AVERAGE(B15,C15),GEKB!$D$11:$D$100)),GEKB!$D$11:$D$100),1))</f>
        <v>+II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1.545093896</v>
      </c>
      <c r="C16" s="9">
        <v>1.812946862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INDEX(STPH!$O$11:$O$30,IFERROR(MATCH(MIN(IF(STPH!$D$11:$D$30&gt;AVERAGE(B16,C16),STPH!$D$11:$D$30)),STPH!$D$11:$D$30),1))</f>
        <v>+0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INDEX(GEKB!$K$11:$K$100,IFERROR(MATCH(MIN(IF(GEKB!$D$11:$D$100&gt;AVERAGE(B16,C16),GEKB!$D$11:$D$100)),GEKB!$D$11:$D$100),1))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1.812946862</v>
      </c>
      <c r="C17" s="9">
        <v>1.96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INDEX(GEKB!$K$11:$K$100,IFERROR(MATCH(MIN(IF(GEKB!$D$11:$D$100&gt;AVERAGE(B17,C17),GEKB!$D$11:$D$100)),GEKB!$D$11:$D$100),1))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1.96</v>
      </c>
      <c r="C18" s="9">
        <v>2.4900000000000002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INDEX(GEKB!$K$11:$K$100,IFERROR(MATCH(MIN(IF(GEKB!$D$11:$D$100&gt;AVERAGE(B18,C18),GEKB!$D$11:$D$100)),GEKB!$D$11:$D$100),1))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2.4900000000000002</v>
      </c>
      <c r="C19" s="9">
        <v>2.5196520410000001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INDEX(GEKB!$K$11:$K$100,IFERROR(MATCH(MIN(IF(GEKB!$D$11:$D$100&gt;AVERAGE(B19,C19),GEKB!$D$11:$D$100)),GEKB!$D$11:$D$100),1))</f>
        <v>+III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2.5196520410000001</v>
      </c>
      <c r="C20" s="9">
        <v>3.01</v>
      </c>
      <c r="D20" s="23" t="str">
        <f t="shared" si="0"/>
        <v>+I</v>
      </c>
      <c r="E20" s="23" t="str">
        <f t="shared" si="1"/>
        <v>+I</v>
      </c>
      <c r="F20" s="9" t="str">
        <f t="array" ref="F20">INDEX(STPH!$O$11:$O$30,IFERROR(MATCH(MIN(IF(STPH!$D$11:$D$30&gt;AVERAGE(B20,C20),STPH!$D$11:$D$30)),STPH!$D$11:$D$30),1))</f>
        <v>+I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INDEX(GEKB!$K$11:$K$100,IFERROR(MATCH(MIN(IF(GEKB!$D$11:$D$100&gt;AVERAGE(B20,C20),GEKB!$D$11:$D$100)),GEKB!$D$11:$D$100),1))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3.01</v>
      </c>
      <c r="C21" s="9">
        <v>3.313767881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INDEX(GEKB!$K$11:$K$100,IFERROR(MATCH(MIN(IF(GEKB!$D$11:$D$100&gt;AVERAGE(B21,C21),GEKB!$D$11:$D$100)),GEKB!$D$11:$D$100),1))</f>
        <v>+II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3.313767881</v>
      </c>
      <c r="C22" s="9">
        <v>3.327915993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INDEX(GEKB!$K$11:$K$100,IFERROR(MATCH(MIN(IF(GEKB!$D$11:$D$100&gt;AVERAGE(B22,C22),GEKB!$D$11:$D$100)),GEKB!$D$11:$D$100),1))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3.327915993</v>
      </c>
      <c r="C23" s="9">
        <v>3.54</v>
      </c>
      <c r="D23" s="23" t="str">
        <f t="shared" si="0"/>
        <v>-II</v>
      </c>
      <c r="E23" s="23" t="str">
        <f t="shared" si="1"/>
        <v>-II</v>
      </c>
      <c r="F23" s="9" t="str">
        <f t="array" ref="F23">INDEX(STPH!$O$11:$O$30,IFERROR(MATCH(MIN(IF(STPH!$D$11:$D$30&gt;AVERAGE(B23,C23),STPH!$D$11:$D$30)),STPH!$D$11:$D$30),1))</f>
        <v>-II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INDEX(GEKB!$K$11:$K$100,IFERROR(MATCH(MIN(IF(GEKB!$D$11:$D$100&gt;AVERAGE(B23,C23),GEKB!$D$11:$D$100)),GEKB!$D$11:$D$100),1))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3.54</v>
      </c>
      <c r="C24" s="9">
        <v>4.0599999999999996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INDEX(GEKB!$K$11:$K$100,IFERROR(MATCH(MIN(IF(GEKB!$D$11:$D$100&gt;AVERAGE(B24,C24),GEKB!$D$11:$D$100)),GEKB!$D$11:$D$100),1))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4.0599999999999996</v>
      </c>
      <c r="C25" s="9">
        <v>4.3705976250000003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INDEX(GEKB!$K$11:$K$100,IFERROR(MATCH(MIN(IF(GEKB!$D$11:$D$100&gt;AVERAGE(B25,C25),GEKB!$D$11:$D$100)),GEKB!$D$11:$D$100),1))</f>
        <v>+III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4.3705976250000003</v>
      </c>
      <c r="C26" s="9">
        <v>4.58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INDEX(GEKB!$K$11:$K$100,IFERROR(MATCH(MIN(IF(GEKB!$D$11:$D$100&gt;AVERAGE(B26,C26),GEKB!$D$11:$D$100)),GEKB!$D$11:$D$100),1))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4.58</v>
      </c>
      <c r="C27" s="9">
        <v>5.1100000000000003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INDEX(GEKB!$K$11:$K$100,IFERROR(MATCH(MIN(IF(GEKB!$D$11:$D$100&gt;AVERAGE(B27,C27),GEKB!$D$11:$D$100)),GEKB!$D$11:$D$100),1))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5.1100000000000003</v>
      </c>
      <c r="C28" s="9">
        <v>5.64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INDEX(GEKB!$K$11:$K$100,IFERROR(MATCH(MIN(IF(GEKB!$D$11:$D$100&gt;AVERAGE(B28,C28),GEKB!$D$11:$D$100)),GEKB!$D$11:$D$100),1))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5.64</v>
      </c>
      <c r="C29" s="9">
        <v>5.6951114260000004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INDEX(GEKB!$K$11:$K$100,IFERROR(MATCH(MIN(IF(GEKB!$D$11:$D$100&gt;AVERAGE(B29,C29),GEKB!$D$11:$D$100)),GEKB!$D$11:$D$100),1))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5.6951114260000004</v>
      </c>
      <c r="C30" s="9">
        <v>6.24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</v>
      </c>
      <c r="H30" s="9" t="str">
        <f t="array" ref="H30">INDEX(GEKB!$K$11:$K$100,IFERROR(MATCH(MIN(IF(GEKB!$D$11:$D$100&gt;AVERAGE(B30,C30),GEKB!$D$11:$D$100)),GEKB!$D$11:$D$100),1))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6.24</v>
      </c>
      <c r="C31" s="9">
        <v>6.84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INDEX(GEKB!$K$11:$K$100,IFERROR(MATCH(MIN(IF(GEKB!$D$11:$D$100&gt;AVERAGE(B31,C31),GEKB!$D$11:$D$100)),GEKB!$D$11:$D$100),1))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6.84</v>
      </c>
      <c r="C32" s="9">
        <v>7.41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INDEX(GEKB!$K$11:$K$100,IFERROR(MATCH(MIN(IF(GEKB!$D$11:$D$100&gt;AVERAGE(B32,C32),GEKB!$D$11:$D$100)),GEKB!$D$11:$D$100),1))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7.41</v>
      </c>
      <c r="C33" s="9">
        <v>7.94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INDEX(GEKB!$K$11:$K$100,IFERROR(MATCH(MIN(IF(GEKB!$D$11:$D$100&gt;AVERAGE(B33,C33),GEKB!$D$11:$D$100)),GEKB!$D$11:$D$100),1))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7.94</v>
      </c>
      <c r="C34" s="9">
        <v>8.0399999999999991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INDEX(GEKB!$K$11:$K$100,IFERROR(MATCH(MIN(IF(GEKB!$D$11:$D$100&gt;AVERAGE(B34,C34),GEKB!$D$11:$D$100)),GEKB!$D$11:$D$100),1))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8.0399999999999991</v>
      </c>
      <c r="C35" s="9">
        <v>8.2464557510000009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INDEX(GEKB!$K$11:$K$100,IFERROR(MATCH(MIN(IF(GEKB!$D$11:$D$100&gt;AVERAGE(B35,C35),GEKB!$D$11:$D$100)),GEKB!$D$11:$D$100),1))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8.2464557510000009</v>
      </c>
      <c r="C36" s="9">
        <v>8.2505978840000012</v>
      </c>
      <c r="D36" s="23" t="str">
        <f t="shared" si="2"/>
        <v>-I</v>
      </c>
      <c r="E36" s="23" t="str">
        <f t="shared" si="3"/>
        <v>-I</v>
      </c>
      <c r="F36" s="9" t="str">
        <f t="array" ref="F36">INDEX(STPH!$O$11:$O$30,IFERROR(MATCH(MIN(IF(STPH!$D$11:$D$30&gt;AVERAGE(B36,C36),STPH!$D$11:$D$30)),STPH!$D$11:$D$30),1))</f>
        <v>-I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INDEX(GEKB!$K$11:$K$100,IFERROR(MATCH(MIN(IF(GEKB!$D$11:$D$100&gt;AVERAGE(B36,C36),GEKB!$D$11:$D$100)),GEKB!$D$11:$D$100),1))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8.2505978840000012</v>
      </c>
      <c r="C37" s="9">
        <v>8.5399999999999991</v>
      </c>
      <c r="D37" s="23" t="str">
        <f t="shared" si="2"/>
        <v>-I</v>
      </c>
      <c r="E37" s="23" t="str">
        <f t="shared" si="3"/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+III</v>
      </c>
      <c r="H37" s="9" t="str">
        <f t="array" ref="H37">INDEX(GEKB!$K$11:$K$100,IFERROR(MATCH(MIN(IF(GEKB!$D$11:$D$100&gt;AVERAGE(B37,C37),GEKB!$D$11:$D$100)),GEKB!$D$11:$D$100),1))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8.5399999999999991</v>
      </c>
      <c r="C38" s="9">
        <v>8.91</v>
      </c>
      <c r="D38" s="23" t="str">
        <f t="shared" si="2"/>
        <v>-I</v>
      </c>
      <c r="E38" s="23" t="str">
        <f t="shared" si="3"/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INDEX(GEKB!$K$11:$K$100,IFERROR(MATCH(MIN(IF(GEKB!$D$11:$D$100&gt;AVERAGE(B38,C38),GEKB!$D$11:$D$100)),GEKB!$D$11:$D$100),1))</f>
        <v>+II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8.91</v>
      </c>
      <c r="C39" s="9">
        <v>8.9463643600000005</v>
      </c>
      <c r="D39" s="23" t="str">
        <f t="shared" si="2"/>
        <v>-I</v>
      </c>
      <c r="E39" s="23" t="str">
        <f t="shared" si="3"/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INDEX(GEKB!$K$11:$K$100,IFERROR(MATCH(MIN(IF(GEKB!$D$11:$D$100&gt;AVERAGE(B39,C39),GEKB!$D$11:$D$100)),GEKB!$D$11:$D$100),1))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8.9463643600000005</v>
      </c>
      <c r="C40" s="9">
        <v>9.2968308060000009</v>
      </c>
      <c r="D40" s="23" t="str">
        <f t="shared" si="2"/>
        <v>+II</v>
      </c>
      <c r="E40" s="23" t="str">
        <f t="shared" si="3"/>
        <v>+II</v>
      </c>
      <c r="F40" s="9" t="str">
        <f t="array" ref="F40">INDEX(STPH!$O$11:$O$30,IFERROR(MATCH(MIN(IF(STPH!$D$11:$D$30&gt;AVERAGE(B40,C40),STPH!$D$11:$D$30)),STPH!$D$11:$D$30),1))</f>
        <v>+II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INDEX(GEKB!$K$11:$K$100,IFERROR(MATCH(MIN(IF(GEKB!$D$11:$D$100&gt;AVERAGE(B40,C40),GEKB!$D$11:$D$100)),GEKB!$D$11:$D$100),1))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>
        <v>9.2968308060000009</v>
      </c>
      <c r="C41" s="9">
        <v>9.34</v>
      </c>
      <c r="D41" s="23" t="str">
        <f t="shared" si="2"/>
        <v>+II</v>
      </c>
      <c r="E41" s="23" t="str">
        <f t="shared" si="3"/>
        <v>+II</v>
      </c>
      <c r="F41" s="9" t="str">
        <f t="array" ref="F41">INDEX(STPH!$O$11:$O$30,IFERROR(MATCH(MIN(IF(STPH!$D$11:$D$30&gt;AVERAGE(B41,C41),STPH!$D$11:$D$30)),STPH!$D$11:$D$30),1))</f>
        <v>+III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INDEX(GEKB!$K$11:$K$100,IFERROR(MATCH(MIN(IF(GEKB!$D$11:$D$100&gt;AVERAGE(B41,C41),GEKB!$D$11:$D$100)),GEKB!$D$11:$D$100),1))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INDEX(STKWp!$K$11:$K$30,IFERROR(MATCH(MIN(IF(STKWp!$D$11:$D$30&gt;AVERAGE(B41,C41),STKWp!$D$11:$D$30)),STKWp!$D$11:$D$30),1))</f>
        <v>NR</v>
      </c>
      <c r="K41" s="9" t="str">
        <f t="array" ref="K41">INDEX(BSKW!$K$11:$K$30,IFERROR(MATCH(MIN(IF(BSKW!$D$11:$D$30&gt;AVERAGE(B41,C41),BSKW!$D$11:$D$30)),BSKW!$D$11:$D$30),1))</f>
        <v>NR</v>
      </c>
      <c r="L41" s="12" t="str">
        <f t="array" ref="L41">INDEX(HTKW!$K$11:$K$30,IFERROR(MATCH(MIN(IF(HTKW!$D$11:$D$30&gt;AVERAGE(B41,C41),HTKW!$D$11:$D$30)),HTKW!$D$11:$D$30),1))</f>
        <v>NR</v>
      </c>
    </row>
    <row r="42" spans="2:12" x14ac:dyDescent="0.25">
      <c r="B42" s="8">
        <v>9.34</v>
      </c>
      <c r="C42" s="9">
        <v>9.4600000000000009</v>
      </c>
      <c r="D42" s="23" t="str">
        <f t="shared" si="2"/>
        <v>+III</v>
      </c>
      <c r="E42" s="23" t="str">
        <f t="shared" si="3"/>
        <v>+III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INDEX(GEKB!$K$11:$K$100,IFERROR(MATCH(MIN(IF(GEKB!$D$11:$D$100&gt;AVERAGE(B42,C42),GEKB!$D$11:$D$100)),GEKB!$D$11:$D$100),1))</f>
        <v>+III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INDEX(STKWp!$K$11:$K$30,IFERROR(MATCH(MIN(IF(STKWp!$D$11:$D$30&gt;AVERAGE(B42,C42),STKWp!$D$11:$D$30)),STKWp!$D$11:$D$30),1))</f>
        <v>NR</v>
      </c>
      <c r="K42" s="9" t="str">
        <f t="array" ref="K42">INDEX(BSKW!$K$11:$K$30,IFERROR(MATCH(MIN(IF(BSKW!$D$11:$D$30&gt;AVERAGE(B42,C42),BSKW!$D$11:$D$30)),BSKW!$D$11:$D$30),1))</f>
        <v>NR</v>
      </c>
      <c r="L42" s="12" t="str">
        <f t="array" ref="L42">INDEX(HTKW!$K$11:$K$30,IFERROR(MATCH(MIN(IF(HTKW!$D$11:$D$30&gt;AVERAGE(B42,C42),HTKW!$D$11:$D$30)),HTKW!$D$11:$D$30),1))</f>
        <v>NR</v>
      </c>
    </row>
    <row r="43" spans="2:12" x14ac:dyDescent="0.25">
      <c r="B43" s="8">
        <v>9.4600000000000009</v>
      </c>
      <c r="C43" s="9">
        <v>9.64</v>
      </c>
      <c r="D43" s="23" t="str">
        <f t="shared" si="2"/>
        <v>+II</v>
      </c>
      <c r="E43" s="23" t="str">
        <f t="shared" si="3"/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INDEX(GEKB!$K$11:$K$100,IFERROR(MATCH(MIN(IF(GEKB!$D$11:$D$100&gt;AVERAGE(B43,C43),GEKB!$D$11:$D$100)),GEKB!$D$11:$D$100),1))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INDEX(STKWp!$K$11:$K$30,IFERROR(MATCH(MIN(IF(STKWp!$D$11:$D$30&gt;AVERAGE(B43,C43),STKWp!$D$11:$D$30)),STKWp!$D$11:$D$30),1))</f>
        <v>NR</v>
      </c>
      <c r="K43" s="9" t="str">
        <f t="array" ref="K43">INDEX(BSKW!$K$11:$K$30,IFERROR(MATCH(MIN(IF(BSKW!$D$11:$D$30&gt;AVERAGE(B43,C43),BSKW!$D$11:$D$30)),BSKW!$D$11:$D$30),1))</f>
        <v>NR</v>
      </c>
      <c r="L43" s="12" t="str">
        <f t="array" ref="L43">INDEX(HTKW!$K$11:$K$30,IFERROR(MATCH(MIN(IF(HTKW!$D$11:$D$30&gt;AVERAGE(B43,C43),HTKW!$D$11:$D$30)),HTKW!$D$11:$D$30),1))</f>
        <v>NR</v>
      </c>
    </row>
    <row r="44" spans="2:12" x14ac:dyDescent="0.25">
      <c r="B44" s="8">
        <v>9.64</v>
      </c>
      <c r="C44" s="9">
        <v>9.76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INDEX(GEKB!$K$11:$K$100,IFERROR(MATCH(MIN(IF(GEKB!$D$11:$D$100&gt;AVERAGE(B44,C44),GEKB!$D$11:$D$100)),GEKB!$D$11:$D$100),1))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INDEX(STKWp!$K$11:$K$30,IFERROR(MATCH(MIN(IF(STKWp!$D$11:$D$30&gt;AVERAGE(B44,C44),STKWp!$D$11:$D$30)),STKWp!$D$11:$D$30),1))</f>
        <v>NR</v>
      </c>
      <c r="K44" s="9" t="str">
        <f t="array" ref="K44">INDEX(BSKW!$K$11:$K$30,IFERROR(MATCH(MIN(IF(BSKW!$D$11:$D$30&gt;AVERAGE(B44,C44),BSKW!$D$11:$D$30)),BSKW!$D$11:$D$30),1))</f>
        <v>NR</v>
      </c>
      <c r="L44" s="12" t="str">
        <f t="array" ref="L44">INDEX(HTKW!$K$11:$K$30,IFERROR(MATCH(MIN(IF(HTKW!$D$11:$D$30&gt;AVERAGE(B44,C44),HTKW!$D$11:$D$30)),HTKW!$D$11:$D$30),1))</f>
        <v>NR</v>
      </c>
    </row>
    <row r="45" spans="2:12" x14ac:dyDescent="0.25">
      <c r="B45" s="8">
        <v>9.76</v>
      </c>
      <c r="C45" s="9">
        <v>9.7975727730000006</v>
      </c>
      <c r="D45" s="23" t="str">
        <f t="shared" si="2"/>
        <v>+III</v>
      </c>
      <c r="E45" s="23" t="str">
        <f t="shared" si="3"/>
        <v>+III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INDEX(GEKB!$K$11:$K$100,IFERROR(MATCH(MIN(IF(GEKB!$D$11:$D$100&gt;AVERAGE(B45,C45),GEKB!$D$11:$D$100)),GEKB!$D$11:$D$100),1))</f>
        <v>+III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INDEX(STKWp!$K$11:$K$30,IFERROR(MATCH(MIN(IF(STKWp!$D$11:$D$30&gt;AVERAGE(B45,C45),STKWp!$D$11:$D$30)),STKWp!$D$11:$D$30),1))</f>
        <v>NR</v>
      </c>
      <c r="K45" s="9" t="str">
        <f t="array" ref="K45">INDEX(BSKW!$K$11:$K$30,IFERROR(MATCH(MIN(IF(BSKW!$D$11:$D$30&gt;AVERAGE(B45,C45),BSKW!$D$11:$D$30)),BSKW!$D$11:$D$30),1))</f>
        <v>NR</v>
      </c>
      <c r="L45" s="12" t="str">
        <f t="array" ref="L45">INDEX(HTKW!$K$11:$K$30,IFERROR(MATCH(MIN(IF(HTKW!$D$11:$D$30&gt;AVERAGE(B45,C45),HTKW!$D$11:$D$30)),HTKW!$D$11:$D$30),1))</f>
        <v>NR</v>
      </c>
    </row>
    <row r="46" spans="2:12" x14ac:dyDescent="0.25">
      <c r="B46" s="8">
        <v>9.7975727730000006</v>
      </c>
      <c r="C46" s="9">
        <v>10.01</v>
      </c>
      <c r="D46" s="23" t="str">
        <f t="shared" si="2"/>
        <v>-II</v>
      </c>
      <c r="E46" s="23" t="str">
        <f t="shared" si="3"/>
        <v>-II</v>
      </c>
      <c r="F46" s="9" t="str">
        <f t="array" ref="F46">INDEX(STPH!$O$11:$O$30,IFERROR(MATCH(MIN(IF(STPH!$D$11:$D$30&gt;AVERAGE(B46,C46),STPH!$D$11:$D$30)),STPH!$D$11:$D$30),1))</f>
        <v>-II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INDEX(GEKB!$K$11:$K$100,IFERROR(MATCH(MIN(IF(GEKB!$D$11:$D$100&gt;AVERAGE(B46,C46),GEKB!$D$11:$D$100)),GEKB!$D$11:$D$100),1))</f>
        <v>+III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INDEX(STKWp!$K$11:$K$30,IFERROR(MATCH(MIN(IF(STKWp!$D$11:$D$30&gt;AVERAGE(B46,C46),STKWp!$D$11:$D$30)),STKWp!$D$11:$D$30),1))</f>
        <v>NR</v>
      </c>
      <c r="K46" s="9" t="str">
        <f t="array" ref="K46">INDEX(BSKW!$K$11:$K$30,IFERROR(MATCH(MIN(IF(BSKW!$D$11:$D$30&gt;AVERAGE(B46,C46),BSKW!$D$11:$D$30)),BSKW!$D$11:$D$30),1))</f>
        <v>NR</v>
      </c>
      <c r="L46" s="12" t="str">
        <f t="array" ref="L46">INDEX(HTKW!$K$11:$K$30,IFERROR(MATCH(MIN(IF(HTKW!$D$11:$D$30&gt;AVERAGE(B46,C46),HTKW!$D$11:$D$30)),HTKW!$D$11:$D$30),1))</f>
        <v>NR</v>
      </c>
    </row>
    <row r="47" spans="2:12" x14ac:dyDescent="0.25">
      <c r="B47" s="8">
        <v>10.01</v>
      </c>
      <c r="C47" s="9">
        <v>10.59</v>
      </c>
      <c r="D47" s="23" t="str">
        <f t="shared" si="2"/>
        <v>-II</v>
      </c>
      <c r="E47" s="23" t="str">
        <f t="shared" si="3"/>
        <v>-II</v>
      </c>
      <c r="F47" s="9" t="str">
        <f t="array" ref="F47">INDEX(STPH!$O$11:$O$30,IFERROR(MATCH(MIN(IF(STPH!$D$11:$D$30&gt;AVERAGE(B47,C47),STPH!$D$11:$D$30)),STPH!$D$11:$D$30),1))</f>
        <v>-II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INDEX(GEKB!$K$11:$K$100,IFERROR(MATCH(MIN(IF(GEKB!$D$11:$D$100&gt;AVERAGE(B47,C47),GEKB!$D$11:$D$100)),GEKB!$D$11:$D$100),1))</f>
        <v>+III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INDEX(STKWp!$K$11:$K$30,IFERROR(MATCH(MIN(IF(STKWp!$D$11:$D$30&gt;AVERAGE(B47,C47),STKWp!$D$11:$D$30)),STKWp!$D$11:$D$30),1))</f>
        <v>NR</v>
      </c>
      <c r="K47" s="9" t="str">
        <f t="array" ref="K47">INDEX(BSKW!$K$11:$K$30,IFERROR(MATCH(MIN(IF(BSKW!$D$11:$D$30&gt;AVERAGE(B47,C47),BSKW!$D$11:$D$30)),BSKW!$D$11:$D$30),1))</f>
        <v>NR</v>
      </c>
      <c r="L47" s="12" t="str">
        <f t="array" ref="L47">INDEX(HTKW!$K$11:$K$30,IFERROR(MATCH(MIN(IF(HTKW!$D$11:$D$30&gt;AVERAGE(B47,C47),HTKW!$D$11:$D$30)),HTKW!$D$11:$D$30),1))</f>
        <v>NR</v>
      </c>
    </row>
    <row r="48" spans="2:12" x14ac:dyDescent="0.25">
      <c r="B48" s="8">
        <v>10.59</v>
      </c>
      <c r="C48" s="9">
        <v>11.11</v>
      </c>
      <c r="D48" s="23" t="str">
        <f t="shared" si="2"/>
        <v>-II</v>
      </c>
      <c r="E48" s="23" t="str">
        <f t="shared" si="3"/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INDEX(GEKB!$K$11:$K$100,IFERROR(MATCH(MIN(IF(GEKB!$D$11:$D$100&gt;AVERAGE(B48,C48),GEKB!$D$11:$D$100)),GEKB!$D$11:$D$100),1))</f>
        <v>+III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INDEX(STKWp!$K$11:$K$30,IFERROR(MATCH(MIN(IF(STKWp!$D$11:$D$30&gt;AVERAGE(B48,C48),STKWp!$D$11:$D$30)),STKWp!$D$11:$D$30),1))</f>
        <v>NR</v>
      </c>
      <c r="K48" s="9" t="str">
        <f t="array" ref="K48">INDEX(BSKW!$K$11:$K$30,IFERROR(MATCH(MIN(IF(BSKW!$D$11:$D$30&gt;AVERAGE(B48,C48),BSKW!$D$11:$D$30)),BSKW!$D$11:$D$30),1))</f>
        <v>NR</v>
      </c>
      <c r="L48" s="12" t="str">
        <f t="array" ref="L48">INDEX(HTKW!$K$11:$K$30,IFERROR(MATCH(MIN(IF(HTKW!$D$11:$D$30&gt;AVERAGE(B48,C48),HTKW!$D$11:$D$30)),HTKW!$D$11:$D$30),1))</f>
        <v>NR</v>
      </c>
    </row>
    <row r="49" spans="2:12" x14ac:dyDescent="0.25">
      <c r="B49" s="8">
        <v>11.11</v>
      </c>
      <c r="C49" s="9">
        <v>11.64</v>
      </c>
      <c r="D49" s="23" t="str">
        <f t="shared" si="2"/>
        <v>-II</v>
      </c>
      <c r="E49" s="23" t="str">
        <f t="shared" si="3"/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INDEX(GEKB!$K$11:$K$100,IFERROR(MATCH(MIN(IF(GEKB!$D$11:$D$100&gt;AVERAGE(B49,C49),GEKB!$D$11:$D$100)),GEKB!$D$11:$D$100),1))</f>
        <v>+III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INDEX(STKWp!$K$11:$K$30,IFERROR(MATCH(MIN(IF(STKWp!$D$11:$D$30&gt;AVERAGE(B49,C49),STKWp!$D$11:$D$30)),STKWp!$D$11:$D$30),1))</f>
        <v>NR</v>
      </c>
      <c r="K49" s="9" t="str">
        <f t="array" ref="K49">INDEX(BSKW!$K$11:$K$30,IFERROR(MATCH(MIN(IF(BSKW!$D$11:$D$30&gt;AVERAGE(B49,C49),BSKW!$D$11:$D$30)),BSKW!$D$11:$D$30),1))</f>
        <v>NR</v>
      </c>
      <c r="L49" s="12" t="str">
        <f t="array" ref="L49">INDEX(HTKW!$K$11:$K$30,IFERROR(MATCH(MIN(IF(HTKW!$D$11:$D$30&gt;AVERAGE(B49,C49),HTKW!$D$11:$D$30)),HTKW!$D$11:$D$30),1))</f>
        <v>NR</v>
      </c>
    </row>
    <row r="50" spans="2:12" x14ac:dyDescent="0.25">
      <c r="B50" s="8">
        <v>11.64</v>
      </c>
      <c r="C50" s="9">
        <v>12.16</v>
      </c>
      <c r="D50" s="23" t="str">
        <f t="shared" si="2"/>
        <v>-II</v>
      </c>
      <c r="E50" s="23" t="str">
        <f t="shared" si="3"/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INDEX(GEKB!$K$11:$K$100,IFERROR(MATCH(MIN(IF(GEKB!$D$11:$D$100&gt;AVERAGE(B50,C50),GEKB!$D$11:$D$100)),GEKB!$D$11:$D$100),1))</f>
        <v>+III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INDEX(STKWp!$K$11:$K$30,IFERROR(MATCH(MIN(IF(STKWp!$D$11:$D$30&gt;AVERAGE(B50,C50),STKWp!$D$11:$D$30)),STKWp!$D$11:$D$30),1))</f>
        <v>NR</v>
      </c>
      <c r="K50" s="9" t="str">
        <f t="array" ref="K50">INDEX(BSKW!$K$11:$K$30,IFERROR(MATCH(MIN(IF(BSKW!$D$11:$D$30&gt;AVERAGE(B50,C50),BSKW!$D$11:$D$30)),BSKW!$D$11:$D$30),1))</f>
        <v>NR</v>
      </c>
      <c r="L50" s="12" t="str">
        <f t="array" ref="L50">INDEX(HTKW!$K$11:$K$30,IFERROR(MATCH(MIN(IF(HTKW!$D$11:$D$30&gt;AVERAGE(B50,C50),HTKW!$D$11:$D$30)),HTKW!$D$11:$D$30),1))</f>
        <v>NR</v>
      </c>
    </row>
    <row r="51" spans="2:12" x14ac:dyDescent="0.25">
      <c r="B51" s="8">
        <v>12.16</v>
      </c>
      <c r="C51" s="9">
        <v>12.69</v>
      </c>
      <c r="D51" s="23" t="str">
        <f t="shared" si="2"/>
        <v>-II</v>
      </c>
      <c r="E51" s="23" t="str">
        <f t="shared" si="3"/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INDEX(GEKB!$K$11:$K$100,IFERROR(MATCH(MIN(IF(GEKB!$D$11:$D$100&gt;AVERAGE(B51,C51),GEKB!$D$11:$D$100)),GEKB!$D$11:$D$100),1))</f>
        <v>+III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INDEX(STKWp!$K$11:$K$30,IFERROR(MATCH(MIN(IF(STKWp!$D$11:$D$30&gt;AVERAGE(B51,C51),STKWp!$D$11:$D$30)),STKWp!$D$11:$D$30),1))</f>
        <v>NR</v>
      </c>
      <c r="K51" s="9" t="str">
        <f t="array" ref="K51">INDEX(BSKW!$K$11:$K$30,IFERROR(MATCH(MIN(IF(BSKW!$D$11:$D$30&gt;AVERAGE(B51,C51),BSKW!$D$11:$D$30)),BSKW!$D$11:$D$30),1))</f>
        <v>NR</v>
      </c>
      <c r="L51" s="12" t="str">
        <f t="array" ref="L51">INDEX(HTKW!$K$11:$K$30,IFERROR(MATCH(MIN(IF(HTKW!$D$11:$D$30&gt;AVERAGE(B51,C51),HTKW!$D$11:$D$30)),HTKW!$D$11:$D$30),1))</f>
        <v>NR</v>
      </c>
    </row>
    <row r="52" spans="2:12" x14ac:dyDescent="0.25">
      <c r="B52" s="8">
        <v>12.69</v>
      </c>
      <c r="C52" s="9">
        <v>13.19</v>
      </c>
      <c r="D52" s="23" t="str">
        <f t="shared" si="2"/>
        <v>-II</v>
      </c>
      <c r="E52" s="23" t="str">
        <f t="shared" si="3"/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INDEX(GEKB!$K$11:$K$100,IFERROR(MATCH(MIN(IF(GEKB!$D$11:$D$100&gt;AVERAGE(B52,C52),GEKB!$D$11:$D$100)),GEKB!$D$11:$D$100),1))</f>
        <v>+III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INDEX(STKWp!$K$11:$K$30,IFERROR(MATCH(MIN(IF(STKWp!$D$11:$D$30&gt;AVERAGE(B52,C52),STKWp!$D$11:$D$30)),STKWp!$D$11:$D$30),1))</f>
        <v>NR</v>
      </c>
      <c r="K52" s="9" t="str">
        <f t="array" ref="K52">INDEX(BSKW!$K$11:$K$30,IFERROR(MATCH(MIN(IF(BSKW!$D$11:$D$30&gt;AVERAGE(B52,C52),BSKW!$D$11:$D$30)),BSKW!$D$11:$D$30),1))</f>
        <v>NR</v>
      </c>
      <c r="L52" s="12" t="str">
        <f t="array" ref="L52">INDEX(HTKW!$K$11:$K$30,IFERROR(MATCH(MIN(IF(HTKW!$D$11:$D$30&gt;AVERAGE(B52,C52),HTKW!$D$11:$D$30)),HTKW!$D$11:$D$30),1))</f>
        <v>NR</v>
      </c>
    </row>
    <row r="53" spans="2:12" x14ac:dyDescent="0.25">
      <c r="B53" s="8">
        <v>13.19</v>
      </c>
      <c r="C53" s="9">
        <v>13.197809816000001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INDEX(GEKB!$K$11:$K$100,IFERROR(MATCH(MIN(IF(GEKB!$D$11:$D$100&gt;AVERAGE(B53,C53),GEKB!$D$11:$D$100)),GEKB!$D$11:$D$100),1))</f>
        <v>+III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INDEX(STKWp!$K$11:$K$30,IFERROR(MATCH(MIN(IF(STKWp!$D$11:$D$30&gt;AVERAGE(B53,C53),STKWp!$D$11:$D$30)),STKWp!$D$11:$D$30),1))</f>
        <v>NR</v>
      </c>
      <c r="K53" s="9" t="str">
        <f t="array" ref="K53">INDEX(BSKW!$K$11:$K$30,IFERROR(MATCH(MIN(IF(BSKW!$D$11:$D$30&gt;AVERAGE(B53,C53),BSKW!$D$11:$D$30)),BSKW!$D$11:$D$30),1))</f>
        <v>NR</v>
      </c>
      <c r="L53" s="12" t="str">
        <f t="array" ref="L53">INDEX(HTKW!$K$11:$K$30,IFERROR(MATCH(MIN(IF(HTKW!$D$11:$D$30&gt;AVERAGE(B53,C53),HTKW!$D$11:$D$30)),HTKW!$D$11:$D$30),1))</f>
        <v>NR</v>
      </c>
    </row>
    <row r="54" spans="2:12" x14ac:dyDescent="0.25">
      <c r="B54" s="8">
        <v>13.197809816000001</v>
      </c>
      <c r="C54" s="9">
        <v>13.46</v>
      </c>
      <c r="D54" s="23" t="str">
        <f t="shared" si="2"/>
        <v>+0</v>
      </c>
      <c r="E54" s="23" t="str">
        <f t="shared" si="3"/>
        <v>+0</v>
      </c>
      <c r="F54" s="9" t="str">
        <f t="array" ref="F54">INDEX(STPH!$O$11:$O$30,IFERROR(MATCH(MIN(IF(STPH!$D$11:$D$30&gt;AVERAGE(B54,C54),STPH!$D$11:$D$30)),STPH!$D$11:$D$30),1))</f>
        <v>+0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INDEX(GEKB!$K$11:$K$100,IFERROR(MATCH(MIN(IF(GEKB!$D$11:$D$100&gt;AVERAGE(B54,C54),GEKB!$D$11:$D$100)),GEKB!$D$11:$D$100),1))</f>
        <v>+III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INDEX(STKWp!$K$11:$K$30,IFERROR(MATCH(MIN(IF(STKWp!$D$11:$D$30&gt;AVERAGE(B54,C54),STKWp!$D$11:$D$30)),STKWp!$D$11:$D$30),1))</f>
        <v>NR</v>
      </c>
      <c r="K54" s="9" t="str">
        <f t="array" ref="K54">INDEX(BSKW!$K$11:$K$30,IFERROR(MATCH(MIN(IF(BSKW!$D$11:$D$30&gt;AVERAGE(B54,C54),BSKW!$D$11:$D$30)),BSKW!$D$11:$D$30),1))</f>
        <v>NR</v>
      </c>
      <c r="L54" s="12" t="str">
        <f t="array" ref="L54">INDEX(HTKW!$K$11:$K$30,IFERROR(MATCH(MIN(IF(HTKW!$D$11:$D$30&gt;AVERAGE(B54,C54),HTKW!$D$11:$D$30)),HTKW!$D$11:$D$30),1))</f>
        <v>NR</v>
      </c>
    </row>
    <row r="55" spans="2:12" x14ac:dyDescent="0.25">
      <c r="B55" s="8">
        <v>13.46</v>
      </c>
      <c r="C55" s="9">
        <v>13.84</v>
      </c>
      <c r="D55" s="23" t="str">
        <f t="shared" si="2"/>
        <v>+0</v>
      </c>
      <c r="E55" s="23" t="str">
        <f t="shared" si="3"/>
        <v>+0</v>
      </c>
      <c r="F55" s="9" t="str">
        <f t="array" ref="F55">INDEX(STPH!$O$11:$O$30,IFERROR(MATCH(MIN(IF(STPH!$D$11:$D$30&gt;AVERAGE(B55,C55),STPH!$D$11:$D$30)),STPH!$D$11:$D$30),1))</f>
        <v>+0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INDEX(GEKB!$K$11:$K$100,IFERROR(MATCH(MIN(IF(GEKB!$D$11:$D$100&gt;AVERAGE(B55,C55),GEKB!$D$11:$D$100)),GEKB!$D$11:$D$100),1))</f>
        <v>+III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INDEX(STKWp!$K$11:$K$30,IFERROR(MATCH(MIN(IF(STKWp!$D$11:$D$30&gt;AVERAGE(B55,C55),STKWp!$D$11:$D$30)),STKWp!$D$11:$D$30),1))</f>
        <v>NR</v>
      </c>
      <c r="K55" s="9" t="str">
        <f t="array" ref="K55">INDEX(BSKW!$K$11:$K$30,IFERROR(MATCH(MIN(IF(BSKW!$D$11:$D$30&gt;AVERAGE(B55,C55),BSKW!$D$11:$D$30)),BSKW!$D$11:$D$30),1))</f>
        <v>NR</v>
      </c>
      <c r="L55" s="12" t="str">
        <f t="array" ref="L55">INDEX(HTKW!$K$11:$K$30,IFERROR(MATCH(MIN(IF(HTKW!$D$11:$D$30&gt;AVERAGE(B55,C55),HTKW!$D$11:$D$30)),HTKW!$D$11:$D$30),1))</f>
        <v>NR</v>
      </c>
    </row>
    <row r="56" spans="2:12" x14ac:dyDescent="0.25">
      <c r="B56" s="8">
        <v>13.84</v>
      </c>
      <c r="C56" s="9">
        <v>14.06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INDEX(STPH!$O$11:$O$30,IFERROR(MATCH(MIN(IF(STPH!$D$11:$D$30&gt;AVERAGE(B56,C56),STPH!$D$11:$D$30)),STPH!$D$11:$D$30),1))</f>
        <v>+0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INDEX(GEKB!$K$11:$K$100,IFERROR(MATCH(MIN(IF(GEKB!$D$11:$D$100&gt;AVERAGE(B56,C56),GEKB!$D$11:$D$100)),GEKB!$D$11:$D$100),1))</f>
        <v>+III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INDEX(STKWp!$K$11:$K$30,IFERROR(MATCH(MIN(IF(STKWp!$D$11:$D$30&gt;AVERAGE(B56,C56),STKWp!$D$11:$D$30)),STKWp!$D$11:$D$30),1))</f>
        <v>NR</v>
      </c>
      <c r="K56" s="9" t="str">
        <f t="array" ref="K56">INDEX(BSKW!$K$11:$K$30,IFERROR(MATCH(MIN(IF(BSKW!$D$11:$D$30&gt;AVERAGE(B56,C56),BSKW!$D$11:$D$30)),BSKW!$D$11:$D$30),1))</f>
        <v>NR</v>
      </c>
      <c r="L56" s="12" t="str">
        <f t="array" ref="L56">INDEX(HTKW!$K$11:$K$30,IFERROR(MATCH(MIN(IF(HTKW!$D$11:$D$30&gt;AVERAGE(B56,C56),HTKW!$D$11:$D$30)),HTKW!$D$11:$D$30),1))</f>
        <v>NR</v>
      </c>
    </row>
    <row r="57" spans="2:12" x14ac:dyDescent="0.25">
      <c r="B57" s="8">
        <v>14.06</v>
      </c>
      <c r="C57" s="9">
        <v>14.104461709000001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INDEX(GEKB!$K$11:$K$100,IFERROR(MATCH(MIN(IF(GEKB!$D$11:$D$100&gt;AVERAGE(B57,C57),GEKB!$D$11:$D$100)),GEKB!$D$11:$D$100),1))</f>
        <v>+III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INDEX(STKWp!$K$11:$K$30,IFERROR(MATCH(MIN(IF(STKWp!$D$11:$D$30&gt;AVERAGE(B57,C57),STKWp!$D$11:$D$30)),STKWp!$D$11:$D$30),1))</f>
        <v>NR</v>
      </c>
      <c r="K57" s="9" t="str">
        <f t="array" ref="K57">INDEX(BSKW!$K$11:$K$30,IFERROR(MATCH(MIN(IF(BSKW!$D$11:$D$30&gt;AVERAGE(B57,C57),BSKW!$D$11:$D$30)),BSKW!$D$11:$D$30),1))</f>
        <v>NR</v>
      </c>
      <c r="L57" s="12" t="str">
        <f t="array" ref="L57">INDEX(HTKW!$K$11:$K$30,IFERROR(MATCH(MIN(IF(HTKW!$D$11:$D$30&gt;AVERAGE(B57,C57),HTKW!$D$11:$D$30)),HTKW!$D$11:$D$30),1))</f>
        <v>NR</v>
      </c>
    </row>
    <row r="58" spans="2:12" x14ac:dyDescent="0.25">
      <c r="B58" s="8">
        <v>14.104461709000001</v>
      </c>
      <c r="C58" s="9">
        <v>14.19</v>
      </c>
      <c r="D58" s="23" t="str">
        <f t="shared" si="2"/>
        <v>-II</v>
      </c>
      <c r="E58" s="23" t="str">
        <f t="shared" si="3"/>
        <v>-II</v>
      </c>
      <c r="F58" s="9" t="str">
        <f t="array" ref="F58">INDEX(STPH!$O$11:$O$30,IFERROR(MATCH(MIN(IF(STPH!$D$11:$D$30&gt;AVERAGE(B58,C58),STPH!$D$11:$D$30)),STPH!$D$11:$D$30),1))</f>
        <v>-II</v>
      </c>
      <c r="G58" s="9" t="str">
        <f t="array" ref="G58">INDEX(STBI!$O$11:$O$30,IFERROR(MATCH(MIN(IF(STBI!$D$11:$D$30&gt;AVERAGE(B58,C58),STBI!$D$11:$D$30)),STBI!$D$11:$D$30),1))</f>
        <v>+II</v>
      </c>
      <c r="H58" s="9" t="str">
        <f t="array" ref="H58">INDEX(GEKB!$K$11:$K$100,IFERROR(MATCH(MIN(IF(GEKB!$D$11:$D$100&gt;AVERAGE(B58,C58),GEKB!$D$11:$D$100)),GEKB!$D$11:$D$100),1))</f>
        <v>+III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INDEX(STKWp!$K$11:$K$30,IFERROR(MATCH(MIN(IF(STKWp!$D$11:$D$30&gt;AVERAGE(B58,C58),STKWp!$D$11:$D$30)),STKWp!$D$11:$D$30),1))</f>
        <v>NR</v>
      </c>
      <c r="K58" s="9" t="str">
        <f t="array" ref="K58">INDEX(BSKW!$K$11:$K$30,IFERROR(MATCH(MIN(IF(BSKW!$D$11:$D$30&gt;AVERAGE(B58,C58),BSKW!$D$11:$D$30)),BSKW!$D$11:$D$30),1))</f>
        <v>NR</v>
      </c>
      <c r="L58" s="12" t="str">
        <f t="array" ref="L58">INDEX(HTKW!$K$11:$K$30,IFERROR(MATCH(MIN(IF(HTKW!$D$11:$D$30&gt;AVERAGE(B58,C58),HTKW!$D$11:$D$30)),HTKW!$D$11:$D$30),1))</f>
        <v>NR</v>
      </c>
    </row>
    <row r="59" spans="2:12" x14ac:dyDescent="0.25">
      <c r="B59" s="8">
        <v>14.19</v>
      </c>
      <c r="C59" s="9">
        <v>14.49</v>
      </c>
      <c r="D59" s="23" t="str">
        <f t="shared" si="2"/>
        <v>-II</v>
      </c>
      <c r="E59" s="23" t="str">
        <f t="shared" si="3"/>
        <v>-II</v>
      </c>
      <c r="F59" s="9" t="str">
        <f t="array" ref="F59">INDEX(STPH!$O$11:$O$30,IFERROR(MATCH(MIN(IF(STPH!$D$11:$D$30&gt;AVERAGE(B59,C59),STPH!$D$11:$D$30)),STPH!$D$11:$D$30),1))</f>
        <v>-II</v>
      </c>
      <c r="G59" s="9" t="str">
        <f t="array" ref="G59">INDEX(STBI!$O$11:$O$30,IFERROR(MATCH(MIN(IF(STBI!$D$11:$D$30&gt;AVERAGE(B59,C59),STBI!$D$11:$D$30)),STBI!$D$11:$D$30),1))</f>
        <v>+II</v>
      </c>
      <c r="H59" s="9" t="str">
        <f t="array" ref="H59">INDEX(GEKB!$K$11:$K$100,IFERROR(MATCH(MIN(IF(GEKB!$D$11:$D$100&gt;AVERAGE(B59,C59),GEKB!$D$11:$D$100)),GEKB!$D$11:$D$100),1))</f>
        <v>+III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INDEX(STKWp!$K$11:$K$30,IFERROR(MATCH(MIN(IF(STKWp!$D$11:$D$30&gt;AVERAGE(B59,C59),STKWp!$D$11:$D$30)),STKWp!$D$11:$D$30),1))</f>
        <v>NR</v>
      </c>
      <c r="K59" s="9" t="str">
        <f t="array" ref="K59">INDEX(BSKW!$K$11:$K$30,IFERROR(MATCH(MIN(IF(BSKW!$D$11:$D$30&gt;AVERAGE(B59,C59),BSKW!$D$11:$D$30)),BSKW!$D$11:$D$30),1))</f>
        <v>NR</v>
      </c>
      <c r="L59" s="12" t="str">
        <f t="array" ref="L59">INDEX(HTKW!$K$11:$K$30,IFERROR(MATCH(MIN(IF(HTKW!$D$11:$D$30&gt;AVERAGE(B59,C59),HTKW!$D$11:$D$30)),HTKW!$D$11:$D$30),1))</f>
        <v>NR</v>
      </c>
    </row>
    <row r="60" spans="2:12" x14ac:dyDescent="0.25">
      <c r="B60" s="8">
        <v>14.49</v>
      </c>
      <c r="C60" s="9">
        <v>15.02</v>
      </c>
      <c r="D60" s="23" t="str">
        <f t="shared" si="2"/>
        <v>-II</v>
      </c>
      <c r="E60" s="23" t="str">
        <f t="shared" si="3"/>
        <v>-II</v>
      </c>
      <c r="F60" s="9" t="str">
        <f t="array" ref="F60">INDEX(STPH!$O$11:$O$30,IFERROR(MATCH(MIN(IF(STPH!$D$11:$D$30&gt;AVERAGE(B60,C60),STPH!$D$11:$D$30)),STPH!$D$11:$D$30),1))</f>
        <v>-II</v>
      </c>
      <c r="G60" s="9" t="str">
        <f t="array" ref="G60">INDEX(STBI!$O$11:$O$30,IFERROR(MATCH(MIN(IF(STBI!$D$11:$D$30&gt;AVERAGE(B60,C60),STBI!$D$11:$D$30)),STBI!$D$11:$D$30),1))</f>
        <v>+II</v>
      </c>
      <c r="H60" s="9" t="str">
        <f t="array" ref="H60">INDEX(GEKB!$K$11:$K$100,IFERROR(MATCH(MIN(IF(GEKB!$D$11:$D$100&gt;AVERAGE(B60,C60),GEKB!$D$11:$D$100)),GEKB!$D$11:$D$100),1))</f>
        <v>+III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INDEX(STKWp!$K$11:$K$30,IFERROR(MATCH(MIN(IF(STKWp!$D$11:$D$30&gt;AVERAGE(B60,C60),STKWp!$D$11:$D$30)),STKWp!$D$11:$D$30),1))</f>
        <v>NR</v>
      </c>
      <c r="K60" s="9" t="str">
        <f t="array" ref="K60">INDEX(BSKW!$K$11:$K$30,IFERROR(MATCH(MIN(IF(BSKW!$D$11:$D$30&gt;AVERAGE(B60,C60),BSKW!$D$11:$D$30)),BSKW!$D$11:$D$30),1))</f>
        <v>NR</v>
      </c>
      <c r="L60" s="12" t="str">
        <f t="array" ref="L60">INDEX(HTKW!$K$11:$K$30,IFERROR(MATCH(MIN(IF(HTKW!$D$11:$D$30&gt;AVERAGE(B60,C60),HTKW!$D$11:$D$30)),HTKW!$D$11:$D$30),1))</f>
        <v>NR</v>
      </c>
    </row>
    <row r="61" spans="2:12" x14ac:dyDescent="0.25">
      <c r="B61" s="8">
        <v>15.02</v>
      </c>
      <c r="C61" s="9">
        <v>15.54</v>
      </c>
      <c r="D61" s="23" t="str">
        <f t="shared" si="2"/>
        <v>-II</v>
      </c>
      <c r="E61" s="23" t="str">
        <f t="shared" si="3"/>
        <v>-II</v>
      </c>
      <c r="F61" s="9" t="str">
        <f t="array" ref="F61">INDEX(STPH!$O$11:$O$30,IFERROR(MATCH(MIN(IF(STPH!$D$11:$D$30&gt;AVERAGE(B61,C61),STPH!$D$11:$D$30)),STPH!$D$11:$D$30),1))</f>
        <v>-II</v>
      </c>
      <c r="G61" s="9" t="str">
        <f t="array" ref="G61">INDEX(STBI!$O$11:$O$30,IFERROR(MATCH(MIN(IF(STBI!$D$11:$D$30&gt;AVERAGE(B61,C61),STBI!$D$11:$D$30)),STBI!$D$11:$D$30),1))</f>
        <v>+II</v>
      </c>
      <c r="H61" s="9" t="str">
        <f t="array" ref="H61">INDEX(GEKB!$K$11:$K$100,IFERROR(MATCH(MIN(IF(GEKB!$D$11:$D$100&gt;AVERAGE(B61,C61),GEKB!$D$11:$D$100)),GEKB!$D$11:$D$100),1))</f>
        <v>+III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INDEX(STKWp!$K$11:$K$30,IFERROR(MATCH(MIN(IF(STKWp!$D$11:$D$30&gt;AVERAGE(B61,C61),STKWp!$D$11:$D$30)),STKWp!$D$11:$D$30),1))</f>
        <v>NR</v>
      </c>
      <c r="K61" s="9" t="str">
        <f t="array" ref="K61">INDEX(BSKW!$K$11:$K$30,IFERROR(MATCH(MIN(IF(BSKW!$D$11:$D$30&gt;AVERAGE(B61,C61),BSKW!$D$11:$D$30)),BSKW!$D$11:$D$30),1))</f>
        <v>NR</v>
      </c>
      <c r="L61" s="12" t="str">
        <f t="array" ref="L61">INDEX(HTKW!$K$11:$K$30,IFERROR(MATCH(MIN(IF(HTKW!$D$11:$D$30&gt;AVERAGE(B61,C61),HTKW!$D$11:$D$30)),HTKW!$D$11:$D$30),1))</f>
        <v>NR</v>
      </c>
    </row>
    <row r="62" spans="2:12" x14ac:dyDescent="0.25">
      <c r="B62" s="8">
        <v>15.54</v>
      </c>
      <c r="C62" s="9">
        <v>16.059999999999999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</v>
      </c>
      <c r="H62" s="9" t="str">
        <f t="array" ref="H62">INDEX(GEKB!$K$11:$K$100,IFERROR(MATCH(MIN(IF(GEKB!$D$11:$D$100&gt;AVERAGE(B62,C62),GEKB!$D$11:$D$100)),GEKB!$D$11:$D$100),1))</f>
        <v>+III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INDEX(STKWp!$K$11:$K$30,IFERROR(MATCH(MIN(IF(STKWp!$D$11:$D$30&gt;AVERAGE(B62,C62),STKWp!$D$11:$D$30)),STKWp!$D$11:$D$30),1))</f>
        <v>NR</v>
      </c>
      <c r="K62" s="9" t="str">
        <f t="array" ref="K62">INDEX(BSKW!$K$11:$K$30,IFERROR(MATCH(MIN(IF(BSKW!$D$11:$D$30&gt;AVERAGE(B62,C62),BSKW!$D$11:$D$30)),BSKW!$D$11:$D$30),1))</f>
        <v>NR</v>
      </c>
      <c r="L62" s="12" t="str">
        <f t="array" ref="L62">INDEX(HTKW!$K$11:$K$30,IFERROR(MATCH(MIN(IF(HTKW!$D$11:$D$30&gt;AVERAGE(B62,C62),HTKW!$D$11:$D$30)),HTKW!$D$11:$D$30),1))</f>
        <v>NR</v>
      </c>
    </row>
    <row r="63" spans="2:12" x14ac:dyDescent="0.25">
      <c r="B63" s="8">
        <v>16.059999999999999</v>
      </c>
      <c r="C63" s="9">
        <v>16.59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INDEX(GEKB!$K$11:$K$100,IFERROR(MATCH(MIN(IF(GEKB!$D$11:$D$100&gt;AVERAGE(B63,C63),GEKB!$D$11:$D$100)),GEKB!$D$11:$D$100),1))</f>
        <v>+III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INDEX(STKWp!$K$11:$K$30,IFERROR(MATCH(MIN(IF(STKWp!$D$11:$D$30&gt;AVERAGE(B63,C63),STKWp!$D$11:$D$30)),STKWp!$D$11:$D$30),1))</f>
        <v>NR</v>
      </c>
      <c r="K63" s="9" t="str">
        <f t="array" ref="K63">INDEX(BSKW!$K$11:$K$30,IFERROR(MATCH(MIN(IF(BSKW!$D$11:$D$30&gt;AVERAGE(B63,C63),BSKW!$D$11:$D$30)),BSKW!$D$11:$D$30),1))</f>
        <v>NR</v>
      </c>
      <c r="L63" s="12" t="str">
        <f t="array" ref="L63">INDEX(HTKW!$K$11:$K$30,IFERROR(MATCH(MIN(IF(HTKW!$D$11:$D$30&gt;AVERAGE(B63,C63),HTKW!$D$11:$D$30)),HTKW!$D$11:$D$30),1))</f>
        <v>NR</v>
      </c>
    </row>
    <row r="64" spans="2:12" x14ac:dyDescent="0.25">
      <c r="B64" s="8">
        <v>16.59</v>
      </c>
      <c r="C64" s="9">
        <v>16.652344551000002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INDEX(GEKB!$K$11:$K$100,IFERROR(MATCH(MIN(IF(GEKB!$D$11:$D$100&gt;AVERAGE(B64,C64),GEKB!$D$11:$D$100)),GEKB!$D$11:$D$100),1))</f>
        <v>+III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INDEX(STKWp!$K$11:$K$30,IFERROR(MATCH(MIN(IF(STKWp!$D$11:$D$30&gt;AVERAGE(B64,C64),STKWp!$D$11:$D$30)),STKWp!$D$11:$D$30),1))</f>
        <v>NR</v>
      </c>
      <c r="K64" s="9" t="str">
        <f t="array" ref="K64">INDEX(BSKW!$K$11:$K$30,IFERROR(MATCH(MIN(IF(BSKW!$D$11:$D$30&gt;AVERAGE(B64,C64),BSKW!$D$11:$D$30)),BSKW!$D$11:$D$30),1))</f>
        <v>NR</v>
      </c>
      <c r="L64" s="12" t="str">
        <f t="array" ref="L64">INDEX(HTKW!$K$11:$K$30,IFERROR(MATCH(MIN(IF(HTKW!$D$11:$D$30&gt;AVERAGE(B64,C64),HTKW!$D$11:$D$30)),HTKW!$D$11:$D$30),1))</f>
        <v>NR</v>
      </c>
    </row>
    <row r="65" spans="2:12" x14ac:dyDescent="0.25">
      <c r="B65" s="8">
        <v>16.652344551000002</v>
      </c>
      <c r="C65" s="9">
        <v>16.656083170000002</v>
      </c>
      <c r="D65" s="23" t="str">
        <f t="shared" si="2"/>
        <v>-II</v>
      </c>
      <c r="E65" s="23" t="str">
        <f t="shared" si="3"/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+III</v>
      </c>
      <c r="H65" s="9" t="str">
        <f t="array" ref="H65">INDEX(GEKB!$K$11:$K$100,IFERROR(MATCH(MIN(IF(GEKB!$D$11:$D$100&gt;AVERAGE(B65,C65),GEKB!$D$11:$D$100)),GEKB!$D$11:$D$100),1))</f>
        <v>+III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INDEX(STKWp!$K$11:$K$30,IFERROR(MATCH(MIN(IF(STKWp!$D$11:$D$30&gt;AVERAGE(B65,C65),STKWp!$D$11:$D$30)),STKWp!$D$11:$D$30),1))</f>
        <v>NR</v>
      </c>
      <c r="K65" s="9" t="str">
        <f t="array" ref="K65">INDEX(BSKW!$K$11:$K$30,IFERROR(MATCH(MIN(IF(BSKW!$D$11:$D$30&gt;AVERAGE(B65,C65),BSKW!$D$11:$D$30)),BSKW!$D$11:$D$30),1))</f>
        <v>NR</v>
      </c>
      <c r="L65" s="12" t="str">
        <f t="array" ref="L65">INDEX(HTKW!$K$11:$K$30,IFERROR(MATCH(MIN(IF(HTKW!$D$11:$D$30&gt;AVERAGE(B65,C65),HTKW!$D$11:$D$30)),HTKW!$D$11:$D$30),1))</f>
        <v>NR</v>
      </c>
    </row>
    <row r="66" spans="2:12" x14ac:dyDescent="0.25">
      <c r="B66" s="8">
        <v>16.656083170000002</v>
      </c>
      <c r="C66" s="9">
        <v>17.11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INDEX(STPH!$O$11:$O$30,IFERROR(MATCH(MIN(IF(STPH!$D$11:$D$30&gt;AVERAGE(B66,C66),STPH!$D$11:$D$30)),STPH!$D$11:$D$30),1))</f>
        <v>+0</v>
      </c>
      <c r="G66" s="9" t="str">
        <f t="array" ref="G66">INDEX(STBI!$O$11:$O$30,IFERROR(MATCH(MIN(IF(STBI!$D$11:$D$30&gt;AVERAGE(B66,C66),STBI!$D$11:$D$30)),STBI!$D$11:$D$30),1))</f>
        <v>+III</v>
      </c>
      <c r="H66" s="9" t="str">
        <f t="array" ref="H66">INDEX(GEKB!$K$11:$K$100,IFERROR(MATCH(MIN(IF(GEKB!$D$11:$D$100&gt;AVERAGE(B66,C66),GEKB!$D$11:$D$100)),GEKB!$D$11:$D$100),1))</f>
        <v>+III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INDEX(STKWp!$K$11:$K$30,IFERROR(MATCH(MIN(IF(STKWp!$D$11:$D$30&gt;AVERAGE(B66,C66),STKWp!$D$11:$D$30)),STKWp!$D$11:$D$30),1))</f>
        <v>NR</v>
      </c>
      <c r="K66" s="9" t="str">
        <f t="array" ref="K66">INDEX(BSKW!$K$11:$K$30,IFERROR(MATCH(MIN(IF(BSKW!$D$11:$D$30&gt;AVERAGE(B66,C66),BSKW!$D$11:$D$30)),BSKW!$D$11:$D$30),1))</f>
        <v>NR</v>
      </c>
      <c r="L66" s="12" t="str">
        <f t="array" ref="L66">INDEX(HTKW!$K$11:$K$30,IFERROR(MATCH(MIN(IF(HTKW!$D$11:$D$30&gt;AVERAGE(B66,C66),HTKW!$D$11:$D$30)),HTKW!$D$11:$D$30),1))</f>
        <v>NR</v>
      </c>
    </row>
    <row r="67" spans="2:12" x14ac:dyDescent="0.25">
      <c r="B67" s="8">
        <v>17.11</v>
      </c>
      <c r="C67" s="9">
        <v>17.155520158000002</v>
      </c>
      <c r="D67" s="23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INDEX(STPH!$O$11:$O$30,IFERROR(MATCH(MIN(IF(STPH!$D$11:$D$30&gt;AVERAGE(B67,C67),STPH!$D$11:$D$30)),STPH!$D$11:$D$30),1))</f>
        <v>+0</v>
      </c>
      <c r="G67" s="9" t="str">
        <f t="array" ref="G67">INDEX(STBI!$O$11:$O$30,IFERROR(MATCH(MIN(IF(STBI!$D$11:$D$30&gt;AVERAGE(B67,C67),STBI!$D$11:$D$30)),STBI!$D$11:$D$30),1))</f>
        <v>+III</v>
      </c>
      <c r="H67" s="9" t="str">
        <f t="array" ref="H67">INDEX(GEKB!$K$11:$K$100,IFERROR(MATCH(MIN(IF(GEKB!$D$11:$D$100&gt;AVERAGE(B67,C67),GEKB!$D$11:$D$100)),GEKB!$D$11:$D$100),1))</f>
        <v>+III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INDEX(STKWp!$K$11:$K$30,IFERROR(MATCH(MIN(IF(STKWp!$D$11:$D$30&gt;AVERAGE(B67,C67),STKWp!$D$11:$D$30)),STKWp!$D$11:$D$30),1))</f>
        <v>NR</v>
      </c>
      <c r="K67" s="9" t="str">
        <f t="array" ref="K67">INDEX(BSKW!$K$11:$K$30,IFERROR(MATCH(MIN(IF(BSKW!$D$11:$D$30&gt;AVERAGE(B67,C67),BSKW!$D$11:$D$30)),BSKW!$D$11:$D$30),1))</f>
        <v>NR</v>
      </c>
      <c r="L67" s="12" t="str">
        <f t="array" ref="L67">INDEX(HTKW!$K$11:$K$30,IFERROR(MATCH(MIN(IF(HTKW!$D$11:$D$30&gt;AVERAGE(B67,C67),HTKW!$D$11:$D$30)),HTKW!$D$11:$D$30),1))</f>
        <v>NR</v>
      </c>
    </row>
    <row r="68" spans="2:12" x14ac:dyDescent="0.25">
      <c r="B68" s="8">
        <v>17.155520158000002</v>
      </c>
      <c r="C68" s="9">
        <v>17.71</v>
      </c>
      <c r="D68" s="23" t="str">
        <f t="shared" si="4"/>
        <v>+0</v>
      </c>
      <c r="E68" s="23" t="str">
        <f t="shared" si="5"/>
        <v>+0</v>
      </c>
      <c r="F68" s="9" t="str">
        <f t="array" ref="F68">INDEX(STPH!$O$11:$O$30,IFERROR(MATCH(MIN(IF(STPH!$D$11:$D$30&gt;AVERAGE(B68,C68),STPH!$D$11:$D$30)),STPH!$D$11:$D$30),1))</f>
        <v>+0</v>
      </c>
      <c r="G68" s="9" t="str">
        <f t="array" ref="G68">INDEX(STBI!$O$11:$O$30,IFERROR(MATCH(MIN(IF(STBI!$D$11:$D$30&gt;AVERAGE(B68,C68),STBI!$D$11:$D$30)),STBI!$D$11:$D$30),1))</f>
        <v>+III</v>
      </c>
      <c r="H68" s="9" t="str">
        <f t="array" ref="H68">INDEX(GEKB!$K$11:$K$100,IFERROR(MATCH(MIN(IF(GEKB!$D$11:$D$100&gt;AVERAGE(B68,C68),GEKB!$D$11:$D$100)),GEKB!$D$11:$D$100),1))</f>
        <v>+III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INDEX(STKWp!$K$11:$K$30,IFERROR(MATCH(MIN(IF(STKWp!$D$11:$D$30&gt;AVERAGE(B68,C68),STKWp!$D$11:$D$30)),STKWp!$D$11:$D$30),1))</f>
        <v>NR</v>
      </c>
      <c r="K68" s="9" t="str">
        <f t="array" ref="K68">INDEX(BSKW!$K$11:$K$30,IFERROR(MATCH(MIN(IF(BSKW!$D$11:$D$30&gt;AVERAGE(B68,C68),BSKW!$D$11:$D$30)),BSKW!$D$11:$D$30),1))</f>
        <v>NR</v>
      </c>
      <c r="L68" s="12" t="str">
        <f t="array" ref="L68">INDEX(HTKW!$K$11:$K$30,IFERROR(MATCH(MIN(IF(HTKW!$D$11:$D$30&gt;AVERAGE(B68,C68),HTKW!$D$11:$D$30)),HTKW!$D$11:$D$30),1))</f>
        <v>NR</v>
      </c>
    </row>
    <row r="69" spans="2:12" x14ac:dyDescent="0.25">
      <c r="B69" s="8">
        <v>17.71</v>
      </c>
      <c r="C69" s="9">
        <v>17.802401842000002</v>
      </c>
      <c r="D69" s="23" t="str">
        <f t="shared" si="4"/>
        <v>+0</v>
      </c>
      <c r="E69" s="23" t="str">
        <f t="shared" si="5"/>
        <v>+0</v>
      </c>
      <c r="F69" s="9" t="str">
        <f t="array" ref="F69">INDEX(STPH!$O$11:$O$30,IFERROR(MATCH(MIN(IF(STPH!$D$11:$D$30&gt;AVERAGE(B69,C69),STPH!$D$11:$D$30)),STPH!$D$11:$D$30),1))</f>
        <v>+0</v>
      </c>
      <c r="G69" s="9" t="str">
        <f t="array" ref="G69">INDEX(STBI!$O$11:$O$30,IFERROR(MATCH(MIN(IF(STBI!$D$11:$D$30&gt;AVERAGE(B69,C69),STBI!$D$11:$D$30)),STBI!$D$11:$D$30),1))</f>
        <v>+III</v>
      </c>
      <c r="H69" s="9" t="str">
        <f t="array" ref="H69">INDEX(GEKB!$K$11:$K$100,IFERROR(MATCH(MIN(IF(GEKB!$D$11:$D$100&gt;AVERAGE(B69,C69),GEKB!$D$11:$D$100)),GEKB!$D$11:$D$100),1))</f>
        <v>+III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INDEX(STKWp!$K$11:$K$30,IFERROR(MATCH(MIN(IF(STKWp!$D$11:$D$30&gt;AVERAGE(B69,C69),STKWp!$D$11:$D$30)),STKWp!$D$11:$D$30),1))</f>
        <v>NR</v>
      </c>
      <c r="K69" s="9" t="str">
        <f t="array" ref="K69">INDEX(BSKW!$K$11:$K$30,IFERROR(MATCH(MIN(IF(BSKW!$D$11:$D$30&gt;AVERAGE(B69,C69),BSKW!$D$11:$D$30)),BSKW!$D$11:$D$30),1))</f>
        <v>NR</v>
      </c>
      <c r="L69" s="12" t="str">
        <f t="array" ref="L69">INDEX(HTKW!$K$11:$K$30,IFERROR(MATCH(MIN(IF(HTKW!$D$11:$D$30&gt;AVERAGE(B69,C69),HTKW!$D$11:$D$30)),HTKW!$D$11:$D$30),1))</f>
        <v>NR</v>
      </c>
    </row>
    <row r="70" spans="2:12" x14ac:dyDescent="0.25">
      <c r="B70" s="8">
        <v>17.802401842000002</v>
      </c>
      <c r="C70" s="9">
        <v>17.802979463</v>
      </c>
      <c r="D70" s="23" t="str">
        <f t="shared" si="4"/>
        <v>+0</v>
      </c>
      <c r="E70" s="23" t="str">
        <f t="shared" si="5"/>
        <v>+0</v>
      </c>
      <c r="F70" s="9" t="str">
        <f t="array" ref="F70">INDEX(STPH!$O$11:$O$30,IFERROR(MATCH(MIN(IF(STPH!$D$11:$D$30&gt;AVERAGE(B70,C70),STPH!$D$11:$D$30)),STPH!$D$11:$D$30),1))</f>
        <v>+0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INDEX(GEKB!$K$11:$K$100,IFERROR(MATCH(MIN(IF(GEKB!$D$11:$D$100&gt;AVERAGE(B70,C70),GEKB!$D$11:$D$100)),GEKB!$D$11:$D$100),1))</f>
        <v>+III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INDEX(STKWp!$K$11:$K$30,IFERROR(MATCH(MIN(IF(STKWp!$D$11:$D$30&gt;AVERAGE(B70,C70),STKWp!$D$11:$D$30)),STKWp!$D$11:$D$30),1))</f>
        <v>NR</v>
      </c>
      <c r="K70" s="9" t="str">
        <f t="array" ref="K70">INDEX(BSKW!$K$11:$K$30,IFERROR(MATCH(MIN(IF(BSKW!$D$11:$D$30&gt;AVERAGE(B70,C70),BSKW!$D$11:$D$30)),BSKW!$D$11:$D$30),1))</f>
        <v>NR</v>
      </c>
      <c r="L70" s="12" t="str">
        <f t="array" ref="L70">INDEX(HTKW!$K$11:$K$30,IFERROR(MATCH(MIN(IF(HTKW!$D$11:$D$30&gt;AVERAGE(B70,C70),HTKW!$D$11:$D$30)),HTKW!$D$11:$D$30),1))</f>
        <v>NR</v>
      </c>
    </row>
    <row r="71" spans="2:12" x14ac:dyDescent="0.25">
      <c r="B71" s="8">
        <v>17.802979463</v>
      </c>
      <c r="C71" s="9">
        <v>17.809999999999999</v>
      </c>
      <c r="D71" s="23" t="str">
        <f t="shared" si="4"/>
        <v>-III</v>
      </c>
      <c r="E71" s="23" t="str">
        <f t="shared" si="5"/>
        <v>-III</v>
      </c>
      <c r="F71" s="9" t="str">
        <f t="array" ref="F71">INDEX(STPH!$O$11:$O$30,IFERROR(MATCH(MIN(IF(STPH!$D$11:$D$30&gt;AVERAGE(B71,C71),STPH!$D$11:$D$30)),STPH!$D$11:$D$30),1))</f>
        <v>-III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INDEX(GEKB!$K$11:$K$100,IFERROR(MATCH(MIN(IF(GEKB!$D$11:$D$100&gt;AVERAGE(B71,C71),GEKB!$D$11:$D$100)),GEKB!$D$11:$D$100),1))</f>
        <v>+III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INDEX(STKWp!$K$11:$K$30,IFERROR(MATCH(MIN(IF(STKWp!$D$11:$D$30&gt;AVERAGE(B71,C71),STKWp!$D$11:$D$30)),STKWp!$D$11:$D$30),1))</f>
        <v>NR</v>
      </c>
      <c r="K71" s="9" t="str">
        <f t="array" ref="K71">INDEX(BSKW!$K$11:$K$30,IFERROR(MATCH(MIN(IF(BSKW!$D$11:$D$30&gt;AVERAGE(B71,C71),BSKW!$D$11:$D$30)),BSKW!$D$11:$D$30),1))</f>
        <v>NR</v>
      </c>
      <c r="L71" s="12" t="str">
        <f t="array" ref="L71">INDEX(HTKW!$K$11:$K$30,IFERROR(MATCH(MIN(IF(HTKW!$D$11:$D$30&gt;AVERAGE(B71,C71),HTKW!$D$11:$D$30)),HTKW!$D$11:$D$30),1))</f>
        <v>NR</v>
      </c>
    </row>
    <row r="72" spans="2:12" x14ac:dyDescent="0.25">
      <c r="B72" s="8">
        <v>17.809999999999999</v>
      </c>
      <c r="C72" s="9">
        <v>17.850000000000001</v>
      </c>
      <c r="D72" s="23" t="str">
        <f t="shared" si="4"/>
        <v>-III</v>
      </c>
      <c r="E72" s="23" t="str">
        <f t="shared" si="5"/>
        <v>-III</v>
      </c>
      <c r="F72" s="9" t="str">
        <f t="array" ref="F72">INDEX(STPH!$O$11:$O$30,IFERROR(MATCH(MIN(IF(STPH!$D$11:$D$30&gt;AVERAGE(B72,C72),STPH!$D$11:$D$30)),STPH!$D$11:$D$30),1))</f>
        <v>-III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INDEX(GEKB!$K$11:$K$100,IFERROR(MATCH(MIN(IF(GEKB!$D$11:$D$100&gt;AVERAGE(B72,C72),GEKB!$D$11:$D$100)),GEKB!$D$11:$D$100),1))</f>
        <v>+III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INDEX(STKWp!$K$11:$K$30,IFERROR(MATCH(MIN(IF(STKWp!$D$11:$D$30&gt;AVERAGE(B72,C72),STKWp!$D$11:$D$30)),STKWp!$D$11:$D$30),1))</f>
        <v>NR</v>
      </c>
      <c r="K72" s="9" t="str">
        <f t="array" ref="K72">INDEX(BSKW!$K$11:$K$30,IFERROR(MATCH(MIN(IF(BSKW!$D$11:$D$30&gt;AVERAGE(B72,C72),BSKW!$D$11:$D$30)),BSKW!$D$11:$D$30),1))</f>
        <v>NR</v>
      </c>
      <c r="L72" s="12" t="str">
        <f t="array" ref="L72">INDEX(HTKW!$K$11:$K$30,IFERROR(MATCH(MIN(IF(HTKW!$D$11:$D$30&gt;AVERAGE(B72,C72),HTKW!$D$11:$D$30)),HTKW!$D$11:$D$30),1))</f>
        <v>NR</v>
      </c>
    </row>
    <row r="73" spans="2:12" x14ac:dyDescent="0.25">
      <c r="B73" s="8">
        <v>17.850000000000001</v>
      </c>
      <c r="C73" s="9">
        <v>17.91</v>
      </c>
      <c r="D73" s="23" t="str">
        <f t="shared" si="4"/>
        <v>-III</v>
      </c>
      <c r="E73" s="23" t="str">
        <f t="shared" si="5"/>
        <v>-III</v>
      </c>
      <c r="F73" s="9" t="str">
        <f t="array" ref="F73">INDEX(STPH!$O$11:$O$30,IFERROR(MATCH(MIN(IF(STPH!$D$11:$D$30&gt;AVERAGE(B73,C73),STPH!$D$11:$D$30)),STPH!$D$11:$D$30),1))</f>
        <v>-III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INDEX(GEKB!$K$11:$K$100,IFERROR(MATCH(MIN(IF(GEKB!$D$11:$D$100&gt;AVERAGE(B73,C73),GEKB!$D$11:$D$100)),GEKB!$D$11:$D$100),1))</f>
        <v>+III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INDEX(STKWp!$K$11:$K$30,IFERROR(MATCH(MIN(IF(STKWp!$D$11:$D$30&gt;AVERAGE(B73,C73),STKWp!$D$11:$D$30)),STKWp!$D$11:$D$30),1))</f>
        <v>NR</v>
      </c>
      <c r="K73" s="9" t="str">
        <f t="array" ref="K73">INDEX(BSKW!$K$11:$K$30,IFERROR(MATCH(MIN(IF(BSKW!$D$11:$D$30&gt;AVERAGE(B73,C73),BSKW!$D$11:$D$30)),BSKW!$D$11:$D$30),1))</f>
        <v>NR</v>
      </c>
      <c r="L73" s="12" t="str">
        <f t="array" ref="L73">INDEX(HTKW!$K$11:$K$30,IFERROR(MATCH(MIN(IF(HTKW!$D$11:$D$30&gt;AVERAGE(B73,C73),HTKW!$D$11:$D$30)),HTKW!$D$11:$D$30),1))</f>
        <v>NR</v>
      </c>
    </row>
    <row r="74" spans="2:12" x14ac:dyDescent="0.25">
      <c r="B74" s="8">
        <v>17.91</v>
      </c>
      <c r="C74" s="9">
        <v>18.29</v>
      </c>
      <c r="D74" s="23" t="str">
        <f t="shared" si="4"/>
        <v>-III</v>
      </c>
      <c r="E74" s="23" t="str">
        <f t="shared" si="5"/>
        <v>-III</v>
      </c>
      <c r="F74" s="9" t="str">
        <f t="array" ref="F74">INDEX(STPH!$O$11:$O$30,IFERROR(MATCH(MIN(IF(STPH!$D$11:$D$30&gt;AVERAGE(B74,C74),STPH!$D$11:$D$30)),STPH!$D$11:$D$30),1))</f>
        <v>-III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INDEX(GEKB!$K$11:$K$100,IFERROR(MATCH(MIN(IF(GEKB!$D$11:$D$100&gt;AVERAGE(B74,C74),GEKB!$D$11:$D$100)),GEKB!$D$11:$D$100),1))</f>
        <v>+III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INDEX(STKWp!$K$11:$K$30,IFERROR(MATCH(MIN(IF(STKWp!$D$11:$D$30&gt;AVERAGE(B74,C74),STKWp!$D$11:$D$30)),STKWp!$D$11:$D$30),1))</f>
        <v>NR</v>
      </c>
      <c r="K74" s="9" t="str">
        <f t="array" ref="K74">INDEX(BSKW!$K$11:$K$30,IFERROR(MATCH(MIN(IF(BSKW!$D$11:$D$30&gt;AVERAGE(B74,C74),BSKW!$D$11:$D$30)),BSKW!$D$11:$D$30),1))</f>
        <v>NR</v>
      </c>
      <c r="L74" s="12" t="str">
        <f t="array" ref="L74">INDEX(HTKW!$K$11:$K$30,IFERROR(MATCH(MIN(IF(HTKW!$D$11:$D$30&gt;AVERAGE(B74,C74),HTKW!$D$11:$D$30)),HTKW!$D$11:$D$30),1))</f>
        <v>NR</v>
      </c>
    </row>
    <row r="75" spans="2:12" x14ac:dyDescent="0.25">
      <c r="B75" s="8">
        <v>18.29</v>
      </c>
      <c r="C75" s="9">
        <v>18.48</v>
      </c>
      <c r="D75" s="23" t="str">
        <f t="shared" si="4"/>
        <v>-III</v>
      </c>
      <c r="E75" s="23" t="str">
        <f t="shared" si="5"/>
        <v>-III</v>
      </c>
      <c r="F75" s="9" t="str">
        <f t="array" ref="F75">INDEX(STPH!$O$11:$O$30,IFERROR(MATCH(MIN(IF(STPH!$D$11:$D$30&gt;AVERAGE(B75,C75),STPH!$D$11:$D$30)),STPH!$D$11:$D$30),1))</f>
        <v>-III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INDEX(GEKB!$K$11:$K$100,IFERROR(MATCH(MIN(IF(GEKB!$D$11:$D$100&gt;AVERAGE(B75,C75),GEKB!$D$11:$D$100)),GEKB!$D$11:$D$100),1))</f>
        <v>+III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INDEX(STKWp!$K$11:$K$30,IFERROR(MATCH(MIN(IF(STKWp!$D$11:$D$30&gt;AVERAGE(B75,C75),STKWp!$D$11:$D$30)),STKWp!$D$11:$D$30),1))</f>
        <v>NR</v>
      </c>
      <c r="K75" s="9" t="str">
        <f t="array" ref="K75">INDEX(BSKW!$K$11:$K$30,IFERROR(MATCH(MIN(IF(BSKW!$D$11:$D$30&gt;AVERAGE(B75,C75),BSKW!$D$11:$D$30)),BSKW!$D$11:$D$30),1))</f>
        <v>NR</v>
      </c>
      <c r="L75" s="12" t="str">
        <f t="array" ref="L75">INDEX(HTKW!$K$11:$K$30,IFERROR(MATCH(MIN(IF(HTKW!$D$11:$D$30&gt;AVERAGE(B75,C75),HTKW!$D$11:$D$30)),HTKW!$D$11:$D$30),1))</f>
        <v>NR</v>
      </c>
    </row>
    <row r="76" spans="2:12" x14ac:dyDescent="0.25">
      <c r="B76" s="8">
        <v>18.48</v>
      </c>
      <c r="C76" s="9">
        <v>18.559999999999999</v>
      </c>
      <c r="D76" s="23" t="str">
        <f t="shared" si="4"/>
        <v>-III</v>
      </c>
      <c r="E76" s="23" t="str">
        <f t="shared" si="5"/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INDEX(GEKB!$K$11:$K$100,IFERROR(MATCH(MIN(IF(GEKB!$D$11:$D$100&gt;AVERAGE(B76,C76),GEKB!$D$11:$D$100)),GEKB!$D$11:$D$100),1))</f>
        <v>+III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INDEX(STKWp!$K$11:$K$30,IFERROR(MATCH(MIN(IF(STKWp!$D$11:$D$30&gt;AVERAGE(B76,C76),STKWp!$D$11:$D$30)),STKWp!$D$11:$D$30),1))</f>
        <v>NR</v>
      </c>
      <c r="K76" s="9" t="str">
        <f t="array" ref="K76">INDEX(BSKW!$K$11:$K$30,IFERROR(MATCH(MIN(IF(BSKW!$D$11:$D$30&gt;AVERAGE(B76,C76),BSKW!$D$11:$D$30)),BSKW!$D$11:$D$30),1))</f>
        <v>NR</v>
      </c>
      <c r="L76" s="12" t="str">
        <f t="array" ref="L76">INDEX(HTKW!$K$11:$K$30,IFERROR(MATCH(MIN(IF(HTKW!$D$11:$D$30&gt;AVERAGE(B76,C76),HTKW!$D$11:$D$30)),HTKW!$D$11:$D$30),1))</f>
        <v>NR</v>
      </c>
    </row>
    <row r="77" spans="2:12" x14ac:dyDescent="0.25">
      <c r="B77" s="8">
        <v>18.559999999999999</v>
      </c>
      <c r="C77" s="9">
        <v>18.57818717</v>
      </c>
      <c r="D77" s="23" t="str">
        <f t="shared" si="4"/>
        <v>-III</v>
      </c>
      <c r="E77" s="23" t="str">
        <f t="shared" si="5"/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INDEX(GEKB!$K$11:$K$100,IFERROR(MATCH(MIN(IF(GEKB!$D$11:$D$100&gt;AVERAGE(B77,C77),GEKB!$D$11:$D$100)),GEKB!$D$11:$D$100),1))</f>
        <v>NR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INDEX(STKWp!$K$11:$K$30,IFERROR(MATCH(MIN(IF(STKWp!$D$11:$D$30&gt;AVERAGE(B77,C77),STKWp!$D$11:$D$30)),STKWp!$D$11:$D$30),1))</f>
        <v>NR</v>
      </c>
      <c r="K77" s="9" t="str">
        <f t="array" ref="K77">INDEX(BSKW!$K$11:$K$30,IFERROR(MATCH(MIN(IF(BSKW!$D$11:$D$30&gt;AVERAGE(B77,C77),BSKW!$D$11:$D$30)),BSKW!$D$11:$D$30),1))</f>
        <v>NR</v>
      </c>
      <c r="L77" s="12" t="str">
        <f t="array" ref="L77">INDEX(HTKW!$K$11:$K$30,IFERROR(MATCH(MIN(IF(HTKW!$D$11:$D$30&gt;AVERAGE(B77,C77),HTKW!$D$11:$D$30)),HTKW!$D$11:$D$30),1))</f>
        <v>NR</v>
      </c>
    </row>
    <row r="78" spans="2:12" x14ac:dyDescent="0.25">
      <c r="B78" s="8">
        <v>18.57818717</v>
      </c>
      <c r="C78" s="9">
        <v>18.588187170000001</v>
      </c>
      <c r="D78" s="23" t="str">
        <f t="shared" si="4"/>
        <v>-III</v>
      </c>
      <c r="E78" s="23" t="str">
        <f t="shared" si="5"/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INDEX(GEKB!$K$11:$K$100,IFERROR(MATCH(MIN(IF(GEKB!$D$11:$D$100&gt;AVERAGE(B78,C78),GEKB!$D$11:$D$100)),GEKB!$D$11:$D$100),1))</f>
        <v>NR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INDEX(STKWp!$K$11:$K$30,IFERROR(MATCH(MIN(IF(STKWp!$D$11:$D$30&gt;AVERAGE(B78,C78),STKWp!$D$11:$D$30)),STKWp!$D$11:$D$30),1))</f>
        <v>+III</v>
      </c>
      <c r="K78" s="9" t="str">
        <f t="array" ref="K78">INDEX(BSKW!$K$11:$K$30,IFERROR(MATCH(MIN(IF(BSKW!$D$11:$D$30&gt;AVERAGE(B78,C78),BSKW!$D$11:$D$30)),BSKW!$D$11:$D$30),1))</f>
        <v>NR</v>
      </c>
      <c r="L78" s="12" t="str">
        <f t="array" ref="L78">INDEX(HTKW!$K$11:$K$30,IFERROR(MATCH(MIN(IF(HTKW!$D$11:$D$30&gt;AVERAGE(B78,C78),HTKW!$D$11:$D$30)),HTKW!$D$11:$D$30),1))</f>
        <v>NR</v>
      </c>
    </row>
    <row r="79" spans="2:12" x14ac:dyDescent="0.25">
      <c r="B79" s="8">
        <v>18.588187170000001</v>
      </c>
      <c r="C79" s="9">
        <v>18.605671771000001</v>
      </c>
      <c r="D79" s="23" t="str">
        <f t="shared" si="4"/>
        <v>-III</v>
      </c>
      <c r="E79" s="23" t="str">
        <f t="shared" si="5"/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INDEX(GEKB!$K$11:$K$100,IFERROR(MATCH(MIN(IF(GEKB!$D$11:$D$100&gt;AVERAGE(B79,C79),GEKB!$D$11:$D$100)),GEKB!$D$11:$D$100),1))</f>
        <v>NR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INDEX(STKWp!$K$11:$K$30,IFERROR(MATCH(MIN(IF(STKWp!$D$11:$D$30&gt;AVERAGE(B79,C79),STKWp!$D$11:$D$30)),STKWp!$D$11:$D$30),1))</f>
        <v>NR</v>
      </c>
      <c r="K79" s="9" t="str">
        <f t="array" ref="K79">INDEX(BSKW!$K$11:$K$30,IFERROR(MATCH(MIN(IF(BSKW!$D$11:$D$30&gt;AVERAGE(B79,C79),BSKW!$D$11:$D$30)),BSKW!$D$11:$D$30),1))</f>
        <v>NR</v>
      </c>
      <c r="L79" s="12" t="str">
        <f t="array" ref="L79">INDEX(HTKW!$K$11:$K$30,IFERROR(MATCH(MIN(IF(HTKW!$D$11:$D$30&gt;AVERAGE(B79,C79),HTKW!$D$11:$D$30)),HTKW!$D$11:$D$30),1))</f>
        <v>NR</v>
      </c>
    </row>
    <row r="80" spans="2:12" x14ac:dyDescent="0.25">
      <c r="B80" s="8">
        <v>18.605671771000001</v>
      </c>
      <c r="C80" s="9">
        <v>18.61409317</v>
      </c>
      <c r="D80" s="23" t="str">
        <f t="shared" si="4"/>
        <v>+III</v>
      </c>
      <c r="E80" s="23" t="str">
        <f t="shared" si="5"/>
        <v>+III</v>
      </c>
      <c r="F80" s="9" t="str">
        <f t="array" ref="F80">INDEX(STPH!$O$11:$O$30,IFERROR(MATCH(MIN(IF(STPH!$D$11:$D$30&gt;AVERAGE(B80,C80),STPH!$D$11:$D$30)),STPH!$D$11:$D$30),1))</f>
        <v>+III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INDEX(GEKB!$K$11:$K$100,IFERROR(MATCH(MIN(IF(GEKB!$D$11:$D$100&gt;AVERAGE(B80,C80),GEKB!$D$11:$D$100)),GEKB!$D$11:$D$100),1))</f>
        <v>NR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INDEX(STKWp!$K$11:$K$30,IFERROR(MATCH(MIN(IF(STKWp!$D$11:$D$30&gt;AVERAGE(B80,C80),STKWp!$D$11:$D$30)),STKWp!$D$11:$D$30),1))</f>
        <v>NR</v>
      </c>
      <c r="K80" s="9" t="str">
        <f t="array" ref="K80">INDEX(BSKW!$K$11:$K$30,IFERROR(MATCH(MIN(IF(BSKW!$D$11:$D$30&gt;AVERAGE(B80,C80),BSKW!$D$11:$D$30)),BSKW!$D$11:$D$30),1))</f>
        <v>NR</v>
      </c>
      <c r="L80" s="12" t="str">
        <f t="array" ref="L80">INDEX(HTKW!$K$11:$K$30,IFERROR(MATCH(MIN(IF(HTKW!$D$11:$D$30&gt;AVERAGE(B80,C80),HTKW!$D$11:$D$30)),HTKW!$D$11:$D$30),1))</f>
        <v>NR</v>
      </c>
    </row>
    <row r="81" spans="2:12" x14ac:dyDescent="0.25">
      <c r="B81" s="8">
        <v>18.61409317</v>
      </c>
      <c r="C81" s="9">
        <v>18.624093169999998</v>
      </c>
      <c r="D81" s="23" t="str">
        <f t="shared" si="4"/>
        <v>+II</v>
      </c>
      <c r="E81" s="23" t="str">
        <f t="shared" si="5"/>
        <v>+II</v>
      </c>
      <c r="F81" s="9" t="str">
        <f t="array" ref="F81">INDEX(STPH!$O$11:$O$30,IFERROR(MATCH(MIN(IF(STPH!$D$11:$D$30&gt;AVERAGE(B81,C81),STPH!$D$11:$D$30)),STPH!$D$11:$D$30),1))</f>
        <v>+III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INDEX(GEKB!$K$11:$K$100,IFERROR(MATCH(MIN(IF(GEKB!$D$11:$D$100&gt;AVERAGE(B81,C81),GEKB!$D$11:$D$100)),GEKB!$D$11:$D$100),1))</f>
        <v>NR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INDEX(STKWp!$K$11:$K$30,IFERROR(MATCH(MIN(IF(STKWp!$D$11:$D$30&gt;AVERAGE(B81,C81),STKWp!$D$11:$D$30)),STKWp!$D$11:$D$30),1))</f>
        <v>+III</v>
      </c>
      <c r="K81" s="9" t="str">
        <f t="array" ref="K81">INDEX(BSKW!$K$11:$K$30,IFERROR(MATCH(MIN(IF(BSKW!$D$11:$D$30&gt;AVERAGE(B81,C81),BSKW!$D$11:$D$30)),BSKW!$D$11:$D$30),1))</f>
        <v>+II</v>
      </c>
      <c r="L81" s="12" t="str">
        <f t="array" ref="L81">INDEX(HTKW!$K$11:$K$30,IFERROR(MATCH(MIN(IF(HTKW!$D$11:$D$30&gt;AVERAGE(B81,C81),HTKW!$D$11:$D$30)),HTKW!$D$11:$D$30),1))</f>
        <v>+III</v>
      </c>
    </row>
    <row r="82" spans="2:12" x14ac:dyDescent="0.25">
      <c r="B82" s="8">
        <v>18.624093169999998</v>
      </c>
      <c r="C82" s="9">
        <v>18.64</v>
      </c>
      <c r="D82" s="23" t="str">
        <f t="shared" si="4"/>
        <v>+III</v>
      </c>
      <c r="E82" s="23" t="str">
        <f t="shared" si="5"/>
        <v>+III</v>
      </c>
      <c r="F82" s="9" t="str">
        <f t="array" ref="F82">INDEX(STPH!$O$11:$O$30,IFERROR(MATCH(MIN(IF(STPH!$D$11:$D$30&gt;AVERAGE(B82,C82),STPH!$D$11:$D$30)),STPH!$D$11:$D$30),1))</f>
        <v>+III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INDEX(GEKB!$K$11:$K$100,IFERROR(MATCH(MIN(IF(GEKB!$D$11:$D$100&gt;AVERAGE(B82,C82),GEKB!$D$11:$D$100)),GEKB!$D$11:$D$100),1))</f>
        <v>NR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INDEX(STKWp!$K$11:$K$30,IFERROR(MATCH(MIN(IF(STKWp!$D$11:$D$30&gt;AVERAGE(B82,C82),STKWp!$D$11:$D$30)),STKWp!$D$11:$D$30),1))</f>
        <v>NR</v>
      </c>
      <c r="K82" s="9" t="str">
        <f t="array" ref="K82">INDEX(BSKW!$K$11:$K$30,IFERROR(MATCH(MIN(IF(BSKW!$D$11:$D$30&gt;AVERAGE(B82,C82),BSKW!$D$11:$D$30)),BSKW!$D$11:$D$30),1))</f>
        <v>NR</v>
      </c>
      <c r="L82" s="12" t="str">
        <f t="array" ref="L82">INDEX(HTKW!$K$11:$K$30,IFERROR(MATCH(MIN(IF(HTKW!$D$11:$D$30&gt;AVERAGE(B82,C82),HTKW!$D$11:$D$30)),HTKW!$D$11:$D$30),1))</f>
        <v>NR</v>
      </c>
    </row>
    <row r="83" spans="2:12" x14ac:dyDescent="0.25">
      <c r="B83" s="8">
        <v>18.64</v>
      </c>
      <c r="C83" s="9">
        <v>18.66</v>
      </c>
      <c r="D83" s="23" t="str">
        <f t="shared" si="4"/>
        <v>+III</v>
      </c>
      <c r="E83" s="23" t="str">
        <f t="shared" si="5"/>
        <v>+III</v>
      </c>
      <c r="F83" s="9" t="str">
        <f t="array" ref="F83">INDEX(STPH!$O$11:$O$30,IFERROR(MATCH(MIN(IF(STPH!$D$11:$D$30&gt;AVERAGE(B83,C83),STPH!$D$11:$D$30)),STPH!$D$11:$D$30),1))</f>
        <v>+III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INDEX(GEKB!$K$11:$K$100,IFERROR(MATCH(MIN(IF(GEKB!$D$11:$D$100&gt;AVERAGE(B83,C83),GEKB!$D$11:$D$100)),GEKB!$D$11:$D$100),1))</f>
        <v>+III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INDEX(STKWp!$K$11:$K$30,IFERROR(MATCH(MIN(IF(STKWp!$D$11:$D$30&gt;AVERAGE(B83,C83),STKWp!$D$11:$D$30)),STKWp!$D$11:$D$30),1))</f>
        <v>NR</v>
      </c>
      <c r="K83" s="9" t="str">
        <f t="array" ref="K83">INDEX(BSKW!$K$11:$K$30,IFERROR(MATCH(MIN(IF(BSKW!$D$11:$D$30&gt;AVERAGE(B83,C83),BSKW!$D$11:$D$30)),BSKW!$D$11:$D$30),1))</f>
        <v>NR</v>
      </c>
      <c r="L83" s="12" t="str">
        <f t="array" ref="L83">INDEX(HTKW!$K$11:$K$30,IFERROR(MATCH(MIN(IF(HTKW!$D$11:$D$30&gt;AVERAGE(B83,C83),HTKW!$D$11:$D$30)),HTKW!$D$11:$D$30),1))</f>
        <v>NR</v>
      </c>
    </row>
    <row r="84" spans="2:12" x14ac:dyDescent="0.25">
      <c r="B84" s="8">
        <v>18.66</v>
      </c>
      <c r="C84" s="9">
        <v>18.75</v>
      </c>
      <c r="D84" s="23" t="str">
        <f t="shared" si="4"/>
        <v>+III</v>
      </c>
      <c r="E84" s="23" t="str">
        <f t="shared" si="5"/>
        <v>+III</v>
      </c>
      <c r="F84" s="9" t="str">
        <f t="array" ref="F84">INDEX(STPH!$O$11:$O$30,IFERROR(MATCH(MIN(IF(STPH!$D$11:$D$30&gt;AVERAGE(B84,C84),STPH!$D$11:$D$30)),STPH!$D$11:$D$30),1))</f>
        <v>+III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INDEX(GEKB!$K$11:$K$100,IFERROR(MATCH(MIN(IF(GEKB!$D$11:$D$100&gt;AVERAGE(B84,C84),GEKB!$D$11:$D$100)),GEKB!$D$11:$D$100),1))</f>
        <v>+III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INDEX(STKWp!$K$11:$K$30,IFERROR(MATCH(MIN(IF(STKWp!$D$11:$D$30&gt;AVERAGE(B84,C84),STKWp!$D$11:$D$30)),STKWp!$D$11:$D$30),1))</f>
        <v>NR</v>
      </c>
      <c r="K84" s="9" t="str">
        <f t="array" ref="K84">INDEX(BSKW!$K$11:$K$30,IFERROR(MATCH(MIN(IF(BSKW!$D$11:$D$30&gt;AVERAGE(B84,C84),BSKW!$D$11:$D$30)),BSKW!$D$11:$D$30),1))</f>
        <v>NR</v>
      </c>
      <c r="L84" s="12" t="str">
        <f t="array" ref="L84">INDEX(HTKW!$K$11:$K$30,IFERROR(MATCH(MIN(IF(HTKW!$D$11:$D$30&gt;AVERAGE(B84,C84),HTKW!$D$11:$D$30)),HTKW!$D$11:$D$30),1))</f>
        <v>NR</v>
      </c>
    </row>
    <row r="85" spans="2:12" x14ac:dyDescent="0.25">
      <c r="B85" s="8">
        <v>18.75</v>
      </c>
      <c r="C85" s="9">
        <v>19.070850830000001</v>
      </c>
      <c r="D85" s="23" t="str">
        <f t="shared" si="4"/>
        <v>+III</v>
      </c>
      <c r="E85" s="23" t="str">
        <f t="shared" si="5"/>
        <v>+III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INDEX(GEKB!$K$11:$K$100,IFERROR(MATCH(MIN(IF(GEKB!$D$11:$D$100&gt;AVERAGE(B85,C85),GEKB!$D$11:$D$100)),GEKB!$D$11:$D$100),1))</f>
        <v>NR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INDEX(STKWp!$K$11:$K$30,IFERROR(MATCH(MIN(IF(STKWp!$D$11:$D$30&gt;AVERAGE(B85,C85),STKWp!$D$11:$D$30)),STKWp!$D$11:$D$30),1))</f>
        <v>NR</v>
      </c>
      <c r="K85" s="9" t="str">
        <f t="array" ref="K85">INDEX(BSKW!$K$11:$K$30,IFERROR(MATCH(MIN(IF(BSKW!$D$11:$D$30&gt;AVERAGE(B85,C85),BSKW!$D$11:$D$30)),BSKW!$D$11:$D$30),1))</f>
        <v>NR</v>
      </c>
      <c r="L85" s="12" t="str">
        <f t="array" ref="L85">INDEX(HTKW!$K$11:$K$30,IFERROR(MATCH(MIN(IF(HTKW!$D$11:$D$30&gt;AVERAGE(B85,C85),HTKW!$D$11:$D$30)),HTKW!$D$11:$D$30),1))</f>
        <v>NR</v>
      </c>
    </row>
    <row r="86" spans="2:12" x14ac:dyDescent="0.25">
      <c r="B86" s="8">
        <v>19.070850830000001</v>
      </c>
      <c r="C86" s="9">
        <v>19.080850829999999</v>
      </c>
      <c r="D86" s="23" t="str">
        <f t="shared" si="4"/>
        <v>+I</v>
      </c>
      <c r="E86" s="23" t="str">
        <f t="shared" si="5"/>
        <v>+I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INDEX(GEKB!$K$11:$K$100,IFERROR(MATCH(MIN(IF(GEKB!$D$11:$D$100&gt;AVERAGE(B86,C86),GEKB!$D$11:$D$100)),GEKB!$D$11:$D$100),1))</f>
        <v>NR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INDEX(STKWp!$K$11:$K$30,IFERROR(MATCH(MIN(IF(STKWp!$D$11:$D$30&gt;AVERAGE(B86,C86),STKWp!$D$11:$D$30)),STKWp!$D$11:$D$30),1))</f>
        <v>+I</v>
      </c>
      <c r="K86" s="9" t="str">
        <f t="array" ref="K86">INDEX(BSKW!$K$11:$K$30,IFERROR(MATCH(MIN(IF(BSKW!$D$11:$D$30&gt;AVERAGE(B86,C86),BSKW!$D$11:$D$30)),BSKW!$D$11:$D$30),1))</f>
        <v>+II</v>
      </c>
      <c r="L86" s="12" t="str">
        <f t="array" ref="L86">INDEX(HTKW!$K$11:$K$30,IFERROR(MATCH(MIN(IF(HTKW!$D$11:$D$30&gt;AVERAGE(B86,C86),HTKW!$D$11:$D$30)),HTKW!$D$11:$D$30),1))</f>
        <v>NR</v>
      </c>
    </row>
    <row r="87" spans="2:12" x14ac:dyDescent="0.25">
      <c r="B87" s="8">
        <v>19.080850829999999</v>
      </c>
      <c r="C87" s="9">
        <v>19.13233735</v>
      </c>
      <c r="D87" s="23" t="str">
        <f t="shared" si="4"/>
        <v>+III</v>
      </c>
      <c r="E87" s="23" t="str">
        <f t="shared" si="5"/>
        <v>+III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INDEX(GEKB!$K$11:$K$100,IFERROR(MATCH(MIN(IF(GEKB!$D$11:$D$100&gt;AVERAGE(B87,C87),GEKB!$D$11:$D$100)),GEKB!$D$11:$D$100),1))</f>
        <v>NR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INDEX(STKWp!$K$11:$K$30,IFERROR(MATCH(MIN(IF(STKWp!$D$11:$D$30&gt;AVERAGE(B87,C87),STKWp!$D$11:$D$30)),STKWp!$D$11:$D$30),1))</f>
        <v>NR</v>
      </c>
      <c r="K87" s="9" t="str">
        <f t="array" ref="K87">INDEX(BSKW!$K$11:$K$30,IFERROR(MATCH(MIN(IF(BSKW!$D$11:$D$30&gt;AVERAGE(B87,C87),BSKW!$D$11:$D$30)),BSKW!$D$11:$D$30),1))</f>
        <v>NR</v>
      </c>
      <c r="L87" s="12" t="str">
        <f t="array" ref="L87">INDEX(HTKW!$K$11:$K$30,IFERROR(MATCH(MIN(IF(HTKW!$D$11:$D$30&gt;AVERAGE(B87,C87),HTKW!$D$11:$D$30)),HTKW!$D$11:$D$30),1))</f>
        <v>NR</v>
      </c>
    </row>
    <row r="88" spans="2:12" x14ac:dyDescent="0.25">
      <c r="B88" s="8">
        <v>19.13233735</v>
      </c>
      <c r="C88" s="9">
        <v>19.142337349999998</v>
      </c>
      <c r="D88" s="23" t="str">
        <f t="shared" si="4"/>
        <v>+III</v>
      </c>
      <c r="E88" s="23" t="str">
        <f t="shared" si="5"/>
        <v>+III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INDEX(GEKB!$K$11:$K$100,IFERROR(MATCH(MIN(IF(GEKB!$D$11:$D$100&gt;AVERAGE(B88,C88),GEKB!$D$11:$D$100)),GEKB!$D$11:$D$100),1))</f>
        <v>NR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INDEX(STKWp!$K$11:$K$30,IFERROR(MATCH(MIN(IF(STKWp!$D$11:$D$30&gt;AVERAGE(B88,C88),STKWp!$D$11:$D$30)),STKWp!$D$11:$D$30),1))</f>
        <v>+III</v>
      </c>
      <c r="K88" s="9" t="str">
        <f t="array" ref="K88">INDEX(BSKW!$K$11:$K$30,IFERROR(MATCH(MIN(IF(BSKW!$D$11:$D$30&gt;AVERAGE(B88,C88),BSKW!$D$11:$D$30)),BSKW!$D$11:$D$30),1))</f>
        <v>NR</v>
      </c>
      <c r="L88" s="12" t="str">
        <f t="array" ref="L88">INDEX(HTKW!$K$11:$K$30,IFERROR(MATCH(MIN(IF(HTKW!$D$11:$D$30&gt;AVERAGE(B88,C88),HTKW!$D$11:$D$30)),HTKW!$D$11:$D$30),1))</f>
        <v>NR</v>
      </c>
    </row>
    <row r="89" spans="2:12" x14ac:dyDescent="0.25">
      <c r="B89" s="8">
        <v>19.142337349999998</v>
      </c>
      <c r="C89" s="9">
        <v>19.574514854</v>
      </c>
      <c r="D89" s="23" t="str">
        <f t="shared" si="4"/>
        <v>+III</v>
      </c>
      <c r="E89" s="23" t="str">
        <f t="shared" si="5"/>
        <v>+III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INDEX(GEKB!$K$11:$K$100,IFERROR(MATCH(MIN(IF(GEKB!$D$11:$D$100&gt;AVERAGE(B89,C89),GEKB!$D$11:$D$100)),GEKB!$D$11:$D$100),1))</f>
        <v>NR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INDEX(STKWp!$K$11:$K$30,IFERROR(MATCH(MIN(IF(STKWp!$D$11:$D$30&gt;AVERAGE(B89,C89),STKWp!$D$11:$D$30)),STKWp!$D$11:$D$30),1))</f>
        <v>NR</v>
      </c>
      <c r="K89" s="9" t="str">
        <f t="array" ref="K89">INDEX(BSKW!$K$11:$K$30,IFERROR(MATCH(MIN(IF(BSKW!$D$11:$D$30&gt;AVERAGE(B89,C89),BSKW!$D$11:$D$30)),BSKW!$D$11:$D$30),1))</f>
        <v>NR</v>
      </c>
      <c r="L89" s="12" t="str">
        <f t="array" ref="L89">INDEX(HTKW!$K$11:$K$30,IFERROR(MATCH(MIN(IF(HTKW!$D$11:$D$30&gt;AVERAGE(B89,C89),HTKW!$D$11:$D$30)),HTKW!$D$11:$D$30),1))</f>
        <v>NR</v>
      </c>
    </row>
    <row r="90" spans="2:12" x14ac:dyDescent="0.25">
      <c r="B90" s="8">
        <v>19.574514854</v>
      </c>
      <c r="C90" s="9">
        <v>19.670000000000002</v>
      </c>
      <c r="D90" s="23" t="str">
        <f t="shared" si="4"/>
        <v>+III</v>
      </c>
      <c r="E90" s="23" t="str">
        <f t="shared" si="5"/>
        <v>+III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INDEX(GEKB!$K$11:$K$100,IFERROR(MATCH(MIN(IF(GEKB!$D$11:$D$100&gt;AVERAGE(B90,C90),GEKB!$D$11:$D$100)),GEKB!$D$11:$D$100),1))</f>
        <v>NR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INDEX(STKWp!$K$11:$K$30,IFERROR(MATCH(MIN(IF(STKWp!$D$11:$D$30&gt;AVERAGE(B90,C90),STKWp!$D$11:$D$30)),STKWp!$D$11:$D$30),1))</f>
        <v>NR</v>
      </c>
      <c r="K90" s="9" t="str">
        <f t="array" ref="K90">INDEX(BSKW!$K$11:$K$30,IFERROR(MATCH(MIN(IF(BSKW!$D$11:$D$30&gt;AVERAGE(B90,C90),BSKW!$D$11:$D$30)),BSKW!$D$11:$D$30),1))</f>
        <v>NR</v>
      </c>
      <c r="L90" s="12" t="str">
        <f t="array" ref="L90">INDEX(HTKW!$K$11:$K$30,IFERROR(MATCH(MIN(IF(HTKW!$D$11:$D$30&gt;AVERAGE(B90,C90),HTKW!$D$11:$D$30)),HTKW!$D$11:$D$30),1))</f>
        <v>NR</v>
      </c>
    </row>
    <row r="91" spans="2:12" x14ac:dyDescent="0.25">
      <c r="B91" s="8">
        <v>19.670000000000002</v>
      </c>
      <c r="C91" s="9">
        <v>19.69841048</v>
      </c>
      <c r="D91" s="23" t="str">
        <f t="shared" si="4"/>
        <v>+III</v>
      </c>
      <c r="E91" s="23" t="str">
        <f t="shared" si="5"/>
        <v>+III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INDEX(GEKB!$K$11:$K$100,IFERROR(MATCH(MIN(IF(GEKB!$D$11:$D$100&gt;AVERAGE(B91,C91),GEKB!$D$11:$D$100)),GEKB!$D$11:$D$100),1))</f>
        <v>+III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INDEX(STKWp!$K$11:$K$30,IFERROR(MATCH(MIN(IF(STKWp!$D$11:$D$30&gt;AVERAGE(B91,C91),STKWp!$D$11:$D$30)),STKWp!$D$11:$D$30),1))</f>
        <v>NR</v>
      </c>
      <c r="K91" s="9" t="str">
        <f t="array" ref="K91">INDEX(BSKW!$K$11:$K$30,IFERROR(MATCH(MIN(IF(BSKW!$D$11:$D$30&gt;AVERAGE(B91,C91),BSKW!$D$11:$D$30)),BSKW!$D$11:$D$30),1))</f>
        <v>NR</v>
      </c>
      <c r="L91" s="12" t="str">
        <f t="array" ref="L91">INDEX(HTKW!$K$11:$K$30,IFERROR(MATCH(MIN(IF(HTKW!$D$11:$D$30&gt;AVERAGE(B91,C91),HTKW!$D$11:$D$30)),HTKW!$D$11:$D$30),1))</f>
        <v>NR</v>
      </c>
    </row>
    <row r="92" spans="2:12" x14ac:dyDescent="0.25">
      <c r="B92" s="8">
        <v>19.69841048</v>
      </c>
      <c r="C92" s="9">
        <v>19.809999999999999</v>
      </c>
      <c r="D92" s="23" t="str">
        <f t="shared" si="4"/>
        <v>+III</v>
      </c>
      <c r="E92" s="23" t="str">
        <f t="shared" si="5"/>
        <v>+III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INDEX(GEKB!$K$11:$K$100,IFERROR(MATCH(MIN(IF(GEKB!$D$11:$D$100&gt;AVERAGE(B92,C92),GEKB!$D$11:$D$100)),GEKB!$D$11:$D$100),1))</f>
        <v>+III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INDEX(STKWp!$K$11:$K$30,IFERROR(MATCH(MIN(IF(STKWp!$D$11:$D$30&gt;AVERAGE(B92,C92),STKWp!$D$11:$D$30)),STKWp!$D$11:$D$30),1))</f>
        <v>NR</v>
      </c>
      <c r="K92" s="9" t="str">
        <f t="array" ref="K92">INDEX(BSKW!$K$11:$K$30,IFERROR(MATCH(MIN(IF(BSKW!$D$11:$D$30&gt;AVERAGE(B92,C92),BSKW!$D$11:$D$30)),BSKW!$D$11:$D$30),1))</f>
        <v>NR</v>
      </c>
      <c r="L92" s="12" t="str">
        <f t="array" ref="L92">INDEX(HTKW!$K$11:$K$30,IFERROR(MATCH(MIN(IF(HTKW!$D$11:$D$30&gt;AVERAGE(B92,C92),HTKW!$D$11:$D$30)),HTKW!$D$11:$D$30),1))</f>
        <v>NR</v>
      </c>
    </row>
    <row r="93" spans="2:12" x14ac:dyDescent="0.25">
      <c r="B93" s="8">
        <v>19.809999999999999</v>
      </c>
      <c r="C93" s="9">
        <v>19.989999999999998</v>
      </c>
      <c r="D93" s="23" t="str">
        <f t="shared" si="4"/>
        <v>+III</v>
      </c>
      <c r="E93" s="23" t="str">
        <f t="shared" si="5"/>
        <v>+III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INDEX(GEKB!$K$11:$K$100,IFERROR(MATCH(MIN(IF(GEKB!$D$11:$D$100&gt;AVERAGE(B93,C93),GEKB!$D$11:$D$100)),GEKB!$D$11:$D$100),1))</f>
        <v>+III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INDEX(STKWp!$K$11:$K$30,IFERROR(MATCH(MIN(IF(STKWp!$D$11:$D$30&gt;AVERAGE(B93,C93),STKWp!$D$11:$D$30)),STKWp!$D$11:$D$30),1))</f>
        <v>NR</v>
      </c>
      <c r="K93" s="9" t="str">
        <f t="array" ref="K93">INDEX(BSKW!$K$11:$K$30,IFERROR(MATCH(MIN(IF(BSKW!$D$11:$D$30&gt;AVERAGE(B93,C93),BSKW!$D$11:$D$30)),BSKW!$D$11:$D$30),1))</f>
        <v>NR</v>
      </c>
      <c r="L93" s="12" t="str">
        <f t="array" ref="L93">INDEX(HTKW!$K$11:$K$30,IFERROR(MATCH(MIN(IF(HTKW!$D$11:$D$30&gt;AVERAGE(B93,C93),HTKW!$D$11:$D$30)),HTKW!$D$11:$D$30),1))</f>
        <v>NR</v>
      </c>
    </row>
    <row r="94" spans="2:12" x14ac:dyDescent="0.25">
      <c r="B94" s="8">
        <v>19.989999999999998</v>
      </c>
      <c r="C94" s="9">
        <v>20.352428100000001</v>
      </c>
      <c r="D94" s="23" t="str">
        <f t="shared" si="4"/>
        <v>+III</v>
      </c>
      <c r="E94" s="23" t="str">
        <f t="shared" si="5"/>
        <v>+III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INDEX(GEKB!$K$11:$K$100,IFERROR(MATCH(MIN(IF(GEKB!$D$11:$D$100&gt;AVERAGE(B94,C94),GEKB!$D$11:$D$100)),GEKB!$D$11:$D$100),1))</f>
        <v>+III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INDEX(STKWp!$K$11:$K$30,IFERROR(MATCH(MIN(IF(STKWp!$D$11:$D$30&gt;AVERAGE(B94,C94),STKWp!$D$11:$D$30)),STKWp!$D$11:$D$30),1))</f>
        <v>NR</v>
      </c>
      <c r="K94" s="9" t="str">
        <f t="array" ref="K94">INDEX(BSKW!$K$11:$K$30,IFERROR(MATCH(MIN(IF(BSKW!$D$11:$D$30&gt;AVERAGE(B94,C94),BSKW!$D$11:$D$30)),BSKW!$D$11:$D$30),1))</f>
        <v>NR</v>
      </c>
      <c r="L94" s="12" t="str">
        <f t="array" ref="L94">INDEX(HTKW!$K$11:$K$30,IFERROR(MATCH(MIN(IF(HTKW!$D$11:$D$30&gt;AVERAGE(B94,C94),HTKW!$D$11:$D$30)),HTKW!$D$11:$D$30),1))</f>
        <v>NR</v>
      </c>
    </row>
    <row r="95" spans="2:12" x14ac:dyDescent="0.25">
      <c r="B95" s="8">
        <v>20.352428100000001</v>
      </c>
      <c r="C95" s="9">
        <v>20.362428099999999</v>
      </c>
      <c r="D95" s="23" t="str">
        <f t="shared" si="4"/>
        <v>+III</v>
      </c>
      <c r="E95" s="23" t="str">
        <f t="shared" si="5"/>
        <v>+III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INDEX(GEKB!$K$11:$K$100,IFERROR(MATCH(MIN(IF(GEKB!$D$11:$D$100&gt;AVERAGE(B95,C95),GEKB!$D$11:$D$100)),GEKB!$D$11:$D$100),1))</f>
        <v>+III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INDEX(STKWp!$K$11:$K$30,IFERROR(MATCH(MIN(IF(STKWp!$D$11:$D$30&gt;AVERAGE(B95,C95),STKWp!$D$11:$D$30)),STKWp!$D$11:$D$30),1))</f>
        <v>+III</v>
      </c>
      <c r="K95" s="9" t="str">
        <f t="array" ref="K95">INDEX(BSKW!$K$11:$K$30,IFERROR(MATCH(MIN(IF(BSKW!$D$11:$D$30&gt;AVERAGE(B95,C95),BSKW!$D$11:$D$30)),BSKW!$D$11:$D$30),1))</f>
        <v>NR</v>
      </c>
      <c r="L95" s="12" t="str">
        <f t="array" ref="L95">INDEX(HTKW!$K$11:$K$30,IFERROR(MATCH(MIN(IF(HTKW!$D$11:$D$30&gt;AVERAGE(B95,C95),HTKW!$D$11:$D$30)),HTKW!$D$11:$D$30),1))</f>
        <v>NR</v>
      </c>
    </row>
    <row r="96" spans="2:12" x14ac:dyDescent="0.25">
      <c r="B96" s="8">
        <v>20.362428099999999</v>
      </c>
      <c r="C96" s="9">
        <v>20.49</v>
      </c>
      <c r="D96" s="23" t="str">
        <f t="shared" si="4"/>
        <v>+III</v>
      </c>
      <c r="E96" s="23" t="str">
        <f t="shared" si="5"/>
        <v>+III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INDEX(GEKB!$K$11:$K$100,IFERROR(MATCH(MIN(IF(GEKB!$D$11:$D$100&gt;AVERAGE(B96,C96),GEKB!$D$11:$D$100)),GEKB!$D$11:$D$100),1))</f>
        <v>+III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INDEX(STKWp!$K$11:$K$30,IFERROR(MATCH(MIN(IF(STKWp!$D$11:$D$30&gt;AVERAGE(B96,C96),STKWp!$D$11:$D$30)),STKWp!$D$11:$D$30),1))</f>
        <v>NR</v>
      </c>
      <c r="K96" s="9" t="str">
        <f t="array" ref="K96">INDEX(BSKW!$K$11:$K$30,IFERROR(MATCH(MIN(IF(BSKW!$D$11:$D$30&gt;AVERAGE(B96,C96),BSKW!$D$11:$D$30)),BSKW!$D$11:$D$30),1))</f>
        <v>NR</v>
      </c>
      <c r="L96" s="12" t="str">
        <f t="array" ref="L96">INDEX(HTKW!$K$11:$K$30,IFERROR(MATCH(MIN(IF(HTKW!$D$11:$D$30&gt;AVERAGE(B96,C96),HTKW!$D$11:$D$30)),HTKW!$D$11:$D$30),1))</f>
        <v>NR</v>
      </c>
    </row>
    <row r="97" spans="2:12" x14ac:dyDescent="0.25">
      <c r="B97" s="8">
        <v>20.49</v>
      </c>
      <c r="C97" s="9">
        <v>20.64</v>
      </c>
      <c r="D97" s="23" t="str">
        <f t="shared" si="4"/>
        <v>+III</v>
      </c>
      <c r="E97" s="23" t="str">
        <f t="shared" si="5"/>
        <v>+III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INDEX(GEKB!$K$11:$K$100,IFERROR(MATCH(MIN(IF(GEKB!$D$11:$D$100&gt;AVERAGE(B97,C97),GEKB!$D$11:$D$100)),GEKB!$D$11:$D$100),1))</f>
        <v>+III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INDEX(STKWp!$K$11:$K$30,IFERROR(MATCH(MIN(IF(STKWp!$D$11:$D$30&gt;AVERAGE(B97,C97),STKWp!$D$11:$D$30)),STKWp!$D$11:$D$30),1))</f>
        <v>NR</v>
      </c>
      <c r="K97" s="9" t="str">
        <f t="array" ref="K97">INDEX(BSKW!$K$11:$K$30,IFERROR(MATCH(MIN(IF(BSKW!$D$11:$D$30&gt;AVERAGE(B97,C97),BSKW!$D$11:$D$30)),BSKW!$D$11:$D$30),1))</f>
        <v>NR</v>
      </c>
      <c r="L97" s="12" t="str">
        <f t="array" ref="L97">INDEX(HTKW!$K$11:$K$30,IFERROR(MATCH(MIN(IF(HTKW!$D$11:$D$30&gt;AVERAGE(B97,C97),HTKW!$D$11:$D$30)),HTKW!$D$11:$D$30),1))</f>
        <v>NR</v>
      </c>
    </row>
    <row r="98" spans="2:12" x14ac:dyDescent="0.25">
      <c r="B98" s="8">
        <v>20.64</v>
      </c>
      <c r="C98" s="9">
        <v>20.69</v>
      </c>
      <c r="D98" s="23" t="str">
        <f t="shared" si="4"/>
        <v>+III</v>
      </c>
      <c r="E98" s="23" t="str">
        <f t="shared" si="5"/>
        <v>+III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INDEX(GEKB!$K$11:$K$100,IFERROR(MATCH(MIN(IF(GEKB!$D$11:$D$100&gt;AVERAGE(B98,C98),GEKB!$D$11:$D$100)),GEKB!$D$11:$D$100),1))</f>
        <v>+III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INDEX(STKWp!$K$11:$K$30,IFERROR(MATCH(MIN(IF(STKWp!$D$11:$D$30&gt;AVERAGE(B98,C98),STKWp!$D$11:$D$30)),STKWp!$D$11:$D$30),1))</f>
        <v>NR</v>
      </c>
      <c r="K98" s="9" t="str">
        <f t="array" ref="K98">INDEX(BSKW!$K$11:$K$30,IFERROR(MATCH(MIN(IF(BSKW!$D$11:$D$30&gt;AVERAGE(B98,C98),BSKW!$D$11:$D$30)),BSKW!$D$11:$D$30),1))</f>
        <v>NR</v>
      </c>
      <c r="L98" s="12" t="str">
        <f t="array" ref="L98">INDEX(HTKW!$K$11:$K$30,IFERROR(MATCH(MIN(IF(HTKW!$D$11:$D$30&gt;AVERAGE(B98,C98),HTKW!$D$11:$D$30)),HTKW!$D$11:$D$30),1))</f>
        <v>NR</v>
      </c>
    </row>
    <row r="99" spans="2:12" x14ac:dyDescent="0.25">
      <c r="B99" s="8">
        <v>20.69</v>
      </c>
      <c r="C99" s="9">
        <v>20.76</v>
      </c>
      <c r="D99" s="23" t="str">
        <f t="shared" ref="D99:D100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:E100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INDEX(GEKB!$K$11:$K$100,IFERROR(MATCH(MIN(IF(GEKB!$D$11:$D$100&gt;AVERAGE(B99,C99),GEKB!$D$11:$D$100)),GEKB!$D$11:$D$100),1))</f>
        <v>+III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INDEX(STKWp!$K$11:$K$30,IFERROR(MATCH(MIN(IF(STKWp!$D$11:$D$30&gt;AVERAGE(B99,C99),STKWp!$D$11:$D$30)),STKWp!$D$11:$D$30),1))</f>
        <v>NR</v>
      </c>
      <c r="K99" s="9" t="str">
        <f t="array" ref="K99">INDEX(BSKW!$K$11:$K$30,IFERROR(MATCH(MIN(IF(BSKW!$D$11:$D$30&gt;AVERAGE(B99,C99),BSKW!$D$11:$D$30)),BSKW!$D$11:$D$30),1))</f>
        <v>NR</v>
      </c>
      <c r="L99" s="12" t="str">
        <f t="array" ref="L99">INDEX(HTKW!$K$11:$K$30,IFERROR(MATCH(MIN(IF(HTKW!$D$11:$D$30&gt;AVERAGE(B99,C99),HTKW!$D$11:$D$30)),HTKW!$D$11:$D$30),1))</f>
        <v>NR</v>
      </c>
    </row>
    <row r="100" spans="2:12" x14ac:dyDescent="0.25">
      <c r="B100" s="8">
        <v>20.76</v>
      </c>
      <c r="C100" s="9">
        <v>20.93</v>
      </c>
      <c r="D100" s="23" t="str">
        <f t="shared" si="6"/>
        <v>+III</v>
      </c>
      <c r="E100" s="23" t="str">
        <f t="shared" si="7"/>
        <v>+III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INDEX(GEKB!$K$11:$K$100,IFERROR(MATCH(MIN(IF(GEKB!$D$11:$D$100&gt;AVERAGE(B100,C100),GEKB!$D$11:$D$100)),GEKB!$D$11:$D$100),1))</f>
        <v>+III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INDEX(STKWp!$K$11:$K$30,IFERROR(MATCH(MIN(IF(STKWp!$D$11:$D$30&gt;AVERAGE(B100,C100),STKWp!$D$11:$D$30)),STKWp!$D$11:$D$30),1))</f>
        <v>NR</v>
      </c>
      <c r="K100" s="9" t="str">
        <f t="array" ref="K100">INDEX(BSKW!$K$11:$K$30,IFERROR(MATCH(MIN(IF(BSKW!$D$11:$D$30&gt;AVERAGE(B100,C100),BSKW!$D$11:$D$30)),BSKW!$D$11:$D$30),1))</f>
        <v>NR</v>
      </c>
      <c r="L100" s="12" t="str">
        <f t="array" ref="L100">INDEX(HTKW!$K$11:$K$30,IFERROR(MATCH(MIN(IF(HTKW!$D$11:$D$30&gt;AVERAGE(B100,C100),HTKW!$D$11:$D$30)),HTKW!$D$11:$D$30),1))</f>
        <v>NR</v>
      </c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2022-03-11T12:14:54Z</dcterms:modified>
</cp:coreProperties>
</file>