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1417FE95-07A9-4708-8C9D-B416CC7BB112}" xr6:coauthVersionLast="41" xr6:coauthVersionMax="41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3" i="7" l="1"/>
  <c r="D2" i="7"/>
  <c r="D13" i="7"/>
  <c r="C13" i="7"/>
  <c r="I40" i="8" l="1" a="1"/>
  <c r="I40" i="8" s="1"/>
  <c r="I39" i="8" a="1"/>
  <c r="I39" i="8" s="1"/>
  <c r="I38" i="8" a="1"/>
  <c r="I38" i="8" s="1"/>
  <c r="I37" i="8" a="1"/>
  <c r="I37" i="8" s="1"/>
  <c r="I36" i="8" a="1"/>
  <c r="I36" i="8" s="1"/>
  <c r="I35" i="8" a="1"/>
  <c r="I35" i="8" s="1"/>
  <c r="I34" i="8" a="1"/>
  <c r="I34" i="8" s="1"/>
  <c r="I33" i="8" a="1"/>
  <c r="I33" i="8" s="1"/>
  <c r="I32" i="8" a="1"/>
  <c r="I32" i="8" s="1"/>
  <c r="I31" i="8" a="1"/>
  <c r="I31" i="8" s="1"/>
  <c r="I30" i="8" a="1"/>
  <c r="I30" i="8" s="1"/>
  <c r="I29" i="8" a="1"/>
  <c r="I29" i="8" s="1"/>
  <c r="I28" i="8" a="1"/>
  <c r="I28" i="8" s="1"/>
  <c r="I27" i="8" a="1"/>
  <c r="I27" i="8" s="1"/>
  <c r="I26" i="8" a="1"/>
  <c r="I26" i="8" s="1"/>
  <c r="I25" i="8" a="1"/>
  <c r="I25" i="8" s="1"/>
  <c r="I24" i="8" a="1"/>
  <c r="I24" i="8" s="1"/>
  <c r="I23" i="8" a="1"/>
  <c r="I23" i="8" s="1"/>
  <c r="I22" i="8" a="1"/>
  <c r="I22" i="8" s="1"/>
  <c r="I21" i="8" a="1"/>
  <c r="I21" i="8" s="1"/>
  <c r="I20" i="8" a="1"/>
  <c r="I20" i="8" s="1"/>
  <c r="I19" i="8" a="1"/>
  <c r="I19" i="8" s="1"/>
  <c r="I18" i="8" a="1"/>
  <c r="I18" i="8" s="1"/>
  <c r="I17" i="8" a="1"/>
  <c r="I17" i="8" s="1"/>
  <c r="I16" i="8" a="1"/>
  <c r="I16" i="8" s="1"/>
  <c r="I15" i="8" a="1"/>
  <c r="I15" i="8" s="1"/>
  <c r="I14" i="8" a="1"/>
  <c r="I14" i="8" s="1"/>
  <c r="I13" i="8" a="1"/>
  <c r="I13" i="8" s="1"/>
  <c r="I12" i="8" a="1"/>
  <c r="I12" i="8" s="1"/>
  <c r="I11" i="8" a="1"/>
  <c r="I11" i="8" s="1"/>
  <c r="I10" i="8" a="1"/>
  <c r="I10" i="8" s="1"/>
  <c r="I9" i="8" a="1"/>
  <c r="I9" i="8" s="1"/>
  <c r="I8" i="8" a="1"/>
  <c r="I8" i="8" s="1"/>
  <c r="I7" i="8" a="1"/>
  <c r="I7" i="8" s="1"/>
  <c r="I6" i="8" a="1"/>
  <c r="I6" i="8" s="1"/>
  <c r="I5" i="8" a="1"/>
  <c r="I5" i="8" s="1"/>
  <c r="I4" i="8" a="1"/>
  <c r="I4" i="8" s="1"/>
  <c r="I3" i="8" a="1"/>
  <c r="I3" i="8" s="1"/>
  <c r="C7" i="6" l="1"/>
  <c r="R11" i="9" l="1"/>
  <c r="Q11" i="9" a="1"/>
  <c r="Q11" i="9" s="1"/>
  <c r="R11" i="14"/>
  <c r="Q11" i="14" a="1"/>
  <c r="Q11" i="14" s="1"/>
  <c r="R11" i="10"/>
  <c r="Q11" i="10" a="1"/>
  <c r="Q11" i="10" s="1"/>
  <c r="T48" i="6"/>
  <c r="Q48" i="6" a="1"/>
  <c r="Q48" i="6" s="1"/>
  <c r="R48" i="6" s="1"/>
  <c r="S48" i="6" s="1"/>
  <c r="P48" i="6"/>
  <c r="O48" i="6"/>
  <c r="N48" i="6"/>
  <c r="M48" i="6"/>
  <c r="T47" i="6"/>
  <c r="Q47" i="6" a="1"/>
  <c r="Q47" i="6" s="1"/>
  <c r="R47" i="6" s="1"/>
  <c r="S47" i="6" s="1"/>
  <c r="O47" i="6"/>
  <c r="P47" i="6" s="1"/>
  <c r="M47" i="6"/>
  <c r="N47" i="6" s="1"/>
  <c r="T46" i="6"/>
  <c r="Q46" i="6"/>
  <c r="R46" i="6" s="1"/>
  <c r="S46" i="6" s="1"/>
  <c r="Q46" i="6" a="1"/>
  <c r="P46" i="6"/>
  <c r="O46" i="6"/>
  <c r="N46" i="6"/>
  <c r="M46" i="6"/>
  <c r="T45" i="6"/>
  <c r="Q45" i="6" a="1"/>
  <c r="Q45" i="6" s="1"/>
  <c r="R45" i="6" s="1"/>
  <c r="S45" i="6" s="1"/>
  <c r="O45" i="6"/>
  <c r="P45" i="6" s="1"/>
  <c r="M45" i="6"/>
  <c r="N45" i="6" s="1"/>
  <c r="T44" i="6"/>
  <c r="Q44" i="6"/>
  <c r="R44" i="6" s="1"/>
  <c r="S44" i="6" s="1"/>
  <c r="Q44" i="6" a="1"/>
  <c r="P44" i="6"/>
  <c r="O44" i="6"/>
  <c r="M44" i="6"/>
  <c r="N44" i="6" s="1"/>
  <c r="T43" i="6"/>
  <c r="Q43" i="6" a="1"/>
  <c r="Q43" i="6" s="1"/>
  <c r="R43" i="6" s="1"/>
  <c r="S43" i="6" s="1"/>
  <c r="O43" i="6"/>
  <c r="P43" i="6" s="1"/>
  <c r="M43" i="6"/>
  <c r="N43" i="6" s="1"/>
  <c r="T42" i="6"/>
  <c r="Q42" i="6"/>
  <c r="R42" i="6" s="1"/>
  <c r="S42" i="6" s="1"/>
  <c r="Q42" i="6" a="1"/>
  <c r="O42" i="6"/>
  <c r="P42" i="6" s="1"/>
  <c r="N42" i="6"/>
  <c r="M42" i="6"/>
  <c r="T41" i="6"/>
  <c r="R41" i="6"/>
  <c r="S41" i="6" s="1"/>
  <c r="Q41" i="6"/>
  <c r="Q41" i="6" a="1"/>
  <c r="O41" i="6"/>
  <c r="P41" i="6" s="1"/>
  <c r="M41" i="6"/>
  <c r="N41" i="6" s="1"/>
  <c r="T40" i="6"/>
  <c r="Q40" i="6" a="1"/>
  <c r="Q40" i="6" s="1"/>
  <c r="R40" i="6" s="1"/>
  <c r="S40" i="6" s="1"/>
  <c r="P40" i="6"/>
  <c r="O40" i="6"/>
  <c r="N40" i="6"/>
  <c r="M40" i="6"/>
  <c r="T39" i="6"/>
  <c r="Q39" i="6" a="1"/>
  <c r="Q39" i="6" s="1"/>
  <c r="R39" i="6" s="1"/>
  <c r="S39" i="6" s="1"/>
  <c r="O39" i="6"/>
  <c r="P39" i="6" s="1"/>
  <c r="M39" i="6"/>
  <c r="N39" i="6" s="1"/>
  <c r="T38" i="6"/>
  <c r="Q38" i="6"/>
  <c r="R38" i="6" s="1"/>
  <c r="S38" i="6" s="1"/>
  <c r="Q38" i="6" a="1"/>
  <c r="P38" i="6"/>
  <c r="O38" i="6"/>
  <c r="N38" i="6"/>
  <c r="M38" i="6"/>
  <c r="T37" i="6"/>
  <c r="Q37" i="6" a="1"/>
  <c r="Q37" i="6" s="1"/>
  <c r="R37" i="6" s="1"/>
  <c r="S37" i="6" s="1"/>
  <c r="O37" i="6"/>
  <c r="P37" i="6" s="1"/>
  <c r="M37" i="6"/>
  <c r="N37" i="6" s="1"/>
  <c r="T36" i="6"/>
  <c r="Q36" i="6"/>
  <c r="R36" i="6" s="1"/>
  <c r="S36" i="6" s="1"/>
  <c r="Q36" i="6" a="1"/>
  <c r="P36" i="6"/>
  <c r="O36" i="6"/>
  <c r="M36" i="6"/>
  <c r="N36" i="6" s="1"/>
  <c r="T35" i="6"/>
  <c r="Q35" i="6" a="1"/>
  <c r="Q35" i="6" s="1"/>
  <c r="R35" i="6" s="1"/>
  <c r="S35" i="6" s="1"/>
  <c r="O35" i="6"/>
  <c r="P35" i="6" s="1"/>
  <c r="M35" i="6"/>
  <c r="N35" i="6" s="1"/>
  <c r="T34" i="6"/>
  <c r="Q34" i="6"/>
  <c r="R34" i="6" s="1"/>
  <c r="S34" i="6" s="1"/>
  <c r="Q34" i="6" a="1"/>
  <c r="O34" i="6"/>
  <c r="P34" i="6" s="1"/>
  <c r="N34" i="6"/>
  <c r="M34" i="6"/>
  <c r="T33" i="6"/>
  <c r="Q33" i="6" a="1"/>
  <c r="Q33" i="6" s="1"/>
  <c r="R33" i="6" s="1"/>
  <c r="S33" i="6" s="1"/>
  <c r="O33" i="6"/>
  <c r="P33" i="6" s="1"/>
  <c r="M33" i="6"/>
  <c r="N33" i="6" s="1"/>
  <c r="T32" i="6"/>
  <c r="Q32" i="6" a="1"/>
  <c r="Q32" i="6" s="1"/>
  <c r="R32" i="6" s="1"/>
  <c r="S32" i="6" s="1"/>
  <c r="P32" i="6"/>
  <c r="O32" i="6"/>
  <c r="N32" i="6"/>
  <c r="M32" i="6"/>
  <c r="T31" i="6"/>
  <c r="Q31" i="6" a="1"/>
  <c r="Q31" i="6" s="1"/>
  <c r="R31" i="6" s="1"/>
  <c r="S31" i="6" s="1"/>
  <c r="O31" i="6"/>
  <c r="P31" i="6" s="1"/>
  <c r="M31" i="6"/>
  <c r="N31" i="6" s="1"/>
  <c r="T30" i="6"/>
  <c r="Q30" i="6"/>
  <c r="R30" i="6" s="1"/>
  <c r="S30" i="6" s="1"/>
  <c r="Q30" i="6" a="1"/>
  <c r="P30" i="6"/>
  <c r="O30" i="6"/>
  <c r="N30" i="6"/>
  <c r="M30" i="6"/>
  <c r="T29" i="6"/>
  <c r="Q29" i="6" a="1"/>
  <c r="Q29" i="6" s="1"/>
  <c r="R29" i="6" s="1"/>
  <c r="S29" i="6" s="1"/>
  <c r="O29" i="6"/>
  <c r="P29" i="6" s="1"/>
  <c r="M29" i="6"/>
  <c r="N29" i="6" s="1"/>
  <c r="T28" i="6"/>
  <c r="Q28" i="6"/>
  <c r="R28" i="6" s="1"/>
  <c r="S28" i="6" s="1"/>
  <c r="Q28" i="6" a="1"/>
  <c r="P28" i="6"/>
  <c r="O28" i="6"/>
  <c r="M28" i="6"/>
  <c r="N28" i="6" s="1"/>
  <c r="T27" i="6"/>
  <c r="Q27" i="6" a="1"/>
  <c r="Q27" i="6" s="1"/>
  <c r="R27" i="6" s="1"/>
  <c r="S27" i="6" s="1"/>
  <c r="O27" i="6"/>
  <c r="P27" i="6" s="1"/>
  <c r="M27" i="6"/>
  <c r="N27" i="6" s="1"/>
  <c r="T26" i="6"/>
  <c r="Q26" i="6"/>
  <c r="R26" i="6" s="1"/>
  <c r="S26" i="6" s="1"/>
  <c r="Q26" i="6" a="1"/>
  <c r="O26" i="6"/>
  <c r="P26" i="6" s="1"/>
  <c r="N26" i="6"/>
  <c r="M26" i="6"/>
  <c r="T25" i="6"/>
  <c r="Q25" i="6" a="1"/>
  <c r="Q25" i="6" s="1"/>
  <c r="R25" i="6" s="1"/>
  <c r="S25" i="6" s="1"/>
  <c r="O25" i="6"/>
  <c r="P25" i="6" s="1"/>
  <c r="M25" i="6"/>
  <c r="N25" i="6" s="1"/>
  <c r="T24" i="6"/>
  <c r="Q24" i="6" a="1"/>
  <c r="Q24" i="6" s="1"/>
  <c r="R24" i="6" s="1"/>
  <c r="S24" i="6" s="1"/>
  <c r="P24" i="6"/>
  <c r="O24" i="6"/>
  <c r="N24" i="6"/>
  <c r="M24" i="6"/>
  <c r="T23" i="6"/>
  <c r="Q23" i="6" a="1"/>
  <c r="Q23" i="6" s="1"/>
  <c r="R23" i="6" s="1"/>
  <c r="S23" i="6" s="1"/>
  <c r="O23" i="6"/>
  <c r="P23" i="6" s="1"/>
  <c r="M23" i="6"/>
  <c r="N23" i="6" s="1"/>
  <c r="T22" i="6"/>
  <c r="Q22" i="6"/>
  <c r="R22" i="6" s="1"/>
  <c r="S22" i="6" s="1"/>
  <c r="Q22" i="6" a="1"/>
  <c r="P22" i="6"/>
  <c r="O22" i="6"/>
  <c r="N22" i="6"/>
  <c r="M22" i="6"/>
  <c r="T21" i="6"/>
  <c r="Q21" i="6" a="1"/>
  <c r="Q21" i="6" s="1"/>
  <c r="R21" i="6" s="1"/>
  <c r="S21" i="6" s="1"/>
  <c r="O21" i="6"/>
  <c r="P21" i="6" s="1"/>
  <c r="M21" i="6"/>
  <c r="N21" i="6" s="1"/>
  <c r="T20" i="6"/>
  <c r="Q20" i="6"/>
  <c r="R20" i="6" s="1"/>
  <c r="S20" i="6" s="1"/>
  <c r="Q20" i="6" a="1"/>
  <c r="P20" i="6"/>
  <c r="O20" i="6"/>
  <c r="M20" i="6"/>
  <c r="N20" i="6" s="1"/>
  <c r="T19" i="6"/>
  <c r="Q19" i="6" a="1"/>
  <c r="Q19" i="6" s="1"/>
  <c r="R19" i="6" s="1"/>
  <c r="S19" i="6" s="1"/>
  <c r="O19" i="6"/>
  <c r="P19" i="6" s="1"/>
  <c r="M19" i="6"/>
  <c r="N19" i="6" s="1"/>
  <c r="T18" i="6"/>
  <c r="Q18" i="6"/>
  <c r="R18" i="6" s="1"/>
  <c r="S18" i="6" s="1"/>
  <c r="Q18" i="6" a="1"/>
  <c r="O18" i="6"/>
  <c r="P18" i="6" s="1"/>
  <c r="N18" i="6"/>
  <c r="M18" i="6"/>
  <c r="T17" i="6"/>
  <c r="Q17" i="6" a="1"/>
  <c r="Q17" i="6" s="1"/>
  <c r="R17" i="6" s="1"/>
  <c r="S17" i="6" s="1"/>
  <c r="O17" i="6"/>
  <c r="P17" i="6" s="1"/>
  <c r="M17" i="6"/>
  <c r="N17" i="6" s="1"/>
  <c r="T16" i="6"/>
  <c r="Q16" i="6" a="1"/>
  <c r="Q16" i="6" s="1"/>
  <c r="R16" i="6" s="1"/>
  <c r="S16" i="6" s="1"/>
  <c r="P16" i="6"/>
  <c r="O16" i="6"/>
  <c r="N16" i="6"/>
  <c r="M16" i="6"/>
  <c r="T15" i="6"/>
  <c r="Q15" i="6" a="1"/>
  <c r="Q15" i="6" s="1"/>
  <c r="R15" i="6" s="1"/>
  <c r="S15" i="6" s="1"/>
  <c r="O15" i="6"/>
  <c r="P15" i="6" s="1"/>
  <c r="M15" i="6"/>
  <c r="N15" i="6" s="1"/>
  <c r="T14" i="6"/>
  <c r="Q14" i="6"/>
  <c r="R14" i="6" s="1"/>
  <c r="S14" i="6" s="1"/>
  <c r="Q14" i="6" a="1"/>
  <c r="P14" i="6"/>
  <c r="O14" i="6"/>
  <c r="N14" i="6"/>
  <c r="M14" i="6"/>
  <c r="T13" i="6"/>
  <c r="Q13" i="6" a="1"/>
  <c r="Q13" i="6" s="1"/>
  <c r="R13" i="6" s="1"/>
  <c r="S13" i="6" s="1"/>
  <c r="O13" i="6"/>
  <c r="P13" i="6" s="1"/>
  <c r="M13" i="6"/>
  <c r="N13" i="6" s="1"/>
  <c r="T12" i="6"/>
  <c r="Q12" i="6"/>
  <c r="R12" i="6" s="1"/>
  <c r="S12" i="6" s="1"/>
  <c r="Q12" i="6" a="1"/>
  <c r="P12" i="6"/>
  <c r="O12" i="6"/>
  <c r="M12" i="6"/>
  <c r="N12" i="6" s="1"/>
  <c r="R11" i="6"/>
  <c r="Q11" i="6" a="1"/>
  <c r="Q11" i="6" s="1"/>
  <c r="R11" i="5"/>
  <c r="Q11" i="5" a="1"/>
  <c r="Q11" i="5" s="1"/>
  <c r="V11" i="3"/>
  <c r="U11" i="3" a="1"/>
  <c r="U11" i="3" s="1"/>
  <c r="V11" i="2"/>
  <c r="U11" i="2" a="1"/>
  <c r="U11" i="2" s="1"/>
  <c r="K11" i="9" l="1"/>
  <c r="K11" i="14"/>
  <c r="K11" i="10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5"/>
  <c r="O11" i="3"/>
  <c r="O11" i="2"/>
  <c r="E17" i="13" l="1"/>
  <c r="E18" i="13" l="1"/>
  <c r="E16" i="13"/>
  <c r="E15" i="13"/>
  <c r="E14" i="13"/>
  <c r="E13" i="13"/>
  <c r="J11" i="9" l="1"/>
  <c r="J11" i="14"/>
  <c r="T11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S11" i="6" s="1"/>
  <c r="K11" i="6" s="1"/>
  <c r="B4" i="13"/>
  <c r="M11" i="6" l="1"/>
  <c r="O11" i="6"/>
  <c r="P11" i="6" s="1"/>
  <c r="N11" i="6" l="1"/>
  <c r="T11" i="14"/>
  <c r="O11" i="14"/>
  <c r="P11" i="14" s="1"/>
  <c r="M11" i="14"/>
  <c r="N11" i="14" s="1"/>
  <c r="C5" i="14" l="1"/>
  <c r="C7" i="14" l="1"/>
  <c r="C6" i="14"/>
  <c r="O11" i="10" l="1"/>
  <c r="O50" i="6"/>
  <c r="T11" i="9"/>
  <c r="T11" i="10"/>
  <c r="J11" i="10"/>
  <c r="M11" i="10" l="1"/>
  <c r="N11" i="10" s="1"/>
  <c r="P11" i="10"/>
  <c r="T11" i="5"/>
  <c r="J11" i="5"/>
  <c r="O11" i="5" s="1"/>
  <c r="C7" i="10" l="1"/>
  <c r="C6" i="10"/>
  <c r="D11" i="7" s="1"/>
  <c r="H11" i="7" s="1"/>
  <c r="C5" i="10"/>
  <c r="C11" i="7" s="1"/>
  <c r="G11" i="7" s="1"/>
  <c r="T50" i="6"/>
  <c r="P50" i="6"/>
  <c r="M50" i="6"/>
  <c r="C5" i="6" s="1"/>
  <c r="P11" i="5"/>
  <c r="M11" i="3"/>
  <c r="B3" i="13"/>
  <c r="G13" i="7" l="1"/>
  <c r="E4" i="13"/>
  <c r="F5" i="13" s="1"/>
  <c r="E6" i="13"/>
  <c r="F7" i="13" s="1"/>
  <c r="E7" i="13"/>
  <c r="F8" i="13" s="1"/>
  <c r="E5" i="13"/>
  <c r="F6" i="13" s="1"/>
  <c r="C10" i="7"/>
  <c r="G10" i="7" s="1"/>
  <c r="N50" i="6"/>
  <c r="C6" i="6" s="1"/>
  <c r="M11" i="5"/>
  <c r="N11" i="5" s="1"/>
  <c r="X11" i="3"/>
  <c r="Q11" i="3"/>
  <c r="L11" i="3"/>
  <c r="S11" i="3" s="1"/>
  <c r="S11" i="14" l="1"/>
  <c r="S11" i="10"/>
  <c r="H13" i="7"/>
  <c r="W11" i="3"/>
  <c r="Q50" i="6" a="1"/>
  <c r="Q50" i="6" s="1"/>
  <c r="R50" i="6" s="1"/>
  <c r="S50" i="6" s="1"/>
  <c r="D10" i="7"/>
  <c r="H10" i="7" s="1"/>
  <c r="S11" i="5"/>
  <c r="N11" i="3"/>
  <c r="T11" i="3"/>
  <c r="R11" i="3"/>
  <c r="X11" i="2"/>
  <c r="J9" i="8" l="1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C6" i="5"/>
  <c r="D9" i="7" s="1"/>
  <c r="H9" i="7" s="1"/>
  <c r="C7" i="5"/>
  <c r="C5" i="5"/>
  <c r="C9" i="7" s="1"/>
  <c r="G9" i="7" s="1"/>
  <c r="L11" i="2"/>
  <c r="S11" i="2" s="1"/>
  <c r="M11" i="2"/>
  <c r="C7" i="3" l="1"/>
  <c r="C5" i="3"/>
  <c r="C8" i="7" s="1"/>
  <c r="G8" i="7" s="1"/>
  <c r="C6" i="3"/>
  <c r="D8" i="7" s="1"/>
  <c r="H8" i="7" s="1"/>
  <c r="Q11" i="2"/>
  <c r="T11" i="2"/>
  <c r="N11" i="2"/>
  <c r="C5" i="2" l="1"/>
  <c r="C7" i="7" s="1"/>
  <c r="R11" i="2"/>
  <c r="H14" i="8" l="1" a="1"/>
  <c r="H14" i="8" s="1"/>
  <c r="H15" i="8" a="1"/>
  <c r="H15" i="8" s="1"/>
  <c r="G7" i="7"/>
  <c r="H13" i="8" a="1"/>
  <c r="H13" i="8" s="1"/>
  <c r="W11" i="2"/>
  <c r="F24" i="8" s="1" a="1"/>
  <c r="F24" i="8" s="1"/>
  <c r="G34" i="8" a="1"/>
  <c r="G34" i="8" s="1"/>
  <c r="C6" i="2"/>
  <c r="D7" i="7" s="1"/>
  <c r="H7" i="7" s="1"/>
  <c r="C7" i="2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1" i="9" l="1"/>
  <c r="P11" i="9" s="1"/>
  <c r="S11" i="9"/>
  <c r="M11" i="9"/>
  <c r="L8" i="8" l="1" a="1"/>
  <c r="L8" i="8" s="1"/>
  <c r="L11" i="8" a="1"/>
  <c r="L11" i="8" s="1"/>
  <c r="L13" i="8" a="1"/>
  <c r="L13" i="8" s="1"/>
  <c r="L24" i="8" a="1"/>
  <c r="L24" i="8" s="1"/>
  <c r="L26" i="8" a="1"/>
  <c r="L26" i="8" s="1"/>
  <c r="L16" i="8" a="1"/>
  <c r="L1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31" i="8" a="1"/>
  <c r="L31" i="8" s="1"/>
  <c r="L35" i="8" a="1"/>
  <c r="L35" i="8" s="1"/>
  <c r="L27" i="8" a="1"/>
  <c r="L27" i="8" s="1"/>
  <c r="L29" i="8" a="1"/>
  <c r="L29" i="8" s="1"/>
  <c r="L17" i="8" a="1"/>
  <c r="L17" i="8" s="1"/>
  <c r="L40" i="8" a="1"/>
  <c r="L40" i="8" s="1"/>
  <c r="L37" i="8" a="1"/>
  <c r="L37" i="8" s="1"/>
  <c r="L34" i="8" a="1"/>
  <c r="L34" i="8" s="1"/>
  <c r="L14" i="8" a="1"/>
  <c r="L14" i="8" s="1"/>
  <c r="L25" i="8" a="1"/>
  <c r="L25" i="8" s="1"/>
  <c r="L15" i="8" a="1"/>
  <c r="L15" i="8" s="1"/>
  <c r="L20" i="8" a="1"/>
  <c r="L20" i="8" s="1"/>
  <c r="L39" i="8" a="1"/>
  <c r="L39" i="8" s="1"/>
  <c r="L12" i="8" a="1"/>
  <c r="L12" i="8" s="1"/>
  <c r="L22" i="8" a="1"/>
  <c r="L22" i="8" s="1"/>
  <c r="L32" i="8" a="1"/>
  <c r="L32" i="8" s="1"/>
  <c r="L23" i="8" a="1"/>
  <c r="L23" i="8" s="1"/>
  <c r="L30" i="8" a="1"/>
  <c r="L30" i="8" s="1"/>
  <c r="L10" i="8" a="1"/>
  <c r="L10" i="8" s="1"/>
  <c r="L28" i="8" a="1"/>
  <c r="L28" i="8" s="1"/>
  <c r="L36" i="8" a="1"/>
  <c r="L36" i="8" s="1"/>
  <c r="L18" i="8" a="1"/>
  <c r="L18" i="8" s="1"/>
  <c r="C5" i="9"/>
  <c r="C12" i="7" s="1"/>
  <c r="G12" i="7" s="1"/>
  <c r="H2" i="7" s="1"/>
  <c r="E2" i="7" s="1"/>
  <c r="N11" i="9"/>
  <c r="C7" i="9" s="1"/>
  <c r="L5" i="8" a="1"/>
  <c r="L5" i="8" s="1"/>
  <c r="L6" i="8" a="1"/>
  <c r="L6" i="8" s="1"/>
  <c r="L7" i="8" a="1"/>
  <c r="L7" i="8" s="1"/>
  <c r="L3" i="8" a="1"/>
  <c r="L3" i="8" s="1"/>
  <c r="L4" i="8" a="1"/>
  <c r="L4" i="8" s="1"/>
  <c r="E36" i="8" l="1"/>
  <c r="D36" i="8"/>
  <c r="E39" i="8"/>
  <c r="D39" i="8"/>
  <c r="E17" i="8"/>
  <c r="D17" i="8"/>
  <c r="E19" i="8"/>
  <c r="D19" i="8"/>
  <c r="E4" i="8"/>
  <c r="D4" i="8"/>
  <c r="E28" i="8"/>
  <c r="D28" i="8"/>
  <c r="E20" i="8"/>
  <c r="D20" i="8"/>
  <c r="D29" i="8"/>
  <c r="E29" i="8"/>
  <c r="E9" i="8"/>
  <c r="D9" i="8"/>
  <c r="E7" i="8"/>
  <c r="D7" i="8"/>
  <c r="E10" i="8"/>
  <c r="D10" i="8"/>
  <c r="E15" i="8"/>
  <c r="D15" i="8"/>
  <c r="E27" i="8"/>
  <c r="D27" i="8"/>
  <c r="E16" i="8"/>
  <c r="D16" i="8"/>
  <c r="E6" i="8"/>
  <c r="D6" i="8"/>
  <c r="E30" i="8"/>
  <c r="D30" i="8"/>
  <c r="E25" i="8"/>
  <c r="D25" i="8"/>
  <c r="E35" i="8"/>
  <c r="D35" i="8"/>
  <c r="E26" i="8"/>
  <c r="D26" i="8"/>
  <c r="E23" i="8"/>
  <c r="D23" i="8"/>
  <c r="E14" i="8"/>
  <c r="D14" i="8"/>
  <c r="E31" i="8"/>
  <c r="D31" i="8"/>
  <c r="E24" i="8"/>
  <c r="D24" i="8"/>
  <c r="E3" i="8"/>
  <c r="D3" i="8"/>
  <c r="E32" i="8"/>
  <c r="D32" i="8"/>
  <c r="E34" i="8"/>
  <c r="D34" i="8"/>
  <c r="D33" i="8"/>
  <c r="E33" i="8"/>
  <c r="E13" i="8"/>
  <c r="D13" i="8"/>
  <c r="D5" i="8"/>
  <c r="E5" i="8"/>
  <c r="E22" i="8"/>
  <c r="D22" i="8"/>
  <c r="D37" i="8"/>
  <c r="E37" i="8"/>
  <c r="E38" i="8"/>
  <c r="D38" i="8"/>
  <c r="E11" i="8"/>
  <c r="D11" i="8"/>
  <c r="E18" i="8"/>
  <c r="D18" i="8"/>
  <c r="E12" i="8"/>
  <c r="D12" i="8"/>
  <c r="E40" i="8"/>
  <c r="D40" i="8"/>
  <c r="D21" i="8"/>
  <c r="E21" i="8"/>
  <c r="E8" i="8"/>
  <c r="D8" i="8"/>
  <c r="C6" i="9"/>
  <c r="D12" i="7" s="1"/>
  <c r="H12" i="7" s="1"/>
  <c r="H3" i="7" s="1"/>
  <c r="E3" i="7" s="1"/>
</calcChain>
</file>

<file path=xl/sharedStrings.xml><?xml version="1.0" encoding="utf-8"?>
<sst xmlns="http://schemas.openxmlformats.org/spreadsheetml/2006/main" count="478" uniqueCount="137">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</sst>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134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10*B4</f>
        <v>3.3333333333333331E-3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P12" sqref="P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>IF(E11="Nee","NR",IF(ISNUMBER($M11),W11,IF($X11,"D","ND")))</f>
        <v>NR</v>
      </c>
      <c r="Q11" s="31">
        <f t="shared" ref="Q11" si="3">IF(AND(F11="Geen faalkans",I11="Nee"),1,1-M11)</f>
        <v>1</v>
      </c>
      <c r="R11" s="10">
        <f>IF(M11="-",1,Q11)</f>
        <v>1</v>
      </c>
      <c r="S11" s="10">
        <f t="shared" ref="S11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Q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>IF(E11="Nee","NR",IF(ISNUMBER($M11),W11,IF($X11,"D","ND")))</f>
        <v>NR</v>
      </c>
      <c r="Q11" s="31">
        <f t="shared" ref="Q11" si="2">IF(AND(F11="Geen faalkans",I11="Nee"),1,1-M11)</f>
        <v>1</v>
      </c>
      <c r="R11" s="10">
        <f>IF(M11="-",1,Q11)</f>
        <v>1</v>
      </c>
      <c r="S11" s="10">
        <f t="shared" ref="S11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L12" sqref="L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4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IFERROR(MIN(1-PRODUCT(M11:M50),MAX(O11:O50)),"GR")</f>
        <v>4.6800000000000002E-8</v>
      </c>
    </row>
    <row r="6" spans="2:21" x14ac:dyDescent="0.25">
      <c r="B6" s="40" t="s">
        <v>49</v>
      </c>
      <c r="C6" s="26">
        <f>MIN(1-PRODUCT(N11:N50),MAX(P11:P50))</f>
        <v>4.6800000000000002E-8</v>
      </c>
    </row>
    <row r="7" spans="2:21" ht="15.75" thickBot="1" x14ac:dyDescent="0.3">
      <c r="B7" s="41" t="s">
        <v>56</v>
      </c>
      <c r="C7" s="17" t="str">
        <f>IF(1-PRODUCT(N11:N50)&gt;MAX(P11:P50),"Ja","Nee")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6" t="s">
        <v>8</v>
      </c>
      <c r="C11" s="72">
        <v>0</v>
      </c>
      <c r="D11" s="72">
        <v>0.27700000000000002</v>
      </c>
      <c r="E11" s="73" t="s">
        <v>28</v>
      </c>
      <c r="F11" s="76" t="s">
        <v>32</v>
      </c>
      <c r="G11" s="80">
        <v>2.3400000000000001E-8</v>
      </c>
      <c r="H11" s="76" t="s">
        <v>29</v>
      </c>
      <c r="I11" s="67"/>
      <c r="J11" s="72">
        <f>IF($E11="Nee",0,IF(ISNUMBER(I11),I11,IF(ISNUMBER(G11),G11,"-")))</f>
        <v>2.3400000000000001E-8</v>
      </c>
      <c r="K11" s="78" t="str">
        <f t="shared" ref="K11:K48" si="0">IF($E11="Nee","NR",IF(ISNUMBER($J11),S11,IF($T11,"D","ND")))</f>
        <v>+III</v>
      </c>
      <c r="L11" s="2"/>
      <c r="M11" s="31">
        <f t="shared" ref="M11" si="1">IF(AND(F11="Geen faalkans",H11="Nee"),1,1-J11)</f>
        <v>0.99999997659999995</v>
      </c>
      <c r="N11" s="10">
        <f t="shared" ref="N11" si="2">IF(J11="-",1,M11)</f>
        <v>0.99999997659999995</v>
      </c>
      <c r="O11" s="10">
        <f t="shared" ref="O11" si="3">IF(AND(F11="Geen faalkans",H11="Nee"),0,J11*$C$3)</f>
        <v>4.6800000000000002E-8</v>
      </c>
      <c r="P11" s="10">
        <f t="shared" ref="P11" si="4">IF(J11="-",0,O11)</f>
        <v>4.6800000000000002E-8</v>
      </c>
      <c r="Q11" s="9">
        <f t="array" ref="Q11">MIN(IF('Normen en duidingsklassen'!$E$13:$E$20&gt;=$J11,'Normen en duidingsklassen'!$E$13:$E$20))</f>
        <v>3.3333333333333335E-7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7" t="s">
        <v>9</v>
      </c>
      <c r="C12" s="74">
        <v>0.27700000000000002</v>
      </c>
      <c r="D12" s="74">
        <v>0.53200000000000003</v>
      </c>
      <c r="E12" s="75" t="s">
        <v>28</v>
      </c>
      <c r="F12" s="77" t="s">
        <v>32</v>
      </c>
      <c r="G12" s="79">
        <v>2.3400000000000001E-8</v>
      </c>
      <c r="H12" s="77" t="s">
        <v>29</v>
      </c>
      <c r="I12" s="71"/>
      <c r="J12" s="74">
        <f t="shared" ref="J12:J48" si="5">IF($E12="Nee",0,IF(ISNUMBER(I12),I12,IF(ISNUMBER(G12),G12,"-")))</f>
        <v>2.3400000000000001E-8</v>
      </c>
      <c r="K12" s="79" t="str">
        <f t="shared" si="0"/>
        <v>+III</v>
      </c>
      <c r="L12" s="2"/>
      <c r="M12" s="31">
        <f t="shared" ref="M12:M48" si="6">IF(AND(F12="Geen faalkans",H12="Nee"),1,1-J12)</f>
        <v>0.99999997659999995</v>
      </c>
      <c r="N12" s="10">
        <f t="shared" ref="N12:N48" si="7">IF(J12="-",1,M12)</f>
        <v>0.99999997659999995</v>
      </c>
      <c r="O12" s="10">
        <f t="shared" ref="O12:O48" si="8">IF(AND(F12="Geen faalkans",H12="Nee"),0,J12*$C$3)</f>
        <v>4.6800000000000002E-8</v>
      </c>
      <c r="P12" s="10">
        <f t="shared" ref="P12:P48" si="9">IF(J12="-",0,O12)</f>
        <v>4.6800000000000002E-8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7" t="s">
        <v>10</v>
      </c>
      <c r="C13" s="74">
        <v>0.53200000000000003</v>
      </c>
      <c r="D13" s="74">
        <v>0.755</v>
      </c>
      <c r="E13" s="75" t="s">
        <v>28</v>
      </c>
      <c r="F13" s="77" t="s">
        <v>32</v>
      </c>
      <c r="G13" s="79">
        <v>2.3400000000000001E-8</v>
      </c>
      <c r="H13" s="77" t="s">
        <v>29</v>
      </c>
      <c r="I13" s="71"/>
      <c r="J13" s="74">
        <f t="shared" si="5"/>
        <v>2.3400000000000001E-8</v>
      </c>
      <c r="K13" s="79" t="str">
        <f t="shared" si="0"/>
        <v>+III</v>
      </c>
      <c r="L13" s="2"/>
      <c r="M13" s="31">
        <f t="shared" si="6"/>
        <v>0.99999997659999995</v>
      </c>
      <c r="N13" s="10">
        <f t="shared" si="7"/>
        <v>0.99999997659999995</v>
      </c>
      <c r="O13" s="10">
        <f t="shared" si="8"/>
        <v>4.6800000000000002E-8</v>
      </c>
      <c r="P13" s="10">
        <f t="shared" si="9"/>
        <v>4.6800000000000002E-8</v>
      </c>
      <c r="Q13" s="9">
        <f t="array" ref="Q13">MIN(IF('Normen en duidingsklassen'!$E$13:$E$20&gt;=$J13,'Normen en duidingsklassen'!$E$13:$E$20))</f>
        <v>3.3333333333333335E-7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7" t="s">
        <v>11</v>
      </c>
      <c r="C14" s="74">
        <v>0.755</v>
      </c>
      <c r="D14" s="74">
        <v>0.91300000000000003</v>
      </c>
      <c r="E14" s="75" t="s">
        <v>28</v>
      </c>
      <c r="F14" s="77" t="s">
        <v>32</v>
      </c>
      <c r="G14" s="79">
        <v>2.3400000000000001E-8</v>
      </c>
      <c r="H14" s="77" t="s">
        <v>29</v>
      </c>
      <c r="I14" s="71"/>
      <c r="J14" s="74">
        <f t="shared" si="5"/>
        <v>2.3400000000000001E-8</v>
      </c>
      <c r="K14" s="79" t="str">
        <f t="shared" si="0"/>
        <v>+III</v>
      </c>
      <c r="L14" s="2"/>
      <c r="M14" s="31">
        <f t="shared" si="6"/>
        <v>0.99999997659999995</v>
      </c>
      <c r="N14" s="10">
        <f t="shared" si="7"/>
        <v>0.99999997659999995</v>
      </c>
      <c r="O14" s="10">
        <f t="shared" si="8"/>
        <v>4.6800000000000002E-8</v>
      </c>
      <c r="P14" s="10">
        <f t="shared" si="9"/>
        <v>4.6800000000000002E-8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7" t="s">
        <v>12</v>
      </c>
      <c r="C15" s="74">
        <v>0.91300000000000003</v>
      </c>
      <c r="D15" s="74">
        <v>1.0509999999999999</v>
      </c>
      <c r="E15" s="75" t="s">
        <v>28</v>
      </c>
      <c r="F15" s="77" t="s">
        <v>32</v>
      </c>
      <c r="G15" s="79">
        <v>2.3400000000000001E-8</v>
      </c>
      <c r="H15" s="77" t="s">
        <v>29</v>
      </c>
      <c r="I15" s="71"/>
      <c r="J15" s="74">
        <f t="shared" si="5"/>
        <v>2.3400000000000001E-8</v>
      </c>
      <c r="K15" s="79" t="str">
        <f t="shared" si="0"/>
        <v>+III</v>
      </c>
      <c r="L15" s="2"/>
      <c r="M15" s="31">
        <f t="shared" si="6"/>
        <v>0.99999997659999995</v>
      </c>
      <c r="N15" s="10">
        <f t="shared" si="7"/>
        <v>0.99999997659999995</v>
      </c>
      <c r="O15" s="10">
        <f t="shared" si="8"/>
        <v>4.6800000000000002E-8</v>
      </c>
      <c r="P15" s="10">
        <f t="shared" si="9"/>
        <v>4.6800000000000002E-8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7" t="s">
        <v>13</v>
      </c>
      <c r="C16" s="74">
        <v>1.0509999999999999</v>
      </c>
      <c r="D16" s="74">
        <v>1.214</v>
      </c>
      <c r="E16" s="75" t="s">
        <v>28</v>
      </c>
      <c r="F16" s="77" t="s">
        <v>32</v>
      </c>
      <c r="G16" s="79">
        <v>2.3400000000000001E-8</v>
      </c>
      <c r="H16" s="77" t="s">
        <v>29</v>
      </c>
      <c r="I16" s="71"/>
      <c r="J16" s="74">
        <f t="shared" si="5"/>
        <v>2.3400000000000001E-8</v>
      </c>
      <c r="K16" s="79" t="str">
        <f t="shared" si="0"/>
        <v>+III</v>
      </c>
      <c r="L16" s="2"/>
      <c r="M16" s="31">
        <f t="shared" si="6"/>
        <v>0.99999997659999995</v>
      </c>
      <c r="N16" s="10">
        <f t="shared" si="7"/>
        <v>0.99999997659999995</v>
      </c>
      <c r="O16" s="10">
        <f t="shared" si="8"/>
        <v>4.6800000000000002E-8</v>
      </c>
      <c r="P16" s="10">
        <f t="shared" si="9"/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7" t="s">
        <v>14</v>
      </c>
      <c r="C17" s="74">
        <v>1.214</v>
      </c>
      <c r="D17" s="74">
        <v>1.383</v>
      </c>
      <c r="E17" s="75" t="s">
        <v>28</v>
      </c>
      <c r="F17" s="77" t="s">
        <v>32</v>
      </c>
      <c r="G17" s="79">
        <v>2.3400000000000001E-8</v>
      </c>
      <c r="H17" s="77" t="s">
        <v>29</v>
      </c>
      <c r="I17" s="71"/>
      <c r="J17" s="74">
        <f t="shared" si="5"/>
        <v>2.3400000000000001E-8</v>
      </c>
      <c r="K17" s="79" t="str">
        <f t="shared" si="0"/>
        <v>+III</v>
      </c>
      <c r="L17" s="2"/>
      <c r="M17" s="31">
        <f t="shared" si="6"/>
        <v>0.99999997659999995</v>
      </c>
      <c r="N17" s="10">
        <f t="shared" si="7"/>
        <v>0.99999997659999995</v>
      </c>
      <c r="O17" s="10">
        <f t="shared" si="8"/>
        <v>4.6800000000000002E-8</v>
      </c>
      <c r="P17" s="10">
        <f t="shared" si="9"/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7" t="s">
        <v>15</v>
      </c>
      <c r="C18" s="74">
        <v>1.383</v>
      </c>
      <c r="D18" s="74">
        <v>1.5289999999999999</v>
      </c>
      <c r="E18" s="75" t="s">
        <v>28</v>
      </c>
      <c r="F18" s="77" t="s">
        <v>32</v>
      </c>
      <c r="G18" s="79">
        <v>2.3400000000000001E-8</v>
      </c>
      <c r="H18" s="77" t="s">
        <v>29</v>
      </c>
      <c r="I18" s="71"/>
      <c r="J18" s="74">
        <f t="shared" si="5"/>
        <v>2.3400000000000001E-8</v>
      </c>
      <c r="K18" s="79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7" t="s">
        <v>16</v>
      </c>
      <c r="C19" s="74">
        <v>1.5289999999999999</v>
      </c>
      <c r="D19" s="74">
        <v>1.661</v>
      </c>
      <c r="E19" s="75" t="s">
        <v>28</v>
      </c>
      <c r="F19" s="77" t="s">
        <v>32</v>
      </c>
      <c r="G19" s="79">
        <v>2.3400000000000001E-8</v>
      </c>
      <c r="H19" s="77" t="s">
        <v>29</v>
      </c>
      <c r="I19" s="71"/>
      <c r="J19" s="74">
        <f t="shared" si="5"/>
        <v>2.3400000000000001E-8</v>
      </c>
      <c r="K19" s="79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7" t="s">
        <v>17</v>
      </c>
      <c r="C20" s="74">
        <v>1.661</v>
      </c>
      <c r="D20" s="74">
        <v>1.79</v>
      </c>
      <c r="E20" s="75" t="s">
        <v>28</v>
      </c>
      <c r="F20" s="77" t="s">
        <v>32</v>
      </c>
      <c r="G20" s="79">
        <v>2.3400000000000001E-8</v>
      </c>
      <c r="H20" s="77" t="s">
        <v>29</v>
      </c>
      <c r="I20" s="71"/>
      <c r="J20" s="74">
        <f t="shared" si="5"/>
        <v>2.3400000000000001E-8</v>
      </c>
      <c r="K20" s="79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7" t="s">
        <v>18</v>
      </c>
      <c r="C21" s="74">
        <v>1.79</v>
      </c>
      <c r="D21" s="74">
        <v>1.929</v>
      </c>
      <c r="E21" s="75" t="s">
        <v>28</v>
      </c>
      <c r="F21" s="77" t="s">
        <v>32</v>
      </c>
      <c r="G21" s="79">
        <v>2.3400000000000001E-8</v>
      </c>
      <c r="H21" s="77" t="s">
        <v>29</v>
      </c>
      <c r="I21" s="71"/>
      <c r="J21" s="74">
        <f t="shared" si="5"/>
        <v>2.3400000000000001E-8</v>
      </c>
      <c r="K21" s="79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7" t="s">
        <v>19</v>
      </c>
      <c r="C22" s="74">
        <v>1.929</v>
      </c>
      <c r="D22" s="74">
        <v>2.0910000000000002</v>
      </c>
      <c r="E22" s="75" t="s">
        <v>28</v>
      </c>
      <c r="F22" s="77" t="s">
        <v>32</v>
      </c>
      <c r="G22" s="79">
        <v>2.3400000000000001E-8</v>
      </c>
      <c r="H22" s="77" t="s">
        <v>29</v>
      </c>
      <c r="I22" s="71"/>
      <c r="J22" s="74">
        <f t="shared" si="5"/>
        <v>2.3400000000000001E-8</v>
      </c>
      <c r="K22" s="79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7" t="s">
        <v>20</v>
      </c>
      <c r="C23" s="74">
        <v>2.0910000000000002</v>
      </c>
      <c r="D23" s="74">
        <v>2.254</v>
      </c>
      <c r="E23" s="75" t="s">
        <v>28</v>
      </c>
      <c r="F23" s="77" t="s">
        <v>32</v>
      </c>
      <c r="G23" s="79">
        <v>2.3400000000000001E-8</v>
      </c>
      <c r="H23" s="77" t="s">
        <v>29</v>
      </c>
      <c r="I23" s="71"/>
      <c r="J23" s="74">
        <f t="shared" si="5"/>
        <v>2.3400000000000001E-8</v>
      </c>
      <c r="K23" s="79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7" t="s">
        <v>21</v>
      </c>
      <c r="C24" s="74">
        <v>2.254</v>
      </c>
      <c r="D24" s="74">
        <v>2.395</v>
      </c>
      <c r="E24" s="75" t="s">
        <v>28</v>
      </c>
      <c r="F24" s="77" t="s">
        <v>32</v>
      </c>
      <c r="G24" s="79">
        <v>2.3400000000000001E-8</v>
      </c>
      <c r="H24" s="77" t="s">
        <v>29</v>
      </c>
      <c r="I24" s="71"/>
      <c r="J24" s="74">
        <f t="shared" si="5"/>
        <v>2.3400000000000001E-8</v>
      </c>
      <c r="K24" s="79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7" t="s">
        <v>22</v>
      </c>
      <c r="C25" s="74">
        <v>2.395</v>
      </c>
      <c r="D25" s="74">
        <v>2.524</v>
      </c>
      <c r="E25" s="75" t="s">
        <v>28</v>
      </c>
      <c r="F25" s="77" t="s">
        <v>32</v>
      </c>
      <c r="G25" s="79">
        <v>2.3400000000000001E-8</v>
      </c>
      <c r="H25" s="77" t="s">
        <v>29</v>
      </c>
      <c r="I25" s="71"/>
      <c r="J25" s="74">
        <f t="shared" si="5"/>
        <v>2.3400000000000001E-8</v>
      </c>
      <c r="K25" s="79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7" t="s">
        <v>23</v>
      </c>
      <c r="C26" s="74">
        <v>2.524</v>
      </c>
      <c r="D26" s="74">
        <v>2.6560000000000001</v>
      </c>
      <c r="E26" s="75" t="s">
        <v>28</v>
      </c>
      <c r="F26" s="77" t="s">
        <v>32</v>
      </c>
      <c r="G26" s="79">
        <v>2.3400000000000001E-8</v>
      </c>
      <c r="H26" s="77" t="s">
        <v>29</v>
      </c>
      <c r="I26" s="71"/>
      <c r="J26" s="74">
        <f t="shared" si="5"/>
        <v>2.3400000000000001E-8</v>
      </c>
      <c r="K26" s="79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7" t="s">
        <v>24</v>
      </c>
      <c r="C27" s="74">
        <v>2.6560000000000001</v>
      </c>
      <c r="D27" s="74">
        <v>2.7959999999999998</v>
      </c>
      <c r="E27" s="75" t="s">
        <v>28</v>
      </c>
      <c r="F27" s="77" t="s">
        <v>32</v>
      </c>
      <c r="G27" s="79">
        <v>2.3400000000000001E-8</v>
      </c>
      <c r="H27" s="77" t="s">
        <v>29</v>
      </c>
      <c r="I27" s="71"/>
      <c r="J27" s="74">
        <f t="shared" si="5"/>
        <v>2.3400000000000001E-8</v>
      </c>
      <c r="K27" s="79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7" t="s">
        <v>25</v>
      </c>
      <c r="C28" s="74">
        <v>2.7959999999999998</v>
      </c>
      <c r="D28" s="74">
        <v>2.9569999999999999</v>
      </c>
      <c r="E28" s="75" t="s">
        <v>28</v>
      </c>
      <c r="F28" s="77" t="s">
        <v>32</v>
      </c>
      <c r="G28" s="79">
        <v>2.3400000000000001E-8</v>
      </c>
      <c r="H28" s="77" t="s">
        <v>29</v>
      </c>
      <c r="I28" s="71"/>
      <c r="J28" s="74">
        <f t="shared" si="5"/>
        <v>2.3400000000000001E-8</v>
      </c>
      <c r="K28" s="79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7" t="s">
        <v>26</v>
      </c>
      <c r="C29" s="74">
        <v>2.9569999999999999</v>
      </c>
      <c r="D29" s="74">
        <v>3.129</v>
      </c>
      <c r="E29" s="75" t="s">
        <v>28</v>
      </c>
      <c r="F29" s="77" t="s">
        <v>32</v>
      </c>
      <c r="G29" s="79">
        <v>2.3400000000000001E-8</v>
      </c>
      <c r="H29" s="77" t="s">
        <v>29</v>
      </c>
      <c r="I29" s="71"/>
      <c r="J29" s="74">
        <f t="shared" si="5"/>
        <v>2.3400000000000001E-8</v>
      </c>
      <c r="K29" s="79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7" t="s">
        <v>27</v>
      </c>
      <c r="C30" s="74">
        <v>3.129</v>
      </c>
      <c r="D30" s="74">
        <v>3.302</v>
      </c>
      <c r="E30" s="75" t="s">
        <v>28</v>
      </c>
      <c r="F30" s="77" t="s">
        <v>32</v>
      </c>
      <c r="G30" s="79">
        <v>2.3400000000000001E-8</v>
      </c>
      <c r="H30" s="77" t="s">
        <v>29</v>
      </c>
      <c r="I30" s="71"/>
      <c r="J30" s="74">
        <f t="shared" si="5"/>
        <v>2.3400000000000001E-8</v>
      </c>
      <c r="K30" s="79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7" t="s">
        <v>116</v>
      </c>
      <c r="C31" s="74">
        <v>3.302</v>
      </c>
      <c r="D31" s="74">
        <v>3.4630000000000001</v>
      </c>
      <c r="E31" s="75" t="s">
        <v>28</v>
      </c>
      <c r="F31" s="77" t="s">
        <v>32</v>
      </c>
      <c r="G31" s="79">
        <v>2.3400000000000001E-8</v>
      </c>
      <c r="H31" s="77" t="s">
        <v>29</v>
      </c>
      <c r="I31" s="71"/>
      <c r="J31" s="74">
        <f t="shared" si="5"/>
        <v>2.3400000000000001E-8</v>
      </c>
      <c r="K31" s="79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7" t="s">
        <v>117</v>
      </c>
      <c r="C32" s="74">
        <v>3.4630000000000001</v>
      </c>
      <c r="D32" s="74">
        <v>3.5960000000000001</v>
      </c>
      <c r="E32" s="75" t="s">
        <v>28</v>
      </c>
      <c r="F32" s="77" t="s">
        <v>32</v>
      </c>
      <c r="G32" s="79">
        <v>2.3400000000000001E-8</v>
      </c>
      <c r="H32" s="77" t="s">
        <v>29</v>
      </c>
      <c r="I32" s="71"/>
      <c r="J32" s="74">
        <f t="shared" si="5"/>
        <v>2.3400000000000001E-8</v>
      </c>
      <c r="K32" s="79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7" t="s">
        <v>118</v>
      </c>
      <c r="C33" s="74">
        <v>3.5960000000000001</v>
      </c>
      <c r="D33" s="74">
        <v>3.726</v>
      </c>
      <c r="E33" s="75" t="s">
        <v>28</v>
      </c>
      <c r="F33" s="77" t="s">
        <v>32</v>
      </c>
      <c r="G33" s="79">
        <v>2.3400000000000001E-8</v>
      </c>
      <c r="H33" s="77" t="s">
        <v>29</v>
      </c>
      <c r="I33" s="71"/>
      <c r="J33" s="74">
        <f t="shared" si="5"/>
        <v>2.3400000000000001E-8</v>
      </c>
      <c r="K33" s="79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7" t="s">
        <v>119</v>
      </c>
      <c r="C34" s="74">
        <v>3.726</v>
      </c>
      <c r="D34" s="74">
        <v>3.8559999999999999</v>
      </c>
      <c r="E34" s="75" t="s">
        <v>28</v>
      </c>
      <c r="F34" s="77" t="s">
        <v>32</v>
      </c>
      <c r="G34" s="79">
        <v>2.3400000000000001E-8</v>
      </c>
      <c r="H34" s="77" t="s">
        <v>29</v>
      </c>
      <c r="I34" s="71"/>
      <c r="J34" s="74">
        <f t="shared" si="5"/>
        <v>2.3400000000000001E-8</v>
      </c>
      <c r="K34" s="79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7" t="s">
        <v>120</v>
      </c>
      <c r="C35" s="74">
        <v>3.8559999999999999</v>
      </c>
      <c r="D35" s="74">
        <v>3.9809999999999999</v>
      </c>
      <c r="E35" s="75" t="s">
        <v>28</v>
      </c>
      <c r="F35" s="77" t="s">
        <v>32</v>
      </c>
      <c r="G35" s="79">
        <v>2.3400000000000001E-8</v>
      </c>
      <c r="H35" s="77" t="s">
        <v>29</v>
      </c>
      <c r="I35" s="71"/>
      <c r="J35" s="74">
        <f t="shared" si="5"/>
        <v>2.3400000000000001E-8</v>
      </c>
      <c r="K35" s="79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7" t="s">
        <v>121</v>
      </c>
      <c r="C36" s="74">
        <v>3.9809999999999999</v>
      </c>
      <c r="D36" s="74">
        <v>4.1050000000000004</v>
      </c>
      <c r="E36" s="75" t="s">
        <v>28</v>
      </c>
      <c r="F36" s="77" t="s">
        <v>32</v>
      </c>
      <c r="G36" s="79">
        <v>2.3400000000000001E-8</v>
      </c>
      <c r="H36" s="77" t="s">
        <v>29</v>
      </c>
      <c r="I36" s="71"/>
      <c r="J36" s="74">
        <f t="shared" si="5"/>
        <v>2.3400000000000001E-8</v>
      </c>
      <c r="K36" s="79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7" t="s">
        <v>122</v>
      </c>
      <c r="C37" s="74">
        <v>4.1050000000000004</v>
      </c>
      <c r="D37" s="74">
        <v>4.2359999999999998</v>
      </c>
      <c r="E37" s="75" t="s">
        <v>28</v>
      </c>
      <c r="F37" s="77" t="s">
        <v>32</v>
      </c>
      <c r="G37" s="79">
        <v>2.3400000000000001E-8</v>
      </c>
      <c r="H37" s="77" t="s">
        <v>29</v>
      </c>
      <c r="I37" s="71"/>
      <c r="J37" s="74">
        <f t="shared" si="5"/>
        <v>2.3400000000000001E-8</v>
      </c>
      <c r="K37" s="79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7" t="s">
        <v>123</v>
      </c>
      <c r="C38" s="74">
        <v>4.2359999999999998</v>
      </c>
      <c r="D38" s="74">
        <v>4.38</v>
      </c>
      <c r="E38" s="75" t="s">
        <v>28</v>
      </c>
      <c r="F38" s="77" t="s">
        <v>32</v>
      </c>
      <c r="G38" s="79">
        <v>2.3400000000000001E-8</v>
      </c>
      <c r="H38" s="77" t="s">
        <v>29</v>
      </c>
      <c r="I38" s="71"/>
      <c r="J38" s="74">
        <f t="shared" si="5"/>
        <v>2.3400000000000001E-8</v>
      </c>
      <c r="K38" s="79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7" t="s">
        <v>124</v>
      </c>
      <c r="C39" s="74">
        <v>4.38</v>
      </c>
      <c r="D39" s="74">
        <v>4.5129999999999999</v>
      </c>
      <c r="E39" s="75" t="s">
        <v>28</v>
      </c>
      <c r="F39" s="77" t="s">
        <v>32</v>
      </c>
      <c r="G39" s="79">
        <v>2.3400000000000001E-8</v>
      </c>
      <c r="H39" s="77" t="s">
        <v>29</v>
      </c>
      <c r="I39" s="71"/>
      <c r="J39" s="74">
        <f t="shared" si="5"/>
        <v>2.3400000000000001E-8</v>
      </c>
      <c r="K39" s="79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7" t="s">
        <v>125</v>
      </c>
      <c r="C40" s="74">
        <v>4.5129999999999999</v>
      </c>
      <c r="D40" s="74">
        <v>4.6340000000000003</v>
      </c>
      <c r="E40" s="75" t="s">
        <v>28</v>
      </c>
      <c r="F40" s="77" t="s">
        <v>32</v>
      </c>
      <c r="G40" s="79">
        <v>2.3400000000000001E-8</v>
      </c>
      <c r="H40" s="77" t="s">
        <v>29</v>
      </c>
      <c r="I40" s="71"/>
      <c r="J40" s="74">
        <f t="shared" si="5"/>
        <v>2.3400000000000001E-8</v>
      </c>
      <c r="K40" s="79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7" t="s">
        <v>126</v>
      </c>
      <c r="C41" s="74">
        <v>4.6340000000000003</v>
      </c>
      <c r="D41" s="74">
        <v>4.7480000000000002</v>
      </c>
      <c r="E41" s="75" t="s">
        <v>28</v>
      </c>
      <c r="F41" s="77" t="s">
        <v>32</v>
      </c>
      <c r="G41" s="79">
        <v>2.3400000000000001E-8</v>
      </c>
      <c r="H41" s="77" t="s">
        <v>29</v>
      </c>
      <c r="I41" s="71"/>
      <c r="J41" s="74">
        <f t="shared" si="5"/>
        <v>2.3400000000000001E-8</v>
      </c>
      <c r="K41" s="79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7" t="s">
        <v>127</v>
      </c>
      <c r="C42" s="74">
        <v>4.7480000000000002</v>
      </c>
      <c r="D42" s="74">
        <v>4.8609999999999998</v>
      </c>
      <c r="E42" s="75" t="s">
        <v>28</v>
      </c>
      <c r="F42" s="77" t="s">
        <v>32</v>
      </c>
      <c r="G42" s="79">
        <v>2.3400000000000001E-8</v>
      </c>
      <c r="H42" s="77" t="s">
        <v>29</v>
      </c>
      <c r="I42" s="71"/>
      <c r="J42" s="74">
        <f t="shared" si="5"/>
        <v>2.3400000000000001E-8</v>
      </c>
      <c r="K42" s="79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7" t="s">
        <v>128</v>
      </c>
      <c r="C43" s="74">
        <v>4.8609999999999998</v>
      </c>
      <c r="D43" s="74">
        <v>4.9749999999999996</v>
      </c>
      <c r="E43" s="75" t="s">
        <v>28</v>
      </c>
      <c r="F43" s="77" t="s">
        <v>32</v>
      </c>
      <c r="G43" s="79">
        <v>2.3400000000000001E-8</v>
      </c>
      <c r="H43" s="77" t="s">
        <v>29</v>
      </c>
      <c r="I43" s="71"/>
      <c r="J43" s="74">
        <f t="shared" si="5"/>
        <v>2.3400000000000001E-8</v>
      </c>
      <c r="K43" s="79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7" t="s">
        <v>129</v>
      </c>
      <c r="C44" s="74">
        <v>4.9749999999999996</v>
      </c>
      <c r="D44" s="74">
        <v>5.0910000000000002</v>
      </c>
      <c r="E44" s="75" t="s">
        <v>28</v>
      </c>
      <c r="F44" s="77" t="s">
        <v>32</v>
      </c>
      <c r="G44" s="79">
        <v>2.3400000000000001E-8</v>
      </c>
      <c r="H44" s="77" t="s">
        <v>29</v>
      </c>
      <c r="I44" s="71"/>
      <c r="J44" s="74">
        <f t="shared" si="5"/>
        <v>2.3400000000000001E-8</v>
      </c>
      <c r="K44" s="79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7" t="s">
        <v>130</v>
      </c>
      <c r="C45" s="74">
        <v>5.0910000000000002</v>
      </c>
      <c r="D45" s="74">
        <v>5.2140000000000004</v>
      </c>
      <c r="E45" s="75" t="s">
        <v>28</v>
      </c>
      <c r="F45" s="77" t="s">
        <v>32</v>
      </c>
      <c r="G45" s="79">
        <v>2.3400000000000001E-8</v>
      </c>
      <c r="H45" s="77" t="s">
        <v>29</v>
      </c>
      <c r="I45" s="71"/>
      <c r="J45" s="74">
        <f t="shared" si="5"/>
        <v>2.3400000000000001E-8</v>
      </c>
      <c r="K45" s="79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7" t="s">
        <v>131</v>
      </c>
      <c r="C46" s="74">
        <v>5.2140000000000004</v>
      </c>
      <c r="D46" s="74">
        <v>5.3390000000000004</v>
      </c>
      <c r="E46" s="75" t="s">
        <v>28</v>
      </c>
      <c r="F46" s="77" t="s">
        <v>32</v>
      </c>
      <c r="G46" s="79">
        <v>2.3400000000000001E-8</v>
      </c>
      <c r="H46" s="77" t="s">
        <v>29</v>
      </c>
      <c r="I46" s="71"/>
      <c r="J46" s="74">
        <f t="shared" si="5"/>
        <v>2.3400000000000001E-8</v>
      </c>
      <c r="K46" s="79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7" t="s">
        <v>132</v>
      </c>
      <c r="C47" s="74">
        <v>5.3390000000000004</v>
      </c>
      <c r="D47" s="74">
        <v>5.4950000000000001</v>
      </c>
      <c r="E47" s="75" t="s">
        <v>28</v>
      </c>
      <c r="F47" s="77" t="s">
        <v>32</v>
      </c>
      <c r="G47" s="79">
        <v>2.3400000000000001E-8</v>
      </c>
      <c r="H47" s="77" t="s">
        <v>29</v>
      </c>
      <c r="I47" s="71"/>
      <c r="J47" s="74">
        <f t="shared" si="5"/>
        <v>2.3400000000000001E-8</v>
      </c>
      <c r="K47" s="79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7" t="s">
        <v>133</v>
      </c>
      <c r="C48" s="74">
        <v>5.4950000000000001</v>
      </c>
      <c r="D48" s="74">
        <v>5.7050000000000001</v>
      </c>
      <c r="E48" s="75" t="s">
        <v>28</v>
      </c>
      <c r="F48" s="77" t="s">
        <v>32</v>
      </c>
      <c r="G48" s="79">
        <v>2.3400000000000001E-8</v>
      </c>
      <c r="H48" s="77" t="s">
        <v>29</v>
      </c>
      <c r="I48" s="71"/>
      <c r="J48" s="74">
        <f t="shared" si="5"/>
        <v>2.3400000000000001E-8</v>
      </c>
      <c r="K48" s="79" t="str">
        <f t="shared" si="0"/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68"/>
      <c r="C49" s="69"/>
      <c r="D49" s="69"/>
      <c r="E49" s="70"/>
      <c r="F49" s="68"/>
      <c r="G49" s="71"/>
      <c r="H49" s="68"/>
      <c r="I49" s="71"/>
      <c r="J49" s="69"/>
      <c r="K49" s="71"/>
      <c r="L49" s="2"/>
      <c r="M49" s="40"/>
      <c r="N49" s="64"/>
      <c r="O49" s="64"/>
      <c r="P49" s="64"/>
      <c r="Q49" s="35"/>
      <c r="R49" s="35"/>
      <c r="S49" s="9"/>
      <c r="T49" s="65"/>
      <c r="U49" s="35"/>
    </row>
    <row r="50" spans="2:21" ht="15.75" thickBot="1" x14ac:dyDescent="0.3">
      <c r="B50" s="13"/>
      <c r="C50" s="14"/>
      <c r="D50" s="14"/>
      <c r="E50" s="24"/>
      <c r="F50" s="13"/>
      <c r="G50" s="27"/>
      <c r="H50" s="13"/>
      <c r="I50" s="27"/>
      <c r="J50" s="15"/>
      <c r="K50" s="34"/>
      <c r="M50" s="33">
        <f>IF(AND(F50="Geen faalkans",H50="Nee"),1,1-J50)</f>
        <v>1</v>
      </c>
      <c r="N50" s="15">
        <f>IF(J50="-",1,M50)</f>
        <v>1</v>
      </c>
      <c r="O50" s="15">
        <f>IF(AND(F50="Geen faalkans",H50="Nee"),0,J50*$C$3)</f>
        <v>0</v>
      </c>
      <c r="P50" s="15">
        <f>IF(J50="-",0,O50)</f>
        <v>0</v>
      </c>
      <c r="Q50" s="14">
        <f t="array" ref="Q50">MIN(IF('Normen en duidingsklassen'!$E$13:$E$20&gt;$J50,'Normen en duidingsklassen'!$E$13:$E$20))</f>
        <v>3.3333333333333335E-7</v>
      </c>
      <c r="R50" s="14">
        <f>IFERROR(MATCH($Q50,'Normen en duidingsklassen'!$E$13:$E$20),1)</f>
        <v>1</v>
      </c>
      <c r="S50" s="14" t="str">
        <f>INDEX('Normen en duidingsklassen'!$D$13:$D$20,R50)</f>
        <v>+III</v>
      </c>
      <c r="T50" s="17" t="b">
        <f>IF($E50="Ja",IF($H50="Ja",NOT(ISNUMBER(#REF!)),FALSE),FALSE)</f>
        <v>0</v>
      </c>
    </row>
    <row r="51" spans="2:21" x14ac:dyDescent="0.25">
      <c r="B51" s="9"/>
      <c r="C51" s="9"/>
      <c r="D51" s="9"/>
      <c r="E51" s="9"/>
      <c r="F51" s="9"/>
      <c r="G51" s="10"/>
      <c r="H51" s="9"/>
      <c r="I51" s="10"/>
      <c r="J51" s="10"/>
      <c r="K51" s="66"/>
      <c r="M51" s="10"/>
      <c r="N51" s="10"/>
      <c r="O51" s="10"/>
      <c r="P51" s="10"/>
      <c r="Q51" s="9"/>
      <c r="R51" s="9"/>
      <c r="S51" s="9"/>
      <c r="T51" s="9"/>
    </row>
    <row r="52" spans="2:21" x14ac:dyDescent="0.25">
      <c r="B52" s="9"/>
      <c r="C52" s="9"/>
      <c r="D52" s="9"/>
      <c r="E52" s="9"/>
      <c r="F52" s="9"/>
      <c r="G52" s="10"/>
      <c r="H52" s="9"/>
      <c r="I52" s="10"/>
      <c r="J52" s="10"/>
      <c r="K52" s="66"/>
      <c r="M52" s="10"/>
      <c r="N52" s="10"/>
      <c r="O52" s="10"/>
      <c r="P52" s="10"/>
      <c r="Q52" s="9"/>
      <c r="R52" s="9"/>
      <c r="S52" s="9"/>
      <c r="T52" s="9"/>
    </row>
    <row r="53" spans="2:21" x14ac:dyDescent="0.25">
      <c r="M53" s="1"/>
    </row>
    <row r="54" spans="2:21" x14ac:dyDescent="0.25">
      <c r="M54" s="1"/>
    </row>
  </sheetData>
  <conditionalFormatting sqref="G11:G52">
    <cfRule type="expression" dxfId="70" priority="11">
      <formula>IF($E11="Nee",TRUE,FALSE)</formula>
    </cfRule>
  </conditionalFormatting>
  <conditionalFormatting sqref="I11:I52">
    <cfRule type="expression" dxfId="69" priority="10">
      <formula>IF($H11="Nee",TRUE,FALSE)</formula>
    </cfRule>
  </conditionalFormatting>
  <conditionalFormatting sqref="G11:K52">
    <cfRule type="cellIs" dxfId="68" priority="3" operator="equal">
      <formula>"D"</formula>
    </cfRule>
  </conditionalFormatting>
  <conditionalFormatting sqref="K11:K52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E53:E68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M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ht="15.75" customHeight="1" x14ac:dyDescent="0.25">
      <c r="B16" s="8"/>
      <c r="C16" s="9"/>
      <c r="D16" s="9"/>
      <c r="E16" s="23"/>
      <c r="F16" s="8"/>
      <c r="G16" s="81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K6" sqref="K6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IFERROR(1-PRODUCT(G7:G14),"GR")</f>
        <v>4.6799999986468777E-8</v>
      </c>
      <c r="E2" t="str">
        <f>IF(D2="GR","-",INDEX('Normen en duidingsklassen'!$D$4:$D$8,H2))</f>
        <v>A+</v>
      </c>
      <c r="G2">
        <f t="array" ref="G2">MIN(IF('Normen en duidingsklassen'!$E$4:$E$8&gt;D2,'Normen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1-PRODUCT(H7:H14)</f>
        <v>4.6799999986468777E-8</v>
      </c>
      <c r="E3" t="str">
        <f>INDEX('Normen en duidingsklassen'!$D$4:$D$8,H3)</f>
        <v>A+</v>
      </c>
      <c r="G3">
        <f t="array" ref="G3">MIN(IF('Normen en duidingsklassen'!$E$4:$E$8&gt;D3,'Normen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3" si="0">IF(ISNUMBER(E8),1-E8,1-C8)</f>
        <v>1</v>
      </c>
      <c r="H8" s="1">
        <f t="shared" ref="H8:H13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4.6800000000000002E-8</v>
      </c>
      <c r="D10" s="26">
        <f>DA!C6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 t="s">
        <v>101</v>
      </c>
      <c r="C13" s="31">
        <f>BSKW!C5</f>
        <v>0</v>
      </c>
      <c r="D13" s="26">
        <f>BSKW!C6</f>
        <v>0</v>
      </c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P19" sqref="P19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136</v>
      </c>
      <c r="F2" s="48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0.27700000000000002</v>
      </c>
      <c r="D3" s="22" t="str">
        <f t="shared" ref="D3:D40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 t="shared" ref="E3:E40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NR</v>
      </c>
      <c r="G3" s="4" t="str">
        <f t="array" ref="G3">INDEX(STBI!$O$11:$O$30,IFERROR(MATCH(MIN(IF(STBI!$D$11:$D$30&gt;AVERAGE(B3,C3),STBI!$D$11:$D$30)),STBI!$D$11:$D$30),1))</f>
        <v>NR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INDEX(DA!$K$11:$K$71,IFERROR(MATCH(MIN(IF(DA!$D$11:$D$71&gt;AVERAGE(B3,C3),DA!$D$11:$D$71)),DA!$D$11:$D$71),1))</f>
        <v>+III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0.27700000000000002</v>
      </c>
      <c r="C4" s="9">
        <v>0.53200000000000003</v>
      </c>
      <c r="D4" s="23" t="str">
        <f t="shared" si="0"/>
        <v>+III</v>
      </c>
      <c r="E4" s="23" t="str">
        <f t="shared" si="1"/>
        <v>+III</v>
      </c>
      <c r="F4" s="9" t="str">
        <f t="array" ref="F4">INDEX(STPH!$O$11:$O$30,IFERROR(MATCH(MIN(IF(STPH!$D$11:$D$30&gt;AVERAGE(B4,C4),STPH!$D$11:$D$30)),STPH!$D$11:$D$30),1))</f>
        <v>NR</v>
      </c>
      <c r="G4" s="9" t="str">
        <f t="array" ref="G4">INDEX(STBI!$O$11:$O$30,IFERROR(MATCH(MIN(IF(STBI!$D$11:$D$30&gt;AVERAGE(B4,C4),STBI!$D$11:$D$30)),STBI!$D$11:$D$30),1))</f>
        <v>NR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INDEX(DA!$K$11:$K$71,IFERROR(MATCH(MIN(IF(DA!$D$11:$D$71&gt;AVERAGE(B4,C4),DA!$D$11:$D$71)),DA!$D$11:$D$71),1))</f>
        <v>+III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0.53200000000000003</v>
      </c>
      <c r="C5" s="9">
        <v>0.755</v>
      </c>
      <c r="D5" s="23" t="str">
        <f t="shared" si="0"/>
        <v>+III</v>
      </c>
      <c r="E5" s="23" t="str">
        <f t="shared" si="1"/>
        <v>+III</v>
      </c>
      <c r="F5" s="9" t="str">
        <f t="array" ref="F5">INDEX(STPH!$O$11:$O$30,IFERROR(MATCH(MIN(IF(STPH!$D$11:$D$30&gt;AVERAGE(B5,C5),STPH!$D$11:$D$30)),STPH!$D$11:$D$30),1))</f>
        <v>NR</v>
      </c>
      <c r="G5" s="9" t="str">
        <f t="array" ref="G5">INDEX(STBI!$O$11:$O$30,IFERROR(MATCH(MIN(IF(STBI!$D$11:$D$30&gt;AVERAGE(B5,C5),STBI!$D$11:$D$30)),STBI!$D$11:$D$30),1))</f>
        <v>NR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INDEX(DA!$K$11:$K$71,IFERROR(MATCH(MIN(IF(DA!$D$11:$D$71&gt;AVERAGE(B5,C5),DA!$D$11:$D$71)),DA!$D$11:$D$71),1))</f>
        <v>+III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0.755</v>
      </c>
      <c r="C6" s="9">
        <v>0.91300000000000003</v>
      </c>
      <c r="D6" s="23" t="str">
        <f t="shared" si="0"/>
        <v>+III</v>
      </c>
      <c r="E6" s="23" t="str">
        <f t="shared" si="1"/>
        <v>+III</v>
      </c>
      <c r="F6" s="9" t="str">
        <f t="array" ref="F6">INDEX(STPH!$O$11:$O$30,IFERROR(MATCH(MIN(IF(STPH!$D$11:$D$30&gt;AVERAGE(B6,C6),STPH!$D$11:$D$30)),STPH!$D$11:$D$30),1))</f>
        <v>NR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INDEX(DA!$K$11:$K$71,IFERROR(MATCH(MIN(IF(DA!$D$11:$D$71&gt;AVERAGE(B6,C6),DA!$D$11:$D$71)),DA!$D$11:$D$71),1))</f>
        <v>+III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0.91300000000000003</v>
      </c>
      <c r="C7" s="9">
        <v>1.0509999999999999</v>
      </c>
      <c r="D7" s="23" t="str">
        <f t="shared" si="0"/>
        <v>+III</v>
      </c>
      <c r="E7" s="23" t="str">
        <f t="shared" si="1"/>
        <v>+III</v>
      </c>
      <c r="F7" s="9" t="str">
        <f t="array" ref="F7">INDEX(STPH!$O$11:$O$30,IFERROR(MATCH(MIN(IF(STPH!$D$11:$D$30&gt;AVERAGE(B7,C7),STPH!$D$11:$D$30)),STPH!$D$11:$D$30),1))</f>
        <v>NR</v>
      </c>
      <c r="G7" s="9" t="str">
        <f t="array" ref="G7">INDEX(STBI!$O$11:$O$30,IFERROR(MATCH(MIN(IF(STBI!$D$11:$D$30&gt;AVERAGE(B7,C7),STBI!$D$11:$D$30)),STBI!$D$11:$D$30),1))</f>
        <v>NR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INDEX(DA!$K$11:$K$71,IFERROR(MATCH(MIN(IF(DA!$D$11:$D$71&gt;AVERAGE(B7,C7),DA!$D$11:$D$71)),DA!$D$11:$D$71),1))</f>
        <v>+III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1.0509999999999999</v>
      </c>
      <c r="C8" s="9">
        <v>1.214</v>
      </c>
      <c r="D8" s="23" t="str">
        <f t="shared" si="0"/>
        <v>+III</v>
      </c>
      <c r="E8" s="23" t="str">
        <f t="shared" si="1"/>
        <v>+III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INDEX(DA!$K$11:$K$71,IFERROR(MATCH(MIN(IF(DA!$D$11:$D$71&gt;AVERAGE(B8,C8),DA!$D$11:$D$71)),DA!$D$11:$D$71),1))</f>
        <v>+III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1.214</v>
      </c>
      <c r="C9" s="9">
        <v>1.383</v>
      </c>
      <c r="D9" s="23" t="str">
        <f t="shared" si="0"/>
        <v>+III</v>
      </c>
      <c r="E9" s="23" t="str">
        <f t="shared" si="1"/>
        <v>+III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NR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INDEX(DA!$K$11:$K$71,IFERROR(MATCH(MIN(IF(DA!$D$11:$D$71&gt;AVERAGE(B9,C9),DA!$D$11:$D$71)),DA!$D$11:$D$71),1))</f>
        <v>+III</v>
      </c>
      <c r="J9" s="9" t="str">
        <f t="array" ref="J9">INDEX(STKWp!$K$11:$K$30,IFERROR(MATCH(MIN(IF(STKWp!$D$11:$D$30&gt;AVERAGE(B9,C9),STKWp!$D$11:$D$30)),STKWp!$D$11:$D$30),1))</f>
        <v>NR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1.383</v>
      </c>
      <c r="C10" s="9">
        <v>1.5289999999999999</v>
      </c>
      <c r="D10" s="23" t="str">
        <f t="shared" si="0"/>
        <v>+III</v>
      </c>
      <c r="E10" s="23" t="str">
        <f t="shared" si="1"/>
        <v>+III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NR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INDEX(DA!$K$11:$K$71,IFERROR(MATCH(MIN(IF(DA!$D$11:$D$71&gt;AVERAGE(B10,C10),DA!$D$11:$D$71)),DA!$D$11:$D$71),1))</f>
        <v>+III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1.5289999999999999</v>
      </c>
      <c r="C11" s="9">
        <v>1.661</v>
      </c>
      <c r="D11" s="23" t="str">
        <f t="shared" si="0"/>
        <v>+III</v>
      </c>
      <c r="E11" s="23" t="str">
        <f t="shared" si="1"/>
        <v>+III</v>
      </c>
      <c r="F11" s="9" t="str">
        <f t="array" ref="F11">INDEX(STPH!$O$11:$O$30,IFERROR(MATCH(MIN(IF(STPH!$D$11:$D$30&gt;AVERAGE(B11,C11),STPH!$D$11:$D$30)),STPH!$D$11:$D$30),1))</f>
        <v>NR</v>
      </c>
      <c r="G11" s="9" t="str">
        <f t="array" ref="G11">INDEX(STBI!$O$11:$O$30,IFERROR(MATCH(MIN(IF(STBI!$D$11:$D$30&gt;AVERAGE(B11,C11),STBI!$D$11:$D$30)),STBI!$D$11:$D$30),1))</f>
        <v>NR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INDEX(DA!$K$11:$K$71,IFERROR(MATCH(MIN(IF(DA!$D$11:$D$71&gt;AVERAGE(B11,C11),DA!$D$11:$D$71)),DA!$D$11:$D$71),1))</f>
        <v>+III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1.661</v>
      </c>
      <c r="C12" s="9">
        <v>1.79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NR</v>
      </c>
      <c r="G12" s="9" t="str">
        <f t="array" ref="G12">INDEX(STBI!$O$11:$O$30,IFERROR(MATCH(MIN(IF(STBI!$D$11:$D$30&gt;AVERAGE(B12,C12),STBI!$D$11:$D$30)),STBI!$D$11:$D$30),1))</f>
        <v>NR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INDEX(DA!$K$11:$K$71,IFERROR(MATCH(MIN(IF(DA!$D$11:$D$71&gt;AVERAGE(B12,C12),DA!$D$11:$D$71)),DA!$D$11:$D$71),1))</f>
        <v>+III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1.79</v>
      </c>
      <c r="C13" s="9">
        <v>1.929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NR</v>
      </c>
      <c r="G13" s="9" t="str">
        <f t="array" ref="G13">INDEX(STBI!$O$11:$O$30,IFERROR(MATCH(MIN(IF(STBI!$D$11:$D$30&gt;AVERAGE(B13,C13),STBI!$D$11:$D$30)),STBI!$D$11:$D$30),1))</f>
        <v>NR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INDEX(DA!$K$11:$K$71,IFERROR(MATCH(MIN(IF(DA!$D$11:$D$71&gt;AVERAGE(B13,C13),DA!$D$11:$D$71)),DA!$D$11:$D$71),1))</f>
        <v>+III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1.929</v>
      </c>
      <c r="C14" s="9">
        <v>2.0910000000000002</v>
      </c>
      <c r="D14" s="23" t="str">
        <f t="shared" si="0"/>
        <v>+III</v>
      </c>
      <c r="E14" s="23" t="str">
        <f t="shared" si="1"/>
        <v>+III</v>
      </c>
      <c r="F14" s="9" t="str">
        <f t="array" ref="F14">INDEX(STPH!$O$11:$O$30,IFERROR(MATCH(MIN(IF(STPH!$D$11:$D$30&gt;AVERAGE(B14,C14),STPH!$D$11:$D$30)),STPH!$D$11:$D$30),1))</f>
        <v>NR</v>
      </c>
      <c r="G14" s="9" t="str">
        <f t="array" ref="G14">INDEX(STBI!$O$11:$O$30,IFERROR(MATCH(MIN(IF(STBI!$D$11:$D$30&gt;AVERAGE(B14,C14),STBI!$D$11:$D$30)),STBI!$D$11:$D$30),1))</f>
        <v>NR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INDEX(DA!$K$11:$K$71,IFERROR(MATCH(MIN(IF(DA!$D$11:$D$71&gt;AVERAGE(B14,C14),DA!$D$11:$D$71)),DA!$D$11:$D$71),1))</f>
        <v>+III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2.0910000000000002</v>
      </c>
      <c r="C15" s="9">
        <v>2.254</v>
      </c>
      <c r="D15" s="23" t="str">
        <f t="shared" si="0"/>
        <v>+III</v>
      </c>
      <c r="E15" s="23" t="str">
        <f t="shared" si="1"/>
        <v>+III</v>
      </c>
      <c r="F15" s="9" t="str">
        <f t="array" ref="F15">INDEX(STPH!$O$11:$O$30,IFERROR(MATCH(MIN(IF(STPH!$D$11:$D$30&gt;AVERAGE(B15,C15),STPH!$D$11:$D$30)),STPH!$D$11:$D$30),1))</f>
        <v>NR</v>
      </c>
      <c r="G15" s="9" t="str">
        <f t="array" ref="G15">INDEX(STBI!$O$11:$O$30,IFERROR(MATCH(MIN(IF(STBI!$D$11:$D$30&gt;AVERAGE(B15,C15),STBI!$D$11:$D$30)),STBI!$D$11:$D$30),1))</f>
        <v>NR</v>
      </c>
      <c r="H15" s="9" t="str">
        <f t="array" ref="H15">INDEX(GEKB!$K$11:$K$30,IFERROR(MATCH(MIN(IF(GEKB!$D$11:$D$30&gt;AVERAGE(B15,C15),GEKB!$D$11:$D$30)),GEKB!$D$11:$D$30),1))</f>
        <v>NR</v>
      </c>
      <c r="I15" s="9" t="str">
        <f t="array" ref="I15">INDEX(DA!$K$11:$K$71,IFERROR(MATCH(MIN(IF(DA!$D$11:$D$71&gt;AVERAGE(B15,C15),DA!$D$11:$D$71)),DA!$D$11:$D$71),1))</f>
        <v>+III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2.254</v>
      </c>
      <c r="C16" s="9">
        <v>2.395</v>
      </c>
      <c r="D16" s="23" t="str">
        <f t="shared" si="0"/>
        <v>+III</v>
      </c>
      <c r="E16" s="23" t="str">
        <f t="shared" si="1"/>
        <v>+III</v>
      </c>
      <c r="F16" s="9" t="str">
        <f t="array" ref="F16">INDEX(STPH!$O$11:$O$30,IFERROR(MATCH(MIN(IF(STPH!$D$11:$D$30&gt;AVERAGE(B16,C16),STPH!$D$11:$D$30)),STPH!$D$11:$D$30),1))</f>
        <v>NR</v>
      </c>
      <c r="G16" s="9" t="str">
        <f t="array" ref="G16">INDEX(STBI!$O$11:$O$30,IFERROR(MATCH(MIN(IF(STBI!$D$11:$D$30&gt;AVERAGE(B16,C16),STBI!$D$11:$D$30)),STBI!$D$11:$D$30),1))</f>
        <v>NR</v>
      </c>
      <c r="H16" s="9" t="str">
        <f t="array" ref="H16">INDEX(GEKB!$K$11:$K$30,IFERROR(MATCH(MIN(IF(GEKB!$D$11:$D$30&gt;AVERAGE(B16,C16),GEKB!$D$11:$D$30)),GEKB!$D$11:$D$30),1))</f>
        <v>NR</v>
      </c>
      <c r="I16" s="9" t="str">
        <f t="array" ref="I16">INDEX(DA!$K$11:$K$71,IFERROR(MATCH(MIN(IF(DA!$D$11:$D$71&gt;AVERAGE(B16,C16),DA!$D$11:$D$71)),DA!$D$11:$D$71),1))</f>
        <v>+III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2.395</v>
      </c>
      <c r="C17" s="9">
        <v>2.524</v>
      </c>
      <c r="D17" s="23" t="str">
        <f t="shared" si="0"/>
        <v>+III</v>
      </c>
      <c r="E17" s="23" t="str">
        <f t="shared" si="1"/>
        <v>+III</v>
      </c>
      <c r="F17" s="9" t="str">
        <f t="array" ref="F17">INDEX(STPH!$O$11:$O$30,IFERROR(MATCH(MIN(IF(STPH!$D$11:$D$30&gt;AVERAGE(B17,C17),STPH!$D$11:$D$30)),STPH!$D$11:$D$30),1))</f>
        <v>NR</v>
      </c>
      <c r="G17" s="9" t="str">
        <f t="array" ref="G17">INDEX(STBI!$O$11:$O$30,IFERROR(MATCH(MIN(IF(STBI!$D$11:$D$30&gt;AVERAGE(B17,C17),STBI!$D$11:$D$30)),STBI!$D$11:$D$30),1))</f>
        <v>NR</v>
      </c>
      <c r="H17" s="9" t="str">
        <f t="array" ref="H17">INDEX(GEKB!$K$11:$K$30,IFERROR(MATCH(MIN(IF(GEKB!$D$11:$D$30&gt;AVERAGE(B17,C17),GEKB!$D$11:$D$30)),GEKB!$D$11:$D$30),1))</f>
        <v>NR</v>
      </c>
      <c r="I17" s="9" t="str">
        <f t="array" ref="I17">INDEX(DA!$K$11:$K$71,IFERROR(MATCH(MIN(IF(DA!$D$11:$D$71&gt;AVERAGE(B17,C17),DA!$D$11:$D$71)),DA!$D$11:$D$71),1))</f>
        <v>+III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2.524</v>
      </c>
      <c r="C18" s="9">
        <v>2.6560000000000001</v>
      </c>
      <c r="D18" s="23" t="str">
        <f t="shared" si="0"/>
        <v>+III</v>
      </c>
      <c r="E18" s="23" t="str">
        <f t="shared" si="1"/>
        <v>+III</v>
      </c>
      <c r="F18" s="9" t="str">
        <f t="array" ref="F18">INDEX(STPH!$O$11:$O$30,IFERROR(MATCH(MIN(IF(STPH!$D$11:$D$30&gt;AVERAGE(B18,C18),STPH!$D$11:$D$30)),STPH!$D$11:$D$30),1))</f>
        <v>NR</v>
      </c>
      <c r="G18" s="9" t="str">
        <f t="array" ref="G18">INDEX(STBI!$O$11:$O$30,IFERROR(MATCH(MIN(IF(STBI!$D$11:$D$30&gt;AVERAGE(B18,C18),STBI!$D$11:$D$30)),STBI!$D$11:$D$30),1))</f>
        <v>NR</v>
      </c>
      <c r="H18" s="9" t="str">
        <f t="array" ref="H18">INDEX(GEKB!$K$11:$K$30,IFERROR(MATCH(MIN(IF(GEKB!$D$11:$D$30&gt;AVERAGE(B18,C18),GEKB!$D$11:$D$30)),GEKB!$D$11:$D$30),1))</f>
        <v>NR</v>
      </c>
      <c r="I18" s="9" t="str">
        <f t="array" ref="I18">INDEX(DA!$K$11:$K$71,IFERROR(MATCH(MIN(IF(DA!$D$11:$D$71&gt;AVERAGE(B18,C18),DA!$D$11:$D$71)),DA!$D$11:$D$71),1))</f>
        <v>+III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2.6560000000000001</v>
      </c>
      <c r="C19" s="9">
        <v>2.7959999999999998</v>
      </c>
      <c r="D19" s="23" t="str">
        <f t="shared" si="0"/>
        <v>+III</v>
      </c>
      <c r="E19" s="23" t="str">
        <f t="shared" si="1"/>
        <v>+III</v>
      </c>
      <c r="F19" s="9" t="str">
        <f t="array" ref="F19">INDEX(STPH!$O$11:$O$30,IFERROR(MATCH(MIN(IF(STPH!$D$11:$D$30&gt;AVERAGE(B19,C19),STPH!$D$11:$D$30)),STPH!$D$11:$D$30),1))</f>
        <v>NR</v>
      </c>
      <c r="G19" s="9" t="str">
        <f t="array" ref="G19">INDEX(STBI!$O$11:$O$30,IFERROR(MATCH(MIN(IF(STBI!$D$11:$D$30&gt;AVERAGE(B19,C19),STBI!$D$11:$D$30)),STBI!$D$11:$D$30),1))</f>
        <v>NR</v>
      </c>
      <c r="H19" s="9" t="str">
        <f t="array" ref="H19">INDEX(GEKB!$K$11:$K$30,IFERROR(MATCH(MIN(IF(GEKB!$D$11:$D$30&gt;AVERAGE(B19,C19),GEKB!$D$11:$D$30)),GEKB!$D$11:$D$30),1))</f>
        <v>NR</v>
      </c>
      <c r="I19" s="9" t="str">
        <f t="array" ref="I19">INDEX(DA!$K$11:$K$71,IFERROR(MATCH(MIN(IF(DA!$D$11:$D$71&gt;AVERAGE(B19,C19),DA!$D$11:$D$71)),DA!$D$11:$D$71),1))</f>
        <v>+III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2.7959999999999998</v>
      </c>
      <c r="C20" s="9">
        <v>2.9569999999999999</v>
      </c>
      <c r="D20" s="23" t="str">
        <f t="shared" si="0"/>
        <v>+III</v>
      </c>
      <c r="E20" s="23" t="str">
        <f t="shared" si="1"/>
        <v>+III</v>
      </c>
      <c r="F20" s="9" t="str">
        <f t="array" ref="F20">INDEX(STPH!$O$11:$O$30,IFERROR(MATCH(MIN(IF(STPH!$D$11:$D$30&gt;AVERAGE(B20,C20),STPH!$D$11:$D$30)),STPH!$D$11:$D$30),1))</f>
        <v>NR</v>
      </c>
      <c r="G20" s="9" t="str">
        <f t="array" ref="G20">INDEX(STBI!$O$11:$O$30,IFERROR(MATCH(MIN(IF(STBI!$D$11:$D$30&gt;AVERAGE(B20,C20),STBI!$D$11:$D$30)),STBI!$D$11:$D$30),1))</f>
        <v>NR</v>
      </c>
      <c r="H20" s="9" t="str">
        <f t="array" ref="H20">INDEX(GEKB!$K$11:$K$30,IFERROR(MATCH(MIN(IF(GEKB!$D$11:$D$30&gt;AVERAGE(B20,C20),GEKB!$D$11:$D$30)),GEKB!$D$11:$D$30),1))</f>
        <v>NR</v>
      </c>
      <c r="I20" s="9" t="str">
        <f t="array" ref="I20">INDEX(DA!$K$11:$K$71,IFERROR(MATCH(MIN(IF(DA!$D$11:$D$71&gt;AVERAGE(B20,C20),DA!$D$11:$D$71)),DA!$D$11:$D$71),1))</f>
        <v>+III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2.9569999999999999</v>
      </c>
      <c r="C21" s="9">
        <v>3.129</v>
      </c>
      <c r="D21" s="23" t="str">
        <f t="shared" si="0"/>
        <v>+III</v>
      </c>
      <c r="E21" s="23" t="str">
        <f t="shared" si="1"/>
        <v>+III</v>
      </c>
      <c r="F21" s="9" t="str">
        <f t="array" ref="F21">INDEX(STPH!$O$11:$O$30,IFERROR(MATCH(MIN(IF(STPH!$D$11:$D$30&gt;AVERAGE(B21,C21),STPH!$D$11:$D$30)),STPH!$D$11:$D$30),1))</f>
        <v>NR</v>
      </c>
      <c r="G21" s="9" t="str">
        <f t="array" ref="G21">INDEX(STBI!$O$11:$O$30,IFERROR(MATCH(MIN(IF(STBI!$D$11:$D$30&gt;AVERAGE(B21,C21),STBI!$D$11:$D$30)),STBI!$D$11:$D$30),1))</f>
        <v>NR</v>
      </c>
      <c r="H21" s="9" t="str">
        <f t="array" ref="H21">INDEX(GEKB!$K$11:$K$30,IFERROR(MATCH(MIN(IF(GEKB!$D$11:$D$30&gt;AVERAGE(B21,C21),GEKB!$D$11:$D$30)),GEKB!$D$11:$D$30),1))</f>
        <v>NR</v>
      </c>
      <c r="I21" s="9" t="str">
        <f t="array" ref="I21">INDEX(DA!$K$11:$K$71,IFERROR(MATCH(MIN(IF(DA!$D$11:$D$71&gt;AVERAGE(B21,C21),DA!$D$11:$D$71)),DA!$D$11:$D$71),1))</f>
        <v>+III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3.129</v>
      </c>
      <c r="C22" s="9">
        <v>3.302</v>
      </c>
      <c r="D22" s="23" t="str">
        <f t="shared" si="0"/>
        <v>+III</v>
      </c>
      <c r="E22" s="23" t="str">
        <f t="shared" si="1"/>
        <v>+III</v>
      </c>
      <c r="F22" s="9" t="str">
        <f t="array" ref="F22">INDEX(STPH!$O$11:$O$30,IFERROR(MATCH(MIN(IF(STPH!$D$11:$D$30&gt;AVERAGE(B22,C22),STPH!$D$11:$D$30)),STPH!$D$11:$D$30),1))</f>
        <v>NR</v>
      </c>
      <c r="G22" s="9" t="str">
        <f t="array" ref="G22">INDEX(STBI!$O$11:$O$30,IFERROR(MATCH(MIN(IF(STBI!$D$11:$D$30&gt;AVERAGE(B22,C22),STBI!$D$11:$D$30)),STBI!$D$11:$D$30),1))</f>
        <v>NR</v>
      </c>
      <c r="H22" s="9" t="str">
        <f t="array" ref="H22">INDEX(GEKB!$K$11:$K$30,IFERROR(MATCH(MIN(IF(GEKB!$D$11:$D$30&gt;AVERAGE(B22,C22),GEKB!$D$11:$D$30)),GEKB!$D$11:$D$30),1))</f>
        <v>NR</v>
      </c>
      <c r="I22" s="9" t="str">
        <f t="array" ref="I22">INDEX(DA!$K$11:$K$71,IFERROR(MATCH(MIN(IF(DA!$D$11:$D$71&gt;AVERAGE(B22,C22),DA!$D$11:$D$71)),DA!$D$11:$D$71),1))</f>
        <v>+III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3.302</v>
      </c>
      <c r="C23" s="9">
        <v>3.4630000000000001</v>
      </c>
      <c r="D23" s="23" t="str">
        <f t="shared" si="0"/>
        <v>+III</v>
      </c>
      <c r="E23" s="23" t="str">
        <f t="shared" si="1"/>
        <v>+III</v>
      </c>
      <c r="F23" s="9" t="str">
        <f t="array" ref="F23">INDEX(STPH!$O$11:$O$30,IFERROR(MATCH(MIN(IF(STPH!$D$11:$D$30&gt;AVERAGE(B23,C23),STPH!$D$11:$D$30)),STPH!$D$11:$D$30),1))</f>
        <v>NR</v>
      </c>
      <c r="G23" s="9" t="str">
        <f t="array" ref="G23">INDEX(STBI!$O$11:$O$30,IFERROR(MATCH(MIN(IF(STBI!$D$11:$D$30&gt;AVERAGE(B23,C23),STBI!$D$11:$D$30)),STBI!$D$11:$D$30),1))</f>
        <v>NR</v>
      </c>
      <c r="H23" s="9" t="str">
        <f t="array" ref="H23">INDEX(GEKB!$K$11:$K$30,IFERROR(MATCH(MIN(IF(GEKB!$D$11:$D$30&gt;AVERAGE(B23,C23),GEKB!$D$11:$D$30)),GEKB!$D$11:$D$30),1))</f>
        <v>NR</v>
      </c>
      <c r="I23" s="9" t="str">
        <f t="array" ref="I23">INDEX(DA!$K$11:$K$71,IFERROR(MATCH(MIN(IF(DA!$D$11:$D$71&gt;AVERAGE(B23,C23),DA!$D$11:$D$71)),DA!$D$11:$D$71),1))</f>
        <v>+III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3.4630000000000001</v>
      </c>
      <c r="C24" s="9">
        <v>3.5960000000000001</v>
      </c>
      <c r="D24" s="23" t="str">
        <f t="shared" si="0"/>
        <v>+III</v>
      </c>
      <c r="E24" s="23" t="str">
        <f t="shared" si="1"/>
        <v>+III</v>
      </c>
      <c r="F24" s="9" t="str">
        <f t="array" ref="F24">INDEX(STPH!$O$11:$O$30,IFERROR(MATCH(MIN(IF(STPH!$D$11:$D$30&gt;AVERAGE(B24,C24),STPH!$D$11:$D$30)),STPH!$D$11:$D$30),1))</f>
        <v>NR</v>
      </c>
      <c r="G24" s="9" t="str">
        <f t="array" ref="G24">INDEX(STBI!$O$11:$O$30,IFERROR(MATCH(MIN(IF(STBI!$D$11:$D$30&gt;AVERAGE(B24,C24),STBI!$D$11:$D$30)),STBI!$D$11:$D$30),1))</f>
        <v>NR</v>
      </c>
      <c r="H24" s="9" t="str">
        <f t="array" ref="H24">INDEX(GEKB!$K$11:$K$30,IFERROR(MATCH(MIN(IF(GEKB!$D$11:$D$30&gt;AVERAGE(B24,C24),GEKB!$D$11:$D$30)),GEKB!$D$11:$D$30),1))</f>
        <v>NR</v>
      </c>
      <c r="I24" s="9" t="str">
        <f t="array" ref="I24">INDEX(DA!$K$11:$K$71,IFERROR(MATCH(MIN(IF(DA!$D$11:$D$71&gt;AVERAGE(B24,C24),DA!$D$11:$D$71)),DA!$D$11:$D$71),1))</f>
        <v>+III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3.5960000000000001</v>
      </c>
      <c r="C25" s="9">
        <v>3.726</v>
      </c>
      <c r="D25" s="23" t="str">
        <f t="shared" si="0"/>
        <v>+III</v>
      </c>
      <c r="E25" s="23" t="str">
        <f t="shared" si="1"/>
        <v>+III</v>
      </c>
      <c r="F25" s="9" t="str">
        <f t="array" ref="F25">INDEX(STPH!$O$11:$O$30,IFERROR(MATCH(MIN(IF(STPH!$D$11:$D$30&gt;AVERAGE(B25,C25),STPH!$D$11:$D$30)),STPH!$D$11:$D$30),1))</f>
        <v>NR</v>
      </c>
      <c r="G25" s="9" t="str">
        <f t="array" ref="G25">INDEX(STBI!$O$11:$O$30,IFERROR(MATCH(MIN(IF(STBI!$D$11:$D$30&gt;AVERAGE(B25,C25),STBI!$D$11:$D$30)),STBI!$D$11:$D$30),1))</f>
        <v>NR</v>
      </c>
      <c r="H25" s="9" t="str">
        <f t="array" ref="H25">INDEX(GEKB!$K$11:$K$30,IFERROR(MATCH(MIN(IF(GEKB!$D$11:$D$30&gt;AVERAGE(B25,C25),GEKB!$D$11:$D$30)),GEKB!$D$11:$D$30),1))</f>
        <v>NR</v>
      </c>
      <c r="I25" s="9" t="str">
        <f t="array" ref="I25">INDEX(DA!$K$11:$K$71,IFERROR(MATCH(MIN(IF(DA!$D$11:$D$71&gt;AVERAGE(B25,C25),DA!$D$11:$D$71)),DA!$D$11:$D$71),1))</f>
        <v>+III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3.726</v>
      </c>
      <c r="C26" s="9">
        <v>3.8559999999999999</v>
      </c>
      <c r="D26" s="23" t="str">
        <f t="shared" si="0"/>
        <v>+III</v>
      </c>
      <c r="E26" s="23" t="str">
        <f t="shared" si="1"/>
        <v>+III</v>
      </c>
      <c r="F26" s="9" t="str">
        <f t="array" ref="F26">INDEX(STPH!$O$11:$O$30,IFERROR(MATCH(MIN(IF(STPH!$D$11:$D$30&gt;AVERAGE(B26,C26),STPH!$D$11:$D$30)),STPH!$D$11:$D$30),1))</f>
        <v>NR</v>
      </c>
      <c r="G26" s="9" t="str">
        <f t="array" ref="G26">INDEX(STBI!$O$11:$O$30,IFERROR(MATCH(MIN(IF(STBI!$D$11:$D$30&gt;AVERAGE(B26,C26),STBI!$D$11:$D$30)),STBI!$D$11:$D$30),1))</f>
        <v>NR</v>
      </c>
      <c r="H26" s="9" t="str">
        <f t="array" ref="H26">INDEX(GEKB!$K$11:$K$30,IFERROR(MATCH(MIN(IF(GEKB!$D$11:$D$30&gt;AVERAGE(B26,C26),GEKB!$D$11:$D$30)),GEKB!$D$11:$D$30),1))</f>
        <v>NR</v>
      </c>
      <c r="I26" s="9" t="str">
        <f t="array" ref="I26">INDEX(DA!$K$11:$K$71,IFERROR(MATCH(MIN(IF(DA!$D$11:$D$71&gt;AVERAGE(B26,C26),DA!$D$11:$D$71)),DA!$D$11:$D$71),1))</f>
        <v>+III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3.8559999999999999</v>
      </c>
      <c r="C27" s="9">
        <v>3.9809999999999999</v>
      </c>
      <c r="D27" s="23" t="str">
        <f t="shared" si="0"/>
        <v>+III</v>
      </c>
      <c r="E27" s="23" t="str">
        <f t="shared" si="1"/>
        <v>+III</v>
      </c>
      <c r="F27" s="9" t="str">
        <f t="array" ref="F27">INDEX(STPH!$O$11:$O$30,IFERROR(MATCH(MIN(IF(STPH!$D$11:$D$30&gt;AVERAGE(B27,C27),STPH!$D$11:$D$30)),STPH!$D$11:$D$30),1))</f>
        <v>NR</v>
      </c>
      <c r="G27" s="9" t="str">
        <f t="array" ref="G27">INDEX(STBI!$O$11:$O$30,IFERROR(MATCH(MIN(IF(STBI!$D$11:$D$30&gt;AVERAGE(B27,C27),STBI!$D$11:$D$30)),STBI!$D$11:$D$30),1))</f>
        <v>NR</v>
      </c>
      <c r="H27" s="9" t="str">
        <f t="array" ref="H27">INDEX(GEKB!$K$11:$K$30,IFERROR(MATCH(MIN(IF(GEKB!$D$11:$D$30&gt;AVERAGE(B27,C27),GEKB!$D$11:$D$30)),GEKB!$D$11:$D$30),1))</f>
        <v>NR</v>
      </c>
      <c r="I27" s="9" t="str">
        <f t="array" ref="I27">INDEX(DA!$K$11:$K$71,IFERROR(MATCH(MIN(IF(DA!$D$11:$D$71&gt;AVERAGE(B27,C27),DA!$D$11:$D$71)),DA!$D$11:$D$71),1))</f>
        <v>+III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3.9809999999999999</v>
      </c>
      <c r="C28" s="9">
        <v>4.1050000000000004</v>
      </c>
      <c r="D28" s="23" t="str">
        <f t="shared" si="0"/>
        <v>+III</v>
      </c>
      <c r="E28" s="23" t="str">
        <f t="shared" si="1"/>
        <v>+III</v>
      </c>
      <c r="F28" s="9" t="str">
        <f t="array" ref="F28">INDEX(STPH!$O$11:$O$30,IFERROR(MATCH(MIN(IF(STPH!$D$11:$D$30&gt;AVERAGE(B28,C28),STPH!$D$11:$D$30)),STPH!$D$11:$D$30),1))</f>
        <v>NR</v>
      </c>
      <c r="G28" s="9" t="str">
        <f t="array" ref="G28">INDEX(STBI!$O$11:$O$30,IFERROR(MATCH(MIN(IF(STBI!$D$11:$D$30&gt;AVERAGE(B28,C28),STBI!$D$11:$D$30)),STBI!$D$11:$D$30),1))</f>
        <v>NR</v>
      </c>
      <c r="H28" s="9" t="str">
        <f t="array" ref="H28">INDEX(GEKB!$K$11:$K$30,IFERROR(MATCH(MIN(IF(GEKB!$D$11:$D$30&gt;AVERAGE(B28,C28),GEKB!$D$11:$D$30)),GEKB!$D$11:$D$30),1))</f>
        <v>NR</v>
      </c>
      <c r="I28" s="9" t="str">
        <f t="array" ref="I28">INDEX(DA!$K$11:$K$71,IFERROR(MATCH(MIN(IF(DA!$D$11:$D$71&gt;AVERAGE(B28,C28),DA!$D$11:$D$71)),DA!$D$11:$D$71),1))</f>
        <v>+III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4.1050000000000004</v>
      </c>
      <c r="C29" s="9">
        <v>4.2359999999999998</v>
      </c>
      <c r="D29" s="23" t="str">
        <f t="shared" si="0"/>
        <v>+III</v>
      </c>
      <c r="E29" s="23" t="str">
        <f t="shared" si="1"/>
        <v>+III</v>
      </c>
      <c r="F29" s="9" t="str">
        <f t="array" ref="F29">INDEX(STPH!$O$11:$O$30,IFERROR(MATCH(MIN(IF(STPH!$D$11:$D$30&gt;AVERAGE(B29,C29),STPH!$D$11:$D$30)),STPH!$D$11:$D$30),1))</f>
        <v>NR</v>
      </c>
      <c r="G29" s="9" t="str">
        <f t="array" ref="G29">INDEX(STBI!$O$11:$O$30,IFERROR(MATCH(MIN(IF(STBI!$D$11:$D$30&gt;AVERAGE(B29,C29),STBI!$D$11:$D$30)),STBI!$D$11:$D$30),1))</f>
        <v>NR</v>
      </c>
      <c r="H29" s="9" t="str">
        <f t="array" ref="H29">INDEX(GEKB!$K$11:$K$30,IFERROR(MATCH(MIN(IF(GEKB!$D$11:$D$30&gt;AVERAGE(B29,C29),GEKB!$D$11:$D$30)),GEKB!$D$11:$D$30),1))</f>
        <v>NR</v>
      </c>
      <c r="I29" s="9" t="str">
        <f t="array" ref="I29">INDEX(DA!$K$11:$K$71,IFERROR(MATCH(MIN(IF(DA!$D$11:$D$71&gt;AVERAGE(B29,C29),DA!$D$11:$D$71)),DA!$D$11:$D$71),1))</f>
        <v>+III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4.2359999999999998</v>
      </c>
      <c r="C30" s="9">
        <v>4.38</v>
      </c>
      <c r="D30" s="23" t="str">
        <f t="shared" si="0"/>
        <v>+III</v>
      </c>
      <c r="E30" s="23" t="str">
        <f t="shared" si="1"/>
        <v>+III</v>
      </c>
      <c r="F30" s="9" t="str">
        <f t="array" ref="F30">INDEX(STPH!$O$11:$O$30,IFERROR(MATCH(MIN(IF(STPH!$D$11:$D$30&gt;AVERAGE(B30,C30),STPH!$D$11:$D$30)),STPH!$D$11:$D$30),1))</f>
        <v>NR</v>
      </c>
      <c r="G30" s="9" t="str">
        <f t="array" ref="G30">INDEX(STBI!$O$11:$O$30,IFERROR(MATCH(MIN(IF(STBI!$D$11:$D$30&gt;AVERAGE(B30,C30),STBI!$D$11:$D$30)),STBI!$D$11:$D$30),1))</f>
        <v>NR</v>
      </c>
      <c r="H30" s="9" t="str">
        <f t="array" ref="H30">INDEX(GEKB!$K$11:$K$30,IFERROR(MATCH(MIN(IF(GEKB!$D$11:$D$30&gt;AVERAGE(B30,C30),GEKB!$D$11:$D$30)),GEKB!$D$11:$D$30),1))</f>
        <v>NR</v>
      </c>
      <c r="I30" s="9" t="str">
        <f t="array" ref="I30">INDEX(DA!$K$11:$K$71,IFERROR(MATCH(MIN(IF(DA!$D$11:$D$71&gt;AVERAGE(B30,C30),DA!$D$11:$D$71)),DA!$D$11:$D$71),1))</f>
        <v>+III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4.38</v>
      </c>
      <c r="C31" s="9">
        <v>4.5129999999999999</v>
      </c>
      <c r="D31" s="23" t="str">
        <f t="shared" si="0"/>
        <v>+III</v>
      </c>
      <c r="E31" s="23" t="str">
        <f t="shared" si="1"/>
        <v>+III</v>
      </c>
      <c r="F31" s="9" t="str">
        <f t="array" ref="F31">INDEX(STPH!$O$11:$O$30,IFERROR(MATCH(MIN(IF(STPH!$D$11:$D$30&gt;AVERAGE(B31,C31),STPH!$D$11:$D$30)),STPH!$D$11:$D$30),1))</f>
        <v>NR</v>
      </c>
      <c r="G31" s="9" t="str">
        <f t="array" ref="G31">INDEX(STBI!$O$11:$O$30,IFERROR(MATCH(MIN(IF(STBI!$D$11:$D$30&gt;AVERAGE(B31,C31),STBI!$D$11:$D$30)),STBI!$D$11:$D$30),1))</f>
        <v>NR</v>
      </c>
      <c r="H31" s="9" t="str">
        <f t="array" ref="H31">INDEX(GEKB!$K$11:$K$30,IFERROR(MATCH(MIN(IF(GEKB!$D$11:$D$30&gt;AVERAGE(B31,C31),GEKB!$D$11:$D$30)),GEKB!$D$11:$D$30),1))</f>
        <v>NR</v>
      </c>
      <c r="I31" s="9" t="str">
        <f t="array" ref="I31">INDEX(DA!$K$11:$K$71,IFERROR(MATCH(MIN(IF(DA!$D$11:$D$71&gt;AVERAGE(B31,C31),DA!$D$11:$D$71)),DA!$D$11:$D$71),1))</f>
        <v>+III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4.5129999999999999</v>
      </c>
      <c r="C32" s="9">
        <v>4.6340000000000003</v>
      </c>
      <c r="D32" s="23" t="str">
        <f t="shared" si="0"/>
        <v>+III</v>
      </c>
      <c r="E32" s="23" t="str">
        <f t="shared" si="1"/>
        <v>+III</v>
      </c>
      <c r="F32" s="9" t="str">
        <f t="array" ref="F32">INDEX(STPH!$O$11:$O$30,IFERROR(MATCH(MIN(IF(STPH!$D$11:$D$30&gt;AVERAGE(B32,C32),STPH!$D$11:$D$30)),STPH!$D$11:$D$30),1))</f>
        <v>NR</v>
      </c>
      <c r="G32" s="9" t="str">
        <f t="array" ref="G32">INDEX(STBI!$O$11:$O$30,IFERROR(MATCH(MIN(IF(STBI!$D$11:$D$30&gt;AVERAGE(B32,C32),STBI!$D$11:$D$30)),STBI!$D$11:$D$30),1))</f>
        <v>NR</v>
      </c>
      <c r="H32" s="9" t="str">
        <f t="array" ref="H32">INDEX(GEKB!$K$11:$K$30,IFERROR(MATCH(MIN(IF(GEKB!$D$11:$D$30&gt;AVERAGE(B32,C32),GEKB!$D$11:$D$30)),GEKB!$D$11:$D$30),1))</f>
        <v>NR</v>
      </c>
      <c r="I32" s="9" t="str">
        <f t="array" ref="I32">INDEX(DA!$K$11:$K$71,IFERROR(MATCH(MIN(IF(DA!$D$11:$D$71&gt;AVERAGE(B32,C32),DA!$D$11:$D$71)),DA!$D$11:$D$71),1))</f>
        <v>+III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4.6340000000000003</v>
      </c>
      <c r="C33" s="9">
        <v>4.7480000000000002</v>
      </c>
      <c r="D33" s="23" t="str">
        <f t="shared" si="0"/>
        <v>+III</v>
      </c>
      <c r="E33" s="23" t="str">
        <f t="shared" si="1"/>
        <v>+III</v>
      </c>
      <c r="F33" s="9" t="str">
        <f t="array" ref="F33">INDEX(STPH!$O$11:$O$30,IFERROR(MATCH(MIN(IF(STPH!$D$11:$D$30&gt;AVERAGE(B33,C33),STPH!$D$11:$D$30)),STPH!$D$11:$D$30),1))</f>
        <v>NR</v>
      </c>
      <c r="G33" s="9" t="str">
        <f t="array" ref="G33">INDEX(STBI!$O$11:$O$30,IFERROR(MATCH(MIN(IF(STBI!$D$11:$D$30&gt;AVERAGE(B33,C33),STBI!$D$11:$D$30)),STBI!$D$11:$D$30),1))</f>
        <v>NR</v>
      </c>
      <c r="H33" s="9" t="str">
        <f t="array" ref="H33">INDEX(GEKB!$K$11:$K$30,IFERROR(MATCH(MIN(IF(GEKB!$D$11:$D$30&gt;AVERAGE(B33,C33),GEKB!$D$11:$D$30)),GEKB!$D$11:$D$30),1))</f>
        <v>NR</v>
      </c>
      <c r="I33" s="9" t="str">
        <f t="array" ref="I33">INDEX(DA!$K$11:$K$71,IFERROR(MATCH(MIN(IF(DA!$D$11:$D$71&gt;AVERAGE(B33,C33),DA!$D$11:$D$71)),DA!$D$11:$D$71),1))</f>
        <v>+III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4.7480000000000002</v>
      </c>
      <c r="C34" s="9">
        <v>4.8609999999999998</v>
      </c>
      <c r="D34" s="23" t="str">
        <f t="shared" si="0"/>
        <v>+III</v>
      </c>
      <c r="E34" s="23" t="str">
        <f t="shared" si="1"/>
        <v>+III</v>
      </c>
      <c r="F34" s="9" t="str">
        <f t="array" ref="F34">INDEX(STPH!$O$11:$O$30,IFERROR(MATCH(MIN(IF(STPH!$D$11:$D$30&gt;AVERAGE(B34,C34),STPH!$D$11:$D$30)),STPH!$D$11:$D$30),1))</f>
        <v>NR</v>
      </c>
      <c r="G34" s="9" t="str">
        <f t="array" ref="G34">INDEX(STBI!$O$11:$O$30,IFERROR(MATCH(MIN(IF(STBI!$D$11:$D$30&gt;AVERAGE(B34,C34),STBI!$D$11:$D$30)),STBI!$D$11:$D$30),1))</f>
        <v>NR</v>
      </c>
      <c r="H34" s="9" t="str">
        <f t="array" ref="H34">INDEX(GEKB!$K$11:$K$30,IFERROR(MATCH(MIN(IF(GEKB!$D$11:$D$30&gt;AVERAGE(B34,C34),GEKB!$D$11:$D$30)),GEKB!$D$11:$D$30),1))</f>
        <v>NR</v>
      </c>
      <c r="I34" s="9" t="str">
        <f t="array" ref="I34">INDEX(DA!$K$11:$K$71,IFERROR(MATCH(MIN(IF(DA!$D$11:$D$71&gt;AVERAGE(B34,C34),DA!$D$11:$D$71)),DA!$D$11:$D$71),1))</f>
        <v>+III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4.8609999999999998</v>
      </c>
      <c r="C35" s="9">
        <v>4.9749999999999996</v>
      </c>
      <c r="D35" s="23" t="str">
        <f t="shared" si="0"/>
        <v>+III</v>
      </c>
      <c r="E35" s="23" t="str">
        <f t="shared" si="1"/>
        <v>+III</v>
      </c>
      <c r="F35" s="9" t="str">
        <f t="array" ref="F35">INDEX(STPH!$O$11:$O$30,IFERROR(MATCH(MIN(IF(STPH!$D$11:$D$30&gt;AVERAGE(B35,C35),STPH!$D$11:$D$30)),STPH!$D$11:$D$30),1))</f>
        <v>NR</v>
      </c>
      <c r="G35" s="9" t="str">
        <f t="array" ref="G35">INDEX(STBI!$O$11:$O$30,IFERROR(MATCH(MIN(IF(STBI!$D$11:$D$30&gt;AVERAGE(B35,C35),STBI!$D$11:$D$30)),STBI!$D$11:$D$30),1))</f>
        <v>NR</v>
      </c>
      <c r="H35" s="9" t="str">
        <f t="array" ref="H35">INDEX(GEKB!$K$11:$K$30,IFERROR(MATCH(MIN(IF(GEKB!$D$11:$D$30&gt;AVERAGE(B35,C35),GEKB!$D$11:$D$30)),GEKB!$D$11:$D$30),1))</f>
        <v>NR</v>
      </c>
      <c r="I35" s="9" t="str">
        <f t="array" ref="I35">INDEX(DA!$K$11:$K$71,IFERROR(MATCH(MIN(IF(DA!$D$11:$D$71&gt;AVERAGE(B35,C35),DA!$D$11:$D$71)),DA!$D$11:$D$71),1))</f>
        <v>+III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4.9749999999999996</v>
      </c>
      <c r="C36" s="9">
        <v>5.0910000000000002</v>
      </c>
      <c r="D36" s="23" t="str">
        <f t="shared" si="0"/>
        <v>+III</v>
      </c>
      <c r="E36" s="23" t="str">
        <f t="shared" si="1"/>
        <v>+III</v>
      </c>
      <c r="F36" s="9" t="str">
        <f t="array" ref="F36">INDEX(STPH!$O$11:$O$30,IFERROR(MATCH(MIN(IF(STPH!$D$11:$D$30&gt;AVERAGE(B36,C36),STPH!$D$11:$D$30)),STPH!$D$11:$D$30),1))</f>
        <v>NR</v>
      </c>
      <c r="G36" s="9" t="str">
        <f t="array" ref="G36">INDEX(STBI!$O$11:$O$30,IFERROR(MATCH(MIN(IF(STBI!$D$11:$D$30&gt;AVERAGE(B36,C36),STBI!$D$11:$D$30)),STBI!$D$11:$D$30),1))</f>
        <v>NR</v>
      </c>
      <c r="H36" s="9" t="str">
        <f t="array" ref="H36">INDEX(GEKB!$K$11:$K$30,IFERROR(MATCH(MIN(IF(GEKB!$D$11:$D$30&gt;AVERAGE(B36,C36),GEKB!$D$11:$D$30)),GEKB!$D$11:$D$30),1))</f>
        <v>NR</v>
      </c>
      <c r="I36" s="9" t="str">
        <f t="array" ref="I36">INDEX(DA!$K$11:$K$71,IFERROR(MATCH(MIN(IF(DA!$D$11:$D$71&gt;AVERAGE(B36,C36),DA!$D$11:$D$71)),DA!$D$11:$D$71),1))</f>
        <v>+III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5.0910000000000002</v>
      </c>
      <c r="C37" s="9">
        <v>5.2140000000000004</v>
      </c>
      <c r="D37" s="23" t="str">
        <f t="shared" si="0"/>
        <v>+III</v>
      </c>
      <c r="E37" s="23" t="str">
        <f t="shared" si="1"/>
        <v>+III</v>
      </c>
      <c r="F37" s="9" t="str">
        <f t="array" ref="F37">INDEX(STPH!$O$11:$O$30,IFERROR(MATCH(MIN(IF(STPH!$D$11:$D$30&gt;AVERAGE(B37,C37),STPH!$D$11:$D$30)),STPH!$D$11:$D$30),1))</f>
        <v>NR</v>
      </c>
      <c r="G37" s="9" t="str">
        <f t="array" ref="G37">INDEX(STBI!$O$11:$O$30,IFERROR(MATCH(MIN(IF(STBI!$D$11:$D$30&gt;AVERAGE(B37,C37),STBI!$D$11:$D$30)),STBI!$D$11:$D$30),1))</f>
        <v>NR</v>
      </c>
      <c r="H37" s="9" t="str">
        <f t="array" ref="H37">INDEX(GEKB!$K$11:$K$30,IFERROR(MATCH(MIN(IF(GEKB!$D$11:$D$30&gt;AVERAGE(B37,C37),GEKB!$D$11:$D$30)),GEKB!$D$11:$D$30),1))</f>
        <v>NR</v>
      </c>
      <c r="I37" s="9" t="str">
        <f t="array" ref="I37">INDEX(DA!$K$11:$K$71,IFERROR(MATCH(MIN(IF(DA!$D$11:$D$71&gt;AVERAGE(B37,C37),DA!$D$11:$D$71)),DA!$D$11:$D$71),1))</f>
        <v>+III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5.2140000000000004</v>
      </c>
      <c r="C38" s="9">
        <v>5.3390000000000004</v>
      </c>
      <c r="D38" s="23" t="str">
        <f t="shared" si="0"/>
        <v>+III</v>
      </c>
      <c r="E38" s="23" t="str">
        <f t="shared" si="1"/>
        <v>+III</v>
      </c>
      <c r="F38" s="9" t="str">
        <f t="array" ref="F38">INDEX(STPH!$O$11:$O$30,IFERROR(MATCH(MIN(IF(STPH!$D$11:$D$30&gt;AVERAGE(B38,C38),STPH!$D$11:$D$30)),STPH!$D$11:$D$30),1))</f>
        <v>NR</v>
      </c>
      <c r="G38" s="9" t="str">
        <f t="array" ref="G38">INDEX(STBI!$O$11:$O$30,IFERROR(MATCH(MIN(IF(STBI!$D$11:$D$30&gt;AVERAGE(B38,C38),STBI!$D$11:$D$30)),STBI!$D$11:$D$30),1))</f>
        <v>NR</v>
      </c>
      <c r="H38" s="9" t="str">
        <f t="array" ref="H38">INDEX(GEKB!$K$11:$K$30,IFERROR(MATCH(MIN(IF(GEKB!$D$11:$D$30&gt;AVERAGE(B38,C38),GEKB!$D$11:$D$30)),GEKB!$D$11:$D$30),1))</f>
        <v>NR</v>
      </c>
      <c r="I38" s="9" t="str">
        <f t="array" ref="I38">INDEX(DA!$K$11:$K$71,IFERROR(MATCH(MIN(IF(DA!$D$11:$D$71&gt;AVERAGE(B38,C38),DA!$D$11:$D$71)),DA!$D$11:$D$71),1))</f>
        <v>+III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5.3390000000000004</v>
      </c>
      <c r="C39" s="9">
        <v>5.4950000000000001</v>
      </c>
      <c r="D39" s="23" t="str">
        <f t="shared" si="0"/>
        <v>+III</v>
      </c>
      <c r="E39" s="23" t="str">
        <f t="shared" si="1"/>
        <v>+III</v>
      </c>
      <c r="F39" s="9" t="str">
        <f t="array" ref="F39">INDEX(STPH!$O$11:$O$30,IFERROR(MATCH(MIN(IF(STPH!$D$11:$D$30&gt;AVERAGE(B39,C39),STPH!$D$11:$D$30)),STPH!$D$11:$D$30),1))</f>
        <v>NR</v>
      </c>
      <c r="G39" s="9" t="str">
        <f t="array" ref="G39">INDEX(STBI!$O$11:$O$30,IFERROR(MATCH(MIN(IF(STBI!$D$11:$D$30&gt;AVERAGE(B39,C39),STBI!$D$11:$D$30)),STBI!$D$11:$D$30),1))</f>
        <v>NR</v>
      </c>
      <c r="H39" s="9" t="str">
        <f t="array" ref="H39">INDEX(GEKB!$K$11:$K$30,IFERROR(MATCH(MIN(IF(GEKB!$D$11:$D$30&gt;AVERAGE(B39,C39),GEKB!$D$11:$D$30)),GEKB!$D$11:$D$30),1))</f>
        <v>NR</v>
      </c>
      <c r="I39" s="9" t="str">
        <f t="array" ref="I39">INDEX(DA!$K$11:$K$71,IFERROR(MATCH(MIN(IF(DA!$D$11:$D$71&gt;AVERAGE(B39,C39),DA!$D$11:$D$71)),DA!$D$11:$D$71),1))</f>
        <v>+III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5.4950000000000001</v>
      </c>
      <c r="C40" s="9">
        <v>5.7050000000000001</v>
      </c>
      <c r="D40" s="23" t="str">
        <f t="shared" si="0"/>
        <v>+III</v>
      </c>
      <c r="E40" s="23" t="str">
        <f t="shared" si="1"/>
        <v>+III</v>
      </c>
      <c r="F40" s="9" t="str">
        <f t="array" ref="F40">INDEX(STPH!$O$11:$O$30,IFERROR(MATCH(MIN(IF(STPH!$D$11:$D$30&gt;AVERAGE(B40,C40),STPH!$D$11:$D$30)),STPH!$D$11:$D$30),1))</f>
        <v>NR</v>
      </c>
      <c r="G40" s="9" t="str">
        <f t="array" ref="G40">INDEX(STBI!$O$11:$O$30,IFERROR(MATCH(MIN(IF(STBI!$D$11:$D$30&gt;AVERAGE(B40,C40),STBI!$D$11:$D$30)),STBI!$D$11:$D$30),1))</f>
        <v>NR</v>
      </c>
      <c r="H40" s="9" t="str">
        <f t="array" ref="H40">INDEX(GEKB!$K$11:$K$30,IFERROR(MATCH(MIN(IF(GEKB!$D$11:$D$30&gt;AVERAGE(B40,C40),GEKB!$D$11:$D$30)),GEKB!$D$11:$D$30),1))</f>
        <v>NR</v>
      </c>
      <c r="I40" s="9" t="str">
        <f t="array" ref="I40">INDEX(DA!$K$11:$K$71,IFERROR(MATCH(MIN(IF(DA!$D$11:$D$71&gt;AVERAGE(B40,C40),DA!$D$11:$D$71)),DA!$D$11:$D$71),1))</f>
        <v>+III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2022-03-11T12:15:16Z</dcterms:modified>
</cp:coreProperties>
</file>