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FA4447A6-DE8A-4B9B-8F9B-07C27E9443C0}" xr6:coauthVersionLast="41" xr6:coauthVersionMax="41" xr10:uidLastSave="{00000000-0000-0000-0000-000000000000}"/>
  <bookViews>
    <workbookView xWindow="-120" yWindow="-120" windowWidth="29040" windowHeight="15840" firstSheet="1" activeTab="10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8" l="1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17" i="13" l="1"/>
  <c r="E18" i="13" l="1"/>
  <c r="E16" i="13"/>
  <c r="E15" i="13"/>
  <c r="E14" i="13"/>
  <c r="E13" i="13"/>
  <c r="J11" i="9" l="1"/>
  <c r="J11" i="14"/>
  <c r="T48" i="6"/>
  <c r="T47" i="6"/>
  <c r="T46" i="6"/>
  <c r="Q46" i="6" a="1"/>
  <c r="Q46" i="6" s="1"/>
  <c r="R46" i="6" s="1"/>
  <c r="S46" i="6" s="1"/>
  <c r="T45" i="6"/>
  <c r="T44" i="6"/>
  <c r="T43" i="6"/>
  <c r="T42" i="6"/>
  <c r="O42" i="6"/>
  <c r="P42" i="6" s="1"/>
  <c r="T41" i="6"/>
  <c r="T40" i="6"/>
  <c r="Q40" i="6" a="1"/>
  <c r="Q40" i="6" s="1"/>
  <c r="R40" i="6" s="1"/>
  <c r="S40" i="6" s="1"/>
  <c r="T39" i="6"/>
  <c r="M39" i="6"/>
  <c r="T38" i="6"/>
  <c r="T37" i="6"/>
  <c r="T36" i="6"/>
  <c r="M36" i="6"/>
  <c r="N36" i="6" s="1"/>
  <c r="T35" i="6"/>
  <c r="T34" i="6"/>
  <c r="Q34" i="6" a="1"/>
  <c r="Q34" i="6" s="1"/>
  <c r="R34" i="6" s="1"/>
  <c r="S34" i="6" s="1"/>
  <c r="T33" i="6"/>
  <c r="T32" i="6"/>
  <c r="T31" i="6"/>
  <c r="T30" i="6"/>
  <c r="T29" i="6"/>
  <c r="T28" i="6"/>
  <c r="O28" i="6"/>
  <c r="P28" i="6" s="1"/>
  <c r="T27" i="6"/>
  <c r="T26" i="6"/>
  <c r="Q26" i="6" a="1"/>
  <c r="Q26" i="6" s="1"/>
  <c r="R26" i="6" s="1"/>
  <c r="S26" i="6" s="1"/>
  <c r="T25" i="6"/>
  <c r="T24" i="6"/>
  <c r="T23" i="6"/>
  <c r="T22" i="6"/>
  <c r="T21" i="6"/>
  <c r="T20" i="6"/>
  <c r="O20" i="6"/>
  <c r="P20" i="6" s="1"/>
  <c r="T19" i="6"/>
  <c r="T18" i="6"/>
  <c r="Q18" i="6" a="1"/>
  <c r="Q18" i="6" s="1"/>
  <c r="R18" i="6" s="1"/>
  <c r="S18" i="6" s="1"/>
  <c r="T17" i="6"/>
  <c r="T16" i="6"/>
  <c r="T15" i="6"/>
  <c r="M15" i="6"/>
  <c r="N15" i="6" s="1"/>
  <c r="T14" i="6"/>
  <c r="T13" i="6"/>
  <c r="T12" i="6"/>
  <c r="T11" i="6"/>
  <c r="J48" i="6"/>
  <c r="M48" i="6" s="1"/>
  <c r="N48" i="6" s="1"/>
  <c r="J47" i="6"/>
  <c r="Q47" i="6" s="1" a="1"/>
  <c r="Q47" i="6" s="1"/>
  <c r="R47" i="6" s="1"/>
  <c r="S47" i="6" s="1"/>
  <c r="J46" i="6"/>
  <c r="J45" i="6"/>
  <c r="J44" i="6"/>
  <c r="Q44" i="6" s="1" a="1"/>
  <c r="Q44" i="6" s="1"/>
  <c r="R44" i="6" s="1"/>
  <c r="S44" i="6" s="1"/>
  <c r="K44" i="6" s="1"/>
  <c r="J43" i="6"/>
  <c r="Q43" i="6" s="1" a="1"/>
  <c r="Q43" i="6" s="1"/>
  <c r="R43" i="6" s="1"/>
  <c r="S43" i="6" s="1"/>
  <c r="K43" i="6" s="1"/>
  <c r="J42" i="6"/>
  <c r="M42" i="6" s="1"/>
  <c r="N42" i="6" s="1"/>
  <c r="J41" i="6"/>
  <c r="Q41" i="6" s="1" a="1"/>
  <c r="Q41" i="6" s="1"/>
  <c r="R41" i="6" s="1"/>
  <c r="S41" i="6" s="1"/>
  <c r="J40" i="6"/>
  <c r="O40" i="6" s="1"/>
  <c r="P40" i="6" s="1"/>
  <c r="J39" i="6"/>
  <c r="Q39" i="6" s="1" a="1"/>
  <c r="Q39" i="6" s="1"/>
  <c r="R39" i="6" s="1"/>
  <c r="S39" i="6" s="1"/>
  <c r="K39" i="6" s="1"/>
  <c r="J38" i="6"/>
  <c r="Q38" i="6" s="1" a="1"/>
  <c r="Q38" i="6" s="1"/>
  <c r="R38" i="6" s="1"/>
  <c r="S38" i="6" s="1"/>
  <c r="K38" i="6" s="1"/>
  <c r="J37" i="6"/>
  <c r="O37" i="6" s="1"/>
  <c r="J36" i="6"/>
  <c r="Q36" i="6" s="1" a="1"/>
  <c r="Q36" i="6" s="1"/>
  <c r="R36" i="6" s="1"/>
  <c r="S36" i="6" s="1"/>
  <c r="K36" i="6" s="1"/>
  <c r="J35" i="6"/>
  <c r="Q35" i="6" s="1" a="1"/>
  <c r="Q35" i="6" s="1"/>
  <c r="R35" i="6" s="1"/>
  <c r="S35" i="6" s="1"/>
  <c r="K35" i="6" s="1"/>
  <c r="J34" i="6"/>
  <c r="O34" i="6" s="1"/>
  <c r="P34" i="6" s="1"/>
  <c r="J33" i="6"/>
  <c r="Q33" i="6" s="1" a="1"/>
  <c r="Q33" i="6" s="1"/>
  <c r="R33" i="6" s="1"/>
  <c r="S33" i="6" s="1"/>
  <c r="J32" i="6"/>
  <c r="Q32" i="6" s="1" a="1"/>
  <c r="Q32" i="6" s="1"/>
  <c r="R32" i="6" s="1"/>
  <c r="S32" i="6" s="1"/>
  <c r="J31" i="6"/>
  <c r="M31" i="6" s="1"/>
  <c r="N31" i="6" s="1"/>
  <c r="J30" i="6"/>
  <c r="Q30" i="6" s="1" a="1"/>
  <c r="Q30" i="6" s="1"/>
  <c r="R30" i="6" s="1"/>
  <c r="S30" i="6" s="1"/>
  <c r="J29" i="6"/>
  <c r="J28" i="6"/>
  <c r="M28" i="6" s="1"/>
  <c r="N28" i="6" s="1"/>
  <c r="J27" i="6"/>
  <c r="Q27" i="6" s="1" a="1"/>
  <c r="Q27" i="6" s="1"/>
  <c r="R27" i="6" s="1"/>
  <c r="S27" i="6" s="1"/>
  <c r="K27" i="6" s="1"/>
  <c r="J26" i="6"/>
  <c r="O26" i="6" s="1"/>
  <c r="P26" i="6" s="1"/>
  <c r="J25" i="6"/>
  <c r="Q25" i="6" s="1" a="1"/>
  <c r="Q25" i="6" s="1"/>
  <c r="R25" i="6" s="1"/>
  <c r="S25" i="6" s="1"/>
  <c r="K25" i="6" s="1"/>
  <c r="J24" i="6"/>
  <c r="Q24" i="6" s="1" a="1"/>
  <c r="Q24" i="6" s="1"/>
  <c r="R24" i="6" s="1"/>
  <c r="S24" i="6" s="1"/>
  <c r="J23" i="6"/>
  <c r="M23" i="6" s="1"/>
  <c r="N23" i="6" s="1"/>
  <c r="J22" i="6"/>
  <c r="Q22" i="6" s="1" a="1"/>
  <c r="Q22" i="6" s="1"/>
  <c r="R22" i="6" s="1"/>
  <c r="S22" i="6" s="1"/>
  <c r="K22" i="6" s="1"/>
  <c r="J21" i="6"/>
  <c r="J20" i="6"/>
  <c r="M20" i="6" s="1"/>
  <c r="N20" i="6" s="1"/>
  <c r="J19" i="6"/>
  <c r="Q19" i="6" s="1" a="1"/>
  <c r="Q19" i="6" s="1"/>
  <c r="R19" i="6" s="1"/>
  <c r="S19" i="6" s="1"/>
  <c r="K19" i="6" s="1"/>
  <c r="J18" i="6"/>
  <c r="O18" i="6" s="1"/>
  <c r="P18" i="6" s="1"/>
  <c r="J17" i="6"/>
  <c r="Q17" i="6" s="1" a="1"/>
  <c r="Q17" i="6" s="1"/>
  <c r="R17" i="6" s="1"/>
  <c r="S17" i="6" s="1"/>
  <c r="J16" i="6"/>
  <c r="Q16" i="6" s="1" a="1"/>
  <c r="Q16" i="6" s="1"/>
  <c r="R16" i="6" s="1"/>
  <c r="S16" i="6" s="1"/>
  <c r="J15" i="6"/>
  <c r="Q15" i="6" s="1" a="1"/>
  <c r="Q15" i="6" s="1"/>
  <c r="R15" i="6" s="1"/>
  <c r="S15" i="6" s="1"/>
  <c r="K15" i="6" s="1"/>
  <c r="J14" i="6"/>
  <c r="Q14" i="6" s="1" a="1"/>
  <c r="Q14" i="6" s="1"/>
  <c r="R14" i="6" s="1"/>
  <c r="S14" i="6" s="1"/>
  <c r="K14" i="6" s="1"/>
  <c r="J13" i="6"/>
  <c r="J12" i="6"/>
  <c r="Q12" i="6" s="1" a="1"/>
  <c r="Q12" i="6" s="1"/>
  <c r="R12" i="6" s="1"/>
  <c r="S12" i="6" s="1"/>
  <c r="J11" i="6"/>
  <c r="Q11" i="6" s="1" a="1"/>
  <c r="Q11" i="6" s="1"/>
  <c r="R11" i="6" s="1"/>
  <c r="S11" i="6" s="1"/>
  <c r="B4" i="13"/>
  <c r="N13" i="6" l="1"/>
  <c r="P46" i="6"/>
  <c r="P37" i="6"/>
  <c r="M12" i="6"/>
  <c r="N12" i="6" s="1"/>
  <c r="Q13" i="6" a="1"/>
  <c r="Q13" i="6" s="1"/>
  <c r="R13" i="6" s="1"/>
  <c r="S13" i="6" s="1"/>
  <c r="K13" i="6" s="1"/>
  <c r="O15" i="6"/>
  <c r="P15" i="6" s="1"/>
  <c r="M17" i="6"/>
  <c r="N17" i="6" s="1"/>
  <c r="Q20" i="6" a="1"/>
  <c r="Q20" i="6" s="1"/>
  <c r="R20" i="6" s="1"/>
  <c r="S20" i="6" s="1"/>
  <c r="K20" i="6" s="1"/>
  <c r="O23" i="6"/>
  <c r="P23" i="6" s="1"/>
  <c r="M25" i="6"/>
  <c r="N25" i="6" s="1"/>
  <c r="Q28" i="6" a="1"/>
  <c r="Q28" i="6" s="1"/>
  <c r="R28" i="6" s="1"/>
  <c r="S28" i="6" s="1"/>
  <c r="K28" i="6" s="1"/>
  <c r="O31" i="6"/>
  <c r="P31" i="6" s="1"/>
  <c r="M33" i="6"/>
  <c r="N33" i="6" s="1"/>
  <c r="O36" i="6"/>
  <c r="P36" i="6" s="1"/>
  <c r="Q37" i="6" a="1"/>
  <c r="Q37" i="6" s="1"/>
  <c r="R37" i="6" s="1"/>
  <c r="S37" i="6" s="1"/>
  <c r="K37" i="6" s="1"/>
  <c r="N39" i="6"/>
  <c r="Q42" i="6" a="1"/>
  <c r="Q42" i="6" s="1"/>
  <c r="R42" i="6" s="1"/>
  <c r="S42" i="6" s="1"/>
  <c r="M44" i="6"/>
  <c r="N44" i="6" s="1"/>
  <c r="O48" i="6"/>
  <c r="P48" i="6" s="1"/>
  <c r="O12" i="6"/>
  <c r="P12" i="6" s="1"/>
  <c r="O17" i="6"/>
  <c r="P17" i="6" s="1"/>
  <c r="M19" i="6"/>
  <c r="N19" i="6" s="1"/>
  <c r="M22" i="6"/>
  <c r="N22" i="6" s="1"/>
  <c r="Q23" i="6" a="1"/>
  <c r="Q23" i="6" s="1"/>
  <c r="R23" i="6" s="1"/>
  <c r="S23" i="6" s="1"/>
  <c r="K23" i="6" s="1"/>
  <c r="O25" i="6"/>
  <c r="P25" i="6" s="1"/>
  <c r="M27" i="6"/>
  <c r="N27" i="6" s="1"/>
  <c r="M30" i="6"/>
  <c r="N30" i="6" s="1"/>
  <c r="Q31" i="6" a="1"/>
  <c r="Q31" i="6" s="1"/>
  <c r="R31" i="6" s="1"/>
  <c r="S31" i="6" s="1"/>
  <c r="K31" i="6" s="1"/>
  <c r="O33" i="6"/>
  <c r="P33" i="6" s="1"/>
  <c r="M35" i="6"/>
  <c r="N35" i="6" s="1"/>
  <c r="O39" i="6"/>
  <c r="P39" i="6" s="1"/>
  <c r="M41" i="6"/>
  <c r="N41" i="6" s="1"/>
  <c r="O44" i="6"/>
  <c r="P44" i="6" s="1"/>
  <c r="Q45" i="6" a="1"/>
  <c r="Q45" i="6" s="1"/>
  <c r="R45" i="6" s="1"/>
  <c r="S45" i="6" s="1"/>
  <c r="K45" i="6" s="1"/>
  <c r="M47" i="6"/>
  <c r="Q48" i="6" a="1"/>
  <c r="Q48" i="6" s="1"/>
  <c r="R48" i="6" s="1"/>
  <c r="S48" i="6" s="1"/>
  <c r="K48" i="6" s="1"/>
  <c r="Q29" i="6" a="1"/>
  <c r="Q29" i="6" s="1"/>
  <c r="R29" i="6" s="1"/>
  <c r="S29" i="6" s="1"/>
  <c r="K29" i="6" s="1"/>
  <c r="M14" i="6"/>
  <c r="N14" i="6" s="1"/>
  <c r="O19" i="6"/>
  <c r="O22" i="6"/>
  <c r="O27" i="6"/>
  <c r="P27" i="6" s="1"/>
  <c r="O30" i="6"/>
  <c r="O35" i="6"/>
  <c r="M38" i="6"/>
  <c r="N38" i="6" s="1"/>
  <c r="O41" i="6"/>
  <c r="P41" i="6" s="1"/>
  <c r="M43" i="6"/>
  <c r="N43" i="6" s="1"/>
  <c r="N47" i="6"/>
  <c r="M11" i="6"/>
  <c r="M16" i="6"/>
  <c r="N16" i="6" s="1"/>
  <c r="P19" i="6"/>
  <c r="M21" i="6"/>
  <c r="N21" i="6" s="1"/>
  <c r="P22" i="6"/>
  <c r="M24" i="6"/>
  <c r="M29" i="6"/>
  <c r="N29" i="6" s="1"/>
  <c r="P30" i="6"/>
  <c r="M32" i="6"/>
  <c r="N32" i="6" s="1"/>
  <c r="P35" i="6"/>
  <c r="O38" i="6"/>
  <c r="P38" i="6" s="1"/>
  <c r="O43" i="6"/>
  <c r="P43" i="6" s="1"/>
  <c r="M46" i="6"/>
  <c r="O47" i="6"/>
  <c r="P47" i="6" s="1"/>
  <c r="O14" i="6"/>
  <c r="O11" i="6"/>
  <c r="P11" i="6" s="1"/>
  <c r="P14" i="6"/>
  <c r="N24" i="6"/>
  <c r="M37" i="6"/>
  <c r="M40" i="6"/>
  <c r="N46" i="6"/>
  <c r="O45" i="6"/>
  <c r="P45" i="6" s="1"/>
  <c r="M13" i="6"/>
  <c r="O16" i="6"/>
  <c r="P16" i="6" s="1"/>
  <c r="M18" i="6"/>
  <c r="N18" i="6" s="1"/>
  <c r="O21" i="6"/>
  <c r="P21" i="6" s="1"/>
  <c r="O24" i="6"/>
  <c r="P24" i="6" s="1"/>
  <c r="M26" i="6"/>
  <c r="N26" i="6" s="1"/>
  <c r="O29" i="6"/>
  <c r="P29" i="6" s="1"/>
  <c r="O32" i="6"/>
  <c r="P32" i="6" s="1"/>
  <c r="M34" i="6"/>
  <c r="N34" i="6" s="1"/>
  <c r="N37" i="6"/>
  <c r="N40" i="6"/>
  <c r="M45" i="6"/>
  <c r="N45" i="6" s="1"/>
  <c r="O46" i="6"/>
  <c r="O13" i="6"/>
  <c r="P13" i="6" s="1"/>
  <c r="Q21" i="6" a="1"/>
  <c r="Q21" i="6" s="1"/>
  <c r="R21" i="6" s="1"/>
  <c r="S21" i="6" s="1"/>
  <c r="K21" i="6" s="1"/>
  <c r="K24" i="6"/>
  <c r="K16" i="6"/>
  <c r="K32" i="6"/>
  <c r="K30" i="6"/>
  <c r="K17" i="6"/>
  <c r="K40" i="6"/>
  <c r="K46" i="6"/>
  <c r="K12" i="6"/>
  <c r="K33" i="6"/>
  <c r="K41" i="6"/>
  <c r="K34" i="6"/>
  <c r="K47" i="6"/>
  <c r="K42" i="6"/>
  <c r="K26" i="6"/>
  <c r="K18" i="6"/>
  <c r="K11" i="6"/>
  <c r="N11" i="6" l="1"/>
  <c r="T28" i="14"/>
  <c r="O28" i="14"/>
  <c r="P28" i="14" s="1"/>
  <c r="N28" i="14"/>
  <c r="M28" i="14"/>
  <c r="T27" i="14"/>
  <c r="O27" i="14"/>
  <c r="P27" i="14" s="1"/>
  <c r="M27" i="14"/>
  <c r="N27" i="14" s="1"/>
  <c r="T26" i="14"/>
  <c r="O26" i="14"/>
  <c r="P26" i="14" s="1"/>
  <c r="N26" i="14"/>
  <c r="M26" i="14"/>
  <c r="T25" i="14"/>
  <c r="O25" i="14"/>
  <c r="P25" i="14" s="1"/>
  <c r="N25" i="14"/>
  <c r="M25" i="14"/>
  <c r="T24" i="14"/>
  <c r="O24" i="14"/>
  <c r="P24" i="14" s="1"/>
  <c r="M24" i="14"/>
  <c r="N24" i="14" s="1"/>
  <c r="T23" i="14"/>
  <c r="O23" i="14"/>
  <c r="M23" i="14"/>
  <c r="T22" i="14"/>
  <c r="T21" i="14"/>
  <c r="O21" i="14"/>
  <c r="P21" i="14" s="1"/>
  <c r="M21" i="14"/>
  <c r="T20" i="14"/>
  <c r="T19" i="14"/>
  <c r="O19" i="14"/>
  <c r="P19" i="14" s="1"/>
  <c r="M19" i="14"/>
  <c r="N19" i="14" s="1"/>
  <c r="T18" i="14"/>
  <c r="M18" i="14"/>
  <c r="T17" i="14"/>
  <c r="O17" i="14"/>
  <c r="P17" i="14" s="1"/>
  <c r="M17" i="14"/>
  <c r="T16" i="14"/>
  <c r="O16" i="14"/>
  <c r="P16" i="14" s="1"/>
  <c r="T15" i="14"/>
  <c r="O15" i="14"/>
  <c r="M15" i="14"/>
  <c r="T14" i="14"/>
  <c r="T13" i="14"/>
  <c r="O13" i="14"/>
  <c r="M13" i="14"/>
  <c r="P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/>
  <c r="O14" i="9"/>
  <c r="P14" i="9" s="1"/>
  <c r="T14" i="9"/>
  <c r="M15" i="9"/>
  <c r="N15" i="9" s="1"/>
  <c r="O15" i="9"/>
  <c r="P15" i="9" s="1"/>
  <c r="T15" i="9"/>
  <c r="M16" i="9"/>
  <c r="N16" i="9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/>
  <c r="O21" i="9"/>
  <c r="P21" i="9" s="1"/>
  <c r="T21" i="9"/>
  <c r="M22" i="9"/>
  <c r="N22" i="9" s="1"/>
  <c r="O22" i="9"/>
  <c r="P22" i="9" s="1"/>
  <c r="T22" i="9"/>
  <c r="M23" i="9"/>
  <c r="N23" i="9" s="1"/>
  <c r="O23" i="9"/>
  <c r="P23" i="9"/>
  <c r="T23" i="9"/>
  <c r="M13" i="10"/>
  <c r="N13" i="10" s="1"/>
  <c r="O13" i="10"/>
  <c r="P13" i="10" s="1"/>
  <c r="T13" i="10"/>
  <c r="T14" i="10"/>
  <c r="M15" i="10"/>
  <c r="O15" i="10"/>
  <c r="P15" i="10" s="1"/>
  <c r="T15" i="10"/>
  <c r="T16" i="10"/>
  <c r="M17" i="10"/>
  <c r="N17" i="10" s="1"/>
  <c r="O17" i="10"/>
  <c r="P17" i="10" s="1"/>
  <c r="T17" i="10"/>
  <c r="T18" i="10"/>
  <c r="M19" i="10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 s="1"/>
  <c r="O23" i="10"/>
  <c r="P23" i="10" s="1"/>
  <c r="T23" i="10"/>
  <c r="M24" i="10"/>
  <c r="N24" i="10"/>
  <c r="O24" i="10"/>
  <c r="P24" i="10"/>
  <c r="T24" i="10"/>
  <c r="M25" i="10"/>
  <c r="N25" i="10"/>
  <c r="O25" i="10"/>
  <c r="P25" i="10" s="1"/>
  <c r="T25" i="10"/>
  <c r="M26" i="10"/>
  <c r="N26" i="10"/>
  <c r="O26" i="10"/>
  <c r="P26" i="10"/>
  <c r="T26" i="10"/>
  <c r="M27" i="10"/>
  <c r="N27" i="10" s="1"/>
  <c r="O27" i="10"/>
  <c r="P27" i="10"/>
  <c r="T27" i="10"/>
  <c r="M28" i="10"/>
  <c r="N28" i="10"/>
  <c r="O28" i="10"/>
  <c r="P28" i="10" s="1"/>
  <c r="T28" i="10"/>
  <c r="T62" i="5"/>
  <c r="O62" i="5"/>
  <c r="P62" i="5" s="1"/>
  <c r="M62" i="5"/>
  <c r="N62" i="5" s="1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N59" i="5"/>
  <c r="M59" i="5"/>
  <c r="T58" i="5"/>
  <c r="O58" i="5"/>
  <c r="P58" i="5" s="1"/>
  <c r="M58" i="5"/>
  <c r="N58" i="5" s="1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N45" i="5"/>
  <c r="M45" i="5"/>
  <c r="T44" i="5"/>
  <c r="O44" i="5"/>
  <c r="P44" i="5" s="1"/>
  <c r="N44" i="5"/>
  <c r="M44" i="5"/>
  <c r="T43" i="5"/>
  <c r="P43" i="5"/>
  <c r="O43" i="5"/>
  <c r="M43" i="5"/>
  <c r="N43" i="5" s="1"/>
  <c r="T42" i="5"/>
  <c r="O42" i="5"/>
  <c r="P42" i="5" s="1"/>
  <c r="M42" i="5"/>
  <c r="N42" i="5" s="1"/>
  <c r="T41" i="5"/>
  <c r="O41" i="5"/>
  <c r="P41" i="5" s="1"/>
  <c r="M41" i="5"/>
  <c r="N41" i="5" s="1"/>
  <c r="T40" i="5"/>
  <c r="O40" i="5"/>
  <c r="P40" i="5" s="1"/>
  <c r="N40" i="5"/>
  <c r="M40" i="5"/>
  <c r="T39" i="5"/>
  <c r="P39" i="5"/>
  <c r="O39" i="5"/>
  <c r="M39" i="5"/>
  <c r="N39" i="5" s="1"/>
  <c r="T38" i="5"/>
  <c r="O38" i="5"/>
  <c r="P38" i="5" s="1"/>
  <c r="M38" i="5"/>
  <c r="N38" i="5" s="1"/>
  <c r="T37" i="5"/>
  <c r="O37" i="5"/>
  <c r="P37" i="5" s="1"/>
  <c r="N37" i="5"/>
  <c r="M37" i="5"/>
  <c r="T36" i="5"/>
  <c r="O36" i="5"/>
  <c r="P36" i="5" s="1"/>
  <c r="M36" i="5"/>
  <c r="N36" i="5" s="1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P31" i="5"/>
  <c r="O31" i="5"/>
  <c r="M31" i="5"/>
  <c r="N31" i="5" s="1"/>
  <c r="T30" i="5"/>
  <c r="O30" i="5"/>
  <c r="P30" i="5" s="1"/>
  <c r="N30" i="5"/>
  <c r="M30" i="5"/>
  <c r="T29" i="5"/>
  <c r="O29" i="5"/>
  <c r="P29" i="5" s="1"/>
  <c r="M29" i="5"/>
  <c r="N29" i="5" s="1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N24" i="5"/>
  <c r="M24" i="5"/>
  <c r="T23" i="5"/>
  <c r="O23" i="5"/>
  <c r="P23" i="5" s="1"/>
  <c r="M23" i="5"/>
  <c r="N23" i="5" s="1"/>
  <c r="T22" i="5"/>
  <c r="O22" i="5"/>
  <c r="P22" i="5" s="1"/>
  <c r="M22" i="5"/>
  <c r="N22" i="5" s="1"/>
  <c r="T21" i="5"/>
  <c r="O21" i="5"/>
  <c r="P21" i="5" s="1"/>
  <c r="N21" i="5"/>
  <c r="M21" i="5"/>
  <c r="T20" i="5"/>
  <c r="O20" i="5"/>
  <c r="P20" i="5" s="1"/>
  <c r="M20" i="5"/>
  <c r="N20" i="5" s="1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N16" i="5"/>
  <c r="M16" i="5"/>
  <c r="M22" i="14" l="1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N15" i="10"/>
  <c r="C5" i="14" l="1"/>
  <c r="N12" i="14"/>
  <c r="C7" i="14" l="1"/>
  <c r="C6" i="14"/>
  <c r="O11" i="10" l="1"/>
  <c r="O50" i="6"/>
  <c r="T12" i="9"/>
  <c r="O12" i="9"/>
  <c r="T11" i="9"/>
  <c r="T12" i="10"/>
  <c r="T11" i="10"/>
  <c r="J11" i="10"/>
  <c r="O12" i="10" l="1"/>
  <c r="M12" i="9"/>
  <c r="P12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O69" i="5"/>
  <c r="O68" i="5"/>
  <c r="O67" i="5"/>
  <c r="O66" i="5"/>
  <c r="O65" i="5"/>
  <c r="O64" i="5"/>
  <c r="O63" i="5"/>
  <c r="O15" i="5"/>
  <c r="O14" i="5"/>
  <c r="O13" i="5"/>
  <c r="O12" i="5"/>
  <c r="J11" i="5"/>
  <c r="O11" i="5" s="1"/>
  <c r="N12" i="9" l="1"/>
  <c r="C7" i="10"/>
  <c r="C6" i="10"/>
  <c r="D11" i="7" s="1"/>
  <c r="H11" i="7" s="1"/>
  <c r="C5" i="10"/>
  <c r="C11" i="7" s="1"/>
  <c r="G11" i="7" s="1"/>
  <c r="H14" i="7"/>
  <c r="G14" i="7"/>
  <c r="T50" i="6"/>
  <c r="P50" i="6"/>
  <c r="M50" i="6"/>
  <c r="C5" i="6" s="1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S26" i="3"/>
  <c r="X25" i="3"/>
  <c r="X23" i="3"/>
  <c r="S23" i="3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M11" i="3"/>
  <c r="X30" i="2"/>
  <c r="X29" i="2"/>
  <c r="X26" i="2"/>
  <c r="X23" i="2"/>
  <c r="X20" i="2"/>
  <c r="X19" i="2"/>
  <c r="X16" i="2"/>
  <c r="X15" i="2"/>
  <c r="X14" i="2"/>
  <c r="X13" i="2"/>
  <c r="X12" i="2"/>
  <c r="B3" i="13"/>
  <c r="S12" i="3" l="1"/>
  <c r="T12" i="3" s="1"/>
  <c r="R12" i="3"/>
  <c r="T26" i="3"/>
  <c r="G13" i="7"/>
  <c r="T16" i="3"/>
  <c r="E4" i="13"/>
  <c r="F5" i="13" s="1"/>
  <c r="E6" i="13"/>
  <c r="F7" i="13" s="1"/>
  <c r="E7" i="13"/>
  <c r="F8" i="13" s="1"/>
  <c r="E5" i="13"/>
  <c r="F6" i="13" s="1"/>
  <c r="C10" i="7"/>
  <c r="G10" i="7" s="1"/>
  <c r="N50" i="6"/>
  <c r="C6" i="6" s="1"/>
  <c r="N12" i="5"/>
  <c r="M14" i="5"/>
  <c r="N14" i="5" s="1"/>
  <c r="M11" i="5"/>
  <c r="N11" i="5" s="1"/>
  <c r="M65" i="5"/>
  <c r="N65" i="5" s="1"/>
  <c r="M64" i="5"/>
  <c r="N64" i="5" s="1"/>
  <c r="X21" i="3"/>
  <c r="Q22" i="3"/>
  <c r="R22" i="3" s="1"/>
  <c r="X11" i="3"/>
  <c r="T19" i="3"/>
  <c r="T13" i="3"/>
  <c r="T14" i="3"/>
  <c r="X24" i="3"/>
  <c r="S24" i="3"/>
  <c r="T23" i="3"/>
  <c r="Q11" i="3"/>
  <c r="T15" i="3"/>
  <c r="S18" i="3"/>
  <c r="X18" i="3"/>
  <c r="Q26" i="3"/>
  <c r="R26" i="3" s="1"/>
  <c r="S25" i="3"/>
  <c r="S17" i="3"/>
  <c r="Q20" i="3"/>
  <c r="R20" i="3" s="1"/>
  <c r="L11" i="3"/>
  <c r="S11" i="3" s="1"/>
  <c r="X28" i="2"/>
  <c r="S12" i="2"/>
  <c r="S29" i="2"/>
  <c r="Q26" i="14" l="1" a="1"/>
  <c r="Q26" i="14" s="1"/>
  <c r="R26" i="14" s="1"/>
  <c r="S26" i="14" s="1"/>
  <c r="Q20" i="10" a="1"/>
  <c r="Q20" i="10" s="1"/>
  <c r="R20" i="10" s="1"/>
  <c r="S20" i="10" s="1"/>
  <c r="Q61" i="5" a="1"/>
  <c r="Q61" i="5" s="1"/>
  <c r="R61" i="5" s="1"/>
  <c r="S61" i="5" s="1"/>
  <c r="Q58" i="5" a="1"/>
  <c r="Q58" i="5" s="1"/>
  <c r="R58" i="5" s="1"/>
  <c r="S58" i="5" s="1"/>
  <c r="Q55" i="5" a="1"/>
  <c r="Q55" i="5" s="1"/>
  <c r="R55" i="5" s="1"/>
  <c r="S55" i="5" s="1"/>
  <c r="Q34" i="5" a="1"/>
  <c r="Q34" i="5" s="1"/>
  <c r="R34" i="5" s="1"/>
  <c r="S34" i="5" s="1"/>
  <c r="Q26" i="5" a="1"/>
  <c r="Q26" i="5" s="1"/>
  <c r="R26" i="5" s="1"/>
  <c r="S26" i="5" s="1"/>
  <c r="Q23" i="5" a="1"/>
  <c r="Q23" i="5" s="1"/>
  <c r="R23" i="5" s="1"/>
  <c r="S23" i="5" s="1"/>
  <c r="Q13" i="14" a="1"/>
  <c r="Q13" i="14" s="1"/>
  <c r="R13" i="14" s="1"/>
  <c r="S13" i="14" s="1"/>
  <c r="Q11" i="14" a="1"/>
  <c r="Q11" i="14" s="1"/>
  <c r="R11" i="14" s="1"/>
  <c r="S11" i="14" s="1"/>
  <c r="K11" i="14" s="1"/>
  <c r="Q13" i="9" a="1"/>
  <c r="Q13" i="9" s="1"/>
  <c r="R13" i="9" s="1"/>
  <c r="S13" i="9" s="1"/>
  <c r="Q19" i="9" a="1"/>
  <c r="Q19" i="9" s="1"/>
  <c r="R19" i="9" s="1"/>
  <c r="S19" i="9" s="1"/>
  <c r="Q47" i="5" a="1"/>
  <c r="Q47" i="5" s="1"/>
  <c r="R47" i="5" s="1"/>
  <c r="S47" i="5" s="1"/>
  <c r="Q44" i="5" a="1"/>
  <c r="Q44" i="5" s="1"/>
  <c r="R44" i="5" s="1"/>
  <c r="S44" i="5" s="1"/>
  <c r="Q39" i="5" a="1"/>
  <c r="Q39" i="5" s="1"/>
  <c r="R39" i="5" s="1"/>
  <c r="S39" i="5" s="1"/>
  <c r="Q31" i="5" a="1"/>
  <c r="Q31" i="5" s="1"/>
  <c r="R31" i="5" s="1"/>
  <c r="S31" i="5" s="1"/>
  <c r="Q16" i="5" a="1"/>
  <c r="Q16" i="5" s="1"/>
  <c r="R16" i="5" s="1"/>
  <c r="S16" i="5" s="1"/>
  <c r="Q35" i="5" a="1"/>
  <c r="Q35" i="5" s="1"/>
  <c r="R35" i="5" s="1"/>
  <c r="S35" i="5" s="1"/>
  <c r="Q20" i="5" a="1"/>
  <c r="Q20" i="5" s="1"/>
  <c r="R20" i="5" s="1"/>
  <c r="S20" i="5" s="1"/>
  <c r="Q37" i="5" a="1"/>
  <c r="Q37" i="5" s="1"/>
  <c r="R37" i="5" s="1"/>
  <c r="S37" i="5" s="1"/>
  <c r="Q19" i="5" a="1"/>
  <c r="Q19" i="5" s="1"/>
  <c r="R19" i="5" s="1"/>
  <c r="S19" i="5" s="1"/>
  <c r="Q18" i="14" a="1"/>
  <c r="Q18" i="14" s="1"/>
  <c r="R18" i="14" s="1"/>
  <c r="S18" i="14" s="1"/>
  <c r="Q16" i="9" a="1"/>
  <c r="Q16" i="9" s="1"/>
  <c r="R16" i="9" s="1"/>
  <c r="S16" i="9" s="1"/>
  <c r="Q23" i="9" a="1"/>
  <c r="Q23" i="9" s="1"/>
  <c r="R23" i="9" s="1"/>
  <c r="S23" i="9" s="1"/>
  <c r="Q22" i="10" a="1"/>
  <c r="Q22" i="10" s="1"/>
  <c r="R22" i="10" s="1"/>
  <c r="S22" i="10" s="1"/>
  <c r="Q26" i="10" a="1"/>
  <c r="Q26" i="10" s="1"/>
  <c r="R26" i="10" s="1"/>
  <c r="S26" i="10" s="1"/>
  <c r="Q62" i="5" a="1"/>
  <c r="Q62" i="5" s="1"/>
  <c r="R62" i="5" s="1"/>
  <c r="S62" i="5" s="1"/>
  <c r="Q59" i="5" a="1"/>
  <c r="Q59" i="5" s="1"/>
  <c r="R59" i="5" s="1"/>
  <c r="S59" i="5" s="1"/>
  <c r="Q53" i="5" a="1"/>
  <c r="Q53" i="5" s="1"/>
  <c r="R53" i="5" s="1"/>
  <c r="S53" i="5" s="1"/>
  <c r="Q50" i="5" a="1"/>
  <c r="Q50" i="5" s="1"/>
  <c r="R50" i="5" s="1"/>
  <c r="S50" i="5" s="1"/>
  <c r="Q27" i="5" a="1"/>
  <c r="Q27" i="5" s="1"/>
  <c r="R27" i="5" s="1"/>
  <c r="S27" i="5" s="1"/>
  <c r="Q24" i="5" a="1"/>
  <c r="Q24" i="5" s="1"/>
  <c r="R24" i="5" s="1"/>
  <c r="S24" i="5" s="1"/>
  <c r="Q17" i="5" a="1"/>
  <c r="Q17" i="5" s="1"/>
  <c r="R17" i="5" s="1"/>
  <c r="S17" i="5" s="1"/>
  <c r="Q43" i="5" a="1"/>
  <c r="Q43" i="5" s="1"/>
  <c r="R43" i="5" s="1"/>
  <c r="S43" i="5" s="1"/>
  <c r="Q27" i="14" a="1"/>
  <c r="Q27" i="14" s="1"/>
  <c r="R27" i="14" s="1"/>
  <c r="S27" i="14" s="1"/>
  <c r="Q24" i="14" a="1"/>
  <c r="Q24" i="14" s="1"/>
  <c r="R24" i="14" s="1"/>
  <c r="S24" i="14" s="1"/>
  <c r="Q22" i="14" a="1"/>
  <c r="Q22" i="14" s="1"/>
  <c r="R22" i="14" s="1"/>
  <c r="S22" i="14" s="1"/>
  <c r="Q56" i="5" a="1"/>
  <c r="Q56" i="5" s="1"/>
  <c r="R56" i="5" s="1"/>
  <c r="S56" i="5" s="1"/>
  <c r="Q45" i="5" a="1"/>
  <c r="Q45" i="5" s="1"/>
  <c r="R45" i="5" s="1"/>
  <c r="S45" i="5" s="1"/>
  <c r="Q21" i="5" a="1"/>
  <c r="Q21" i="5" s="1"/>
  <c r="R21" i="5" s="1"/>
  <c r="S21" i="5" s="1"/>
  <c r="Q33" i="5" a="1"/>
  <c r="Q33" i="5" s="1"/>
  <c r="R33" i="5" s="1"/>
  <c r="S33" i="5" s="1"/>
  <c r="Q19" i="14" a="1"/>
  <c r="Q19" i="14" s="1"/>
  <c r="R19" i="14" s="1"/>
  <c r="S19" i="14" s="1"/>
  <c r="Q15" i="9" a="1"/>
  <c r="Q15" i="9" s="1"/>
  <c r="R15" i="9" s="1"/>
  <c r="S15" i="9" s="1"/>
  <c r="Q18" i="9" a="1"/>
  <c r="Q18" i="9" s="1"/>
  <c r="R18" i="9" s="1"/>
  <c r="S18" i="9" s="1"/>
  <c r="Q22" i="9" a="1"/>
  <c r="Q22" i="9" s="1"/>
  <c r="R22" i="9" s="1"/>
  <c r="S22" i="9" s="1"/>
  <c r="Q13" i="10" a="1"/>
  <c r="Q13" i="10" s="1"/>
  <c r="R13" i="10" s="1"/>
  <c r="S13" i="10" s="1"/>
  <c r="Q25" i="10" a="1"/>
  <c r="Q25" i="10" s="1"/>
  <c r="R25" i="10" s="1"/>
  <c r="S25" i="10" s="1"/>
  <c r="Q28" i="10" a="1"/>
  <c r="Q28" i="10" s="1"/>
  <c r="R28" i="10" s="1"/>
  <c r="S28" i="10" s="1"/>
  <c r="Q60" i="5" a="1"/>
  <c r="Q60" i="5" s="1"/>
  <c r="R60" i="5" s="1"/>
  <c r="S60" i="5" s="1"/>
  <c r="Q54" i="5" a="1"/>
  <c r="Q54" i="5" s="1"/>
  <c r="R54" i="5" s="1"/>
  <c r="S54" i="5" s="1"/>
  <c r="Q48" i="5" a="1"/>
  <c r="Q48" i="5" s="1"/>
  <c r="R48" i="5" s="1"/>
  <c r="S48" i="5" s="1"/>
  <c r="Q41" i="5" a="1"/>
  <c r="Q41" i="5" s="1"/>
  <c r="R41" i="5" s="1"/>
  <c r="S41" i="5" s="1"/>
  <c r="Q40" i="5" a="1"/>
  <c r="Q40" i="5" s="1"/>
  <c r="R40" i="5" s="1"/>
  <c r="S40" i="5" s="1"/>
  <c r="Q36" i="5" a="1"/>
  <c r="Q36" i="5" s="1"/>
  <c r="R36" i="5" s="1"/>
  <c r="S36" i="5" s="1"/>
  <c r="Q32" i="5" a="1"/>
  <c r="Q32" i="5" s="1"/>
  <c r="R32" i="5" s="1"/>
  <c r="S32" i="5" s="1"/>
  <c r="Q28" i="5" a="1"/>
  <c r="Q28" i="5" s="1"/>
  <c r="R28" i="5" s="1"/>
  <c r="S28" i="5" s="1"/>
  <c r="Q29" i="5" a="1"/>
  <c r="Q29" i="5" s="1"/>
  <c r="R29" i="5" s="1"/>
  <c r="S29" i="5" s="1"/>
  <c r="Q28" i="14" a="1"/>
  <c r="Q28" i="14" s="1"/>
  <c r="R28" i="14" s="1"/>
  <c r="S28" i="14" s="1"/>
  <c r="Q25" i="14" a="1"/>
  <c r="Q25" i="14" s="1"/>
  <c r="R25" i="14" s="1"/>
  <c r="S25" i="14" s="1"/>
  <c r="Q20" i="9" a="1"/>
  <c r="Q20" i="9" s="1"/>
  <c r="R20" i="9" s="1"/>
  <c r="S20" i="9" s="1"/>
  <c r="Q21" i="9" a="1"/>
  <c r="Q21" i="9" s="1"/>
  <c r="R21" i="9" s="1"/>
  <c r="S21" i="9" s="1"/>
  <c r="Q21" i="10" a="1"/>
  <c r="Q21" i="10" s="1"/>
  <c r="R21" i="10" s="1"/>
  <c r="S21" i="10" s="1"/>
  <c r="Q24" i="10" a="1"/>
  <c r="Q24" i="10" s="1"/>
  <c r="R24" i="10" s="1"/>
  <c r="S24" i="10" s="1"/>
  <c r="Q57" i="5" a="1"/>
  <c r="Q57" i="5" s="1"/>
  <c r="R57" i="5" s="1"/>
  <c r="S57" i="5" s="1"/>
  <c r="Q51" i="5" a="1"/>
  <c r="Q51" i="5" s="1"/>
  <c r="R51" i="5" s="1"/>
  <c r="S51" i="5" s="1"/>
  <c r="Q46" i="5" a="1"/>
  <c r="Q46" i="5" s="1"/>
  <c r="R46" i="5" s="1"/>
  <c r="S46" i="5" s="1"/>
  <c r="Q42" i="5" a="1"/>
  <c r="Q42" i="5" s="1"/>
  <c r="R42" i="5" s="1"/>
  <c r="S42" i="5" s="1"/>
  <c r="Q22" i="5" a="1"/>
  <c r="Q22" i="5" s="1"/>
  <c r="R22" i="5" s="1"/>
  <c r="S22" i="5" s="1"/>
  <c r="Q14" i="10" a="1"/>
  <c r="Q14" i="10" s="1"/>
  <c r="R14" i="10" s="1"/>
  <c r="S14" i="10" s="1"/>
  <c r="Q38" i="5" a="1"/>
  <c r="Q38" i="5" s="1"/>
  <c r="R38" i="5" s="1"/>
  <c r="S38" i="5" s="1"/>
  <c r="Q30" i="5" a="1"/>
  <c r="Q30" i="5" s="1"/>
  <c r="R30" i="5" s="1"/>
  <c r="S30" i="5" s="1"/>
  <c r="Q25" i="5" a="1"/>
  <c r="Q25" i="5" s="1"/>
  <c r="R25" i="5" s="1"/>
  <c r="S25" i="5" s="1"/>
  <c r="Q18" i="5" a="1"/>
  <c r="Q18" i="5" s="1"/>
  <c r="R18" i="5" s="1"/>
  <c r="S18" i="5" s="1"/>
  <c r="Q14" i="9" a="1"/>
  <c r="Q14" i="9" s="1"/>
  <c r="R14" i="9" s="1"/>
  <c r="S14" i="9" s="1"/>
  <c r="Q17" i="9" a="1"/>
  <c r="Q17" i="9" s="1"/>
  <c r="R17" i="9" s="1"/>
  <c r="S17" i="9" s="1"/>
  <c r="Q17" i="10" a="1"/>
  <c r="Q17" i="10" s="1"/>
  <c r="R17" i="10" s="1"/>
  <c r="S17" i="10" s="1"/>
  <c r="Q23" i="10" a="1"/>
  <c r="Q23" i="10" s="1"/>
  <c r="R23" i="10" s="1"/>
  <c r="S23" i="10" s="1"/>
  <c r="Q27" i="10" a="1"/>
  <c r="Q27" i="10" s="1"/>
  <c r="R27" i="10" s="1"/>
  <c r="S27" i="10" s="1"/>
  <c r="Q52" i="5" a="1"/>
  <c r="Q52" i="5" s="1"/>
  <c r="R52" i="5" s="1"/>
  <c r="S52" i="5" s="1"/>
  <c r="Q49" i="5" a="1"/>
  <c r="Q49" i="5" s="1"/>
  <c r="R49" i="5" s="1"/>
  <c r="S49" i="5" s="1"/>
  <c r="Q12" i="14" a="1"/>
  <c r="Q12" i="14" s="1"/>
  <c r="R12" i="14" s="1"/>
  <c r="S12" i="14" s="1"/>
  <c r="Q18" i="10" a="1"/>
  <c r="Q18" i="10" s="1"/>
  <c r="R18" i="10" s="1"/>
  <c r="S18" i="10" s="1"/>
  <c r="Q21" i="14" a="1"/>
  <c r="Q21" i="14" s="1"/>
  <c r="R21" i="14" s="1"/>
  <c r="S21" i="14" s="1"/>
  <c r="Q17" i="14" a="1"/>
  <c r="Q17" i="14" s="1"/>
  <c r="R17" i="14" s="1"/>
  <c r="S17" i="14" s="1"/>
  <c r="Q19" i="10" a="1"/>
  <c r="Q19" i="10" s="1"/>
  <c r="R19" i="10" s="1"/>
  <c r="S19" i="10" s="1"/>
  <c r="Q16" i="14" a="1"/>
  <c r="Q16" i="14" s="1"/>
  <c r="R16" i="14" s="1"/>
  <c r="S16" i="14" s="1"/>
  <c r="Q15" i="14" a="1"/>
  <c r="Q15" i="14" s="1"/>
  <c r="R15" i="14" s="1"/>
  <c r="S15" i="14" s="1"/>
  <c r="Q16" i="10" a="1"/>
  <c r="Q16" i="10" s="1"/>
  <c r="R16" i="10" s="1"/>
  <c r="S16" i="10" s="1"/>
  <c r="Q15" i="10" a="1"/>
  <c r="Q15" i="10" s="1"/>
  <c r="R15" i="10" s="1"/>
  <c r="S15" i="10" s="1"/>
  <c r="Q20" i="14" a="1"/>
  <c r="Q20" i="14" s="1"/>
  <c r="R20" i="14" s="1"/>
  <c r="S20" i="14" s="1"/>
  <c r="Q23" i="14" a="1"/>
  <c r="Q23" i="14" s="1"/>
  <c r="R23" i="14" s="1"/>
  <c r="S23" i="14" s="1"/>
  <c r="Q14" i="14" a="1"/>
  <c r="Q14" i="14" s="1"/>
  <c r="R14" i="14" s="1"/>
  <c r="S14" i="14" s="1"/>
  <c r="Q11" i="10" a="1"/>
  <c r="Q11" i="10" s="1"/>
  <c r="R11" i="10" s="1"/>
  <c r="S11" i="10" s="1"/>
  <c r="K11" i="10" s="1"/>
  <c r="Q12" i="10" a="1"/>
  <c r="Q12" i="10" s="1"/>
  <c r="R12" i="10" s="1"/>
  <c r="S12" i="10" s="1"/>
  <c r="Q12" i="9" a="1"/>
  <c r="Q12" i="9" s="1"/>
  <c r="R12" i="9" s="1"/>
  <c r="S12" i="9" s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50" i="6" a="1"/>
  <c r="Q50" i="6" s="1"/>
  <c r="R50" i="6" s="1"/>
  <c r="S50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U20" i="3" a="1"/>
  <c r="U20" i="3" s="1"/>
  <c r="V20" i="3" s="1"/>
  <c r="W20" i="3" s="1"/>
  <c r="C7" i="6"/>
  <c r="D10" i="7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U22" i="3" a="1"/>
  <c r="U22" i="3" s="1"/>
  <c r="V22" i="3" s="1"/>
  <c r="W22" i="3" s="1"/>
  <c r="U21" i="3" a="1"/>
  <c r="U21" i="3" s="1"/>
  <c r="V21" i="3" s="1"/>
  <c r="W21" i="3" s="1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Q13" i="3"/>
  <c r="R13" i="3" s="1"/>
  <c r="U13" i="3" a="1"/>
  <c r="U13" i="3" s="1"/>
  <c r="V13" i="3" s="1"/>
  <c r="W13" i="3" s="1"/>
  <c r="N11" i="3"/>
  <c r="T11" i="3"/>
  <c r="R11" i="3"/>
  <c r="T17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Q17" i="3"/>
  <c r="R17" i="3" s="1"/>
  <c r="U17" i="3" a="1"/>
  <c r="U17" i="3" s="1"/>
  <c r="V17" i="3" s="1"/>
  <c r="W17" i="3" s="1"/>
  <c r="T18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Q30" i="2"/>
  <c r="U20" i="2" a="1"/>
  <c r="U20" i="2" s="1"/>
  <c r="U19" i="2" a="1"/>
  <c r="U19" i="2" s="1"/>
  <c r="U26" i="2" a="1"/>
  <c r="U26" i="2" s="1"/>
  <c r="U15" i="2" a="1"/>
  <c r="U15" i="2" s="1"/>
  <c r="U23" i="2" a="1"/>
  <c r="U23" i="2" s="1"/>
  <c r="U14" i="2" a="1"/>
  <c r="U14" i="2" s="1"/>
  <c r="U16" i="2" a="1"/>
  <c r="U16" i="2" s="1"/>
  <c r="U13" i="2" a="1"/>
  <c r="U13" i="2" s="1"/>
  <c r="S19" i="2"/>
  <c r="S26" i="2"/>
  <c r="S20" i="2"/>
  <c r="S30" i="2"/>
  <c r="S13" i="2"/>
  <c r="S15" i="2"/>
  <c r="S23" i="2"/>
  <c r="S16" i="2"/>
  <c r="S14" i="2"/>
  <c r="X27" i="2"/>
  <c r="X21" i="2"/>
  <c r="X22" i="2"/>
  <c r="X24" i="2"/>
  <c r="X25" i="2"/>
  <c r="X11" i="2"/>
  <c r="X17" i="2"/>
  <c r="X18" i="2"/>
  <c r="J9" i="8" l="1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S21" i="3"/>
  <c r="T21" i="3" s="1"/>
  <c r="W12" i="2"/>
  <c r="W29" i="2"/>
  <c r="C6" i="5"/>
  <c r="D9" i="7" s="1"/>
  <c r="H9" i="7" s="1"/>
  <c r="C7" i="5"/>
  <c r="C5" i="5"/>
  <c r="C9" i="7" s="1"/>
  <c r="G9" i="7" s="1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S28" i="2"/>
  <c r="U28" i="2" a="1"/>
  <c r="U28" i="2" s="1"/>
  <c r="S27" i="2"/>
  <c r="U27" i="2" a="1"/>
  <c r="U27" i="2" s="1"/>
  <c r="S25" i="2"/>
  <c r="U25" i="2" a="1"/>
  <c r="U25" i="2" s="1"/>
  <c r="S24" i="2"/>
  <c r="U24" i="2" a="1"/>
  <c r="U24" i="2" s="1"/>
  <c r="S21" i="2"/>
  <c r="U21" i="2" a="1"/>
  <c r="U21" i="2" s="1"/>
  <c r="S22" i="2"/>
  <c r="U22" i="2" a="1"/>
  <c r="U22" i="2" s="1"/>
  <c r="S18" i="2"/>
  <c r="U18" i="2" a="1"/>
  <c r="U18" i="2" s="1"/>
  <c r="S17" i="2"/>
  <c r="U17" i="2" a="1"/>
  <c r="U17" i="2" s="1"/>
  <c r="L11" i="2"/>
  <c r="S11" i="2" s="1"/>
  <c r="M11" i="2"/>
  <c r="U11" i="2" s="1" a="1"/>
  <c r="U11" i="2" s="1"/>
  <c r="C7" i="3" l="1"/>
  <c r="C5" i="3"/>
  <c r="C8" i="7" s="1"/>
  <c r="G8" i="7" s="1"/>
  <c r="W30" i="2"/>
  <c r="W16" i="2"/>
  <c r="C6" i="3"/>
  <c r="D8" i="7" s="1"/>
  <c r="H8" i="7" s="1"/>
  <c r="W13" i="2"/>
  <c r="W20" i="2"/>
  <c r="W15" i="2"/>
  <c r="W23" i="2"/>
  <c r="W14" i="2"/>
  <c r="W19" i="2"/>
  <c r="W26" i="2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11" i="2"/>
  <c r="W21" i="2" l="1"/>
  <c r="W17" i="2"/>
  <c r="W24" i="2"/>
  <c r="W18" i="2"/>
  <c r="W28" i="2"/>
  <c r="W22" i="2"/>
  <c r="W27" i="2"/>
  <c r="W25" i="2"/>
  <c r="V11" i="2"/>
  <c r="C5" i="2"/>
  <c r="C7" i="7" s="1"/>
  <c r="R11" i="2"/>
  <c r="H14" i="8" l="1" a="1"/>
  <c r="H14" i="8" s="1"/>
  <c r="H15" i="8" a="1"/>
  <c r="H15" i="8" s="1"/>
  <c r="G7" i="7"/>
  <c r="K11" i="5"/>
  <c r="H13" i="8" s="1" a="1"/>
  <c r="H13" i="8" s="1"/>
  <c r="W11" i="2"/>
  <c r="O11" i="2" s="1"/>
  <c r="F24" i="8" s="1" a="1"/>
  <c r="F24" i="8" s="1"/>
  <c r="O11" i="3"/>
  <c r="G34" i="8" s="1" a="1"/>
  <c r="G34" i="8" s="1"/>
  <c r="C6" i="2"/>
  <c r="D7" i="7" s="1"/>
  <c r="H7" i="7" s="1"/>
  <c r="C7" i="2"/>
  <c r="H35" i="8" l="1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I10" i="8" a="1"/>
  <c r="I10" i="8" s="1"/>
  <c r="I17" i="8" a="1"/>
  <c r="I17" i="8" s="1"/>
  <c r="I25" i="8" a="1"/>
  <c r="I25" i="8" s="1"/>
  <c r="I33" i="8" a="1"/>
  <c r="I33" i="8" s="1"/>
  <c r="I40" i="8" a="1"/>
  <c r="I40" i="8" s="1"/>
  <c r="I4" i="8" a="1"/>
  <c r="I4" i="8" s="1"/>
  <c r="I11" i="8" a="1"/>
  <c r="I11" i="8" s="1"/>
  <c r="I18" i="8" a="1"/>
  <c r="I18" i="8" s="1"/>
  <c r="I26" i="8" a="1"/>
  <c r="I26" i="8" s="1"/>
  <c r="I34" i="8" a="1"/>
  <c r="I34" i="8" s="1"/>
  <c r="I5" i="8" a="1"/>
  <c r="I5" i="8" s="1"/>
  <c r="I19" i="8" a="1"/>
  <c r="I19" i="8" s="1"/>
  <c r="I27" i="8" a="1"/>
  <c r="I27" i="8" s="1"/>
  <c r="I35" i="8" a="1"/>
  <c r="I35" i="8" s="1"/>
  <c r="I6" i="8" a="1"/>
  <c r="I6" i="8" s="1"/>
  <c r="I12" i="8" a="1"/>
  <c r="I12" i="8" s="1"/>
  <c r="I20" i="8" a="1"/>
  <c r="I20" i="8" s="1"/>
  <c r="I28" i="8" a="1"/>
  <c r="I28" i="8" s="1"/>
  <c r="I36" i="8" a="1"/>
  <c r="I36" i="8" s="1"/>
  <c r="I14" i="8" a="1"/>
  <c r="I14" i="8" s="1"/>
  <c r="I22" i="8" a="1"/>
  <c r="I22" i="8" s="1"/>
  <c r="I30" i="8" a="1"/>
  <c r="I30" i="8" s="1"/>
  <c r="I38" i="8" a="1"/>
  <c r="I38" i="8" s="1"/>
  <c r="I8" i="8" a="1"/>
  <c r="I8" i="8" s="1"/>
  <c r="I15" i="8" a="1"/>
  <c r="I15" i="8" s="1"/>
  <c r="I23" i="8" a="1"/>
  <c r="I23" i="8" s="1"/>
  <c r="I31" i="8" a="1"/>
  <c r="I31" i="8" s="1"/>
  <c r="I39" i="8" a="1"/>
  <c r="I39" i="8" s="1"/>
  <c r="I9" i="8" a="1"/>
  <c r="I9" i="8" s="1"/>
  <c r="I16" i="8" a="1"/>
  <c r="I16" i="8" s="1"/>
  <c r="I24" i="8" a="1"/>
  <c r="I24" i="8" s="1"/>
  <c r="I32" i="8" a="1"/>
  <c r="I32" i="8" s="1"/>
  <c r="I3" i="8" a="1"/>
  <c r="I3" i="8" s="1"/>
  <c r="I7" i="8" a="1"/>
  <c r="I7" i="8" s="1"/>
  <c r="I13" i="8" a="1"/>
  <c r="I13" i="8" s="1"/>
  <c r="I21" i="8" a="1"/>
  <c r="I21" i="8" s="1"/>
  <c r="I29" i="8" a="1"/>
  <c r="I29" i="8" s="1"/>
  <c r="I37" i="8" a="1"/>
  <c r="I37" i="8" s="1"/>
  <c r="O11" i="9" l="1"/>
  <c r="P11" i="9" s="1"/>
  <c r="Q11" i="9" a="1"/>
  <c r="Q11" i="9" s="1"/>
  <c r="R11" i="9" s="1"/>
  <c r="S11" i="9" s="1"/>
  <c r="K11" i="9" s="1"/>
  <c r="M11" i="9"/>
  <c r="L8" i="8" l="1" a="1"/>
  <c r="L8" i="8" s="1"/>
  <c r="D8" i="8" s="1"/>
  <c r="L11" i="8" a="1"/>
  <c r="L11" i="8" s="1"/>
  <c r="D11" i="8" s="1"/>
  <c r="L13" i="8" a="1"/>
  <c r="L13" i="8" s="1"/>
  <c r="D13" i="8" s="1"/>
  <c r="L24" i="8" a="1"/>
  <c r="L24" i="8" s="1"/>
  <c r="D24" i="8" s="1"/>
  <c r="L26" i="8" a="1"/>
  <c r="L26" i="8" s="1"/>
  <c r="D26" i="8" s="1"/>
  <c r="L16" i="8" a="1"/>
  <c r="L16" i="8" s="1"/>
  <c r="D16" i="8" s="1"/>
  <c r="L9" i="8" a="1"/>
  <c r="L9" i="8" s="1"/>
  <c r="D9" i="8" s="1"/>
  <c r="L19" i="8" a="1"/>
  <c r="L19" i="8" s="1"/>
  <c r="D19" i="8" s="1"/>
  <c r="L21" i="8" a="1"/>
  <c r="L21" i="8" s="1"/>
  <c r="D21" i="8" s="1"/>
  <c r="L38" i="8" a="1"/>
  <c r="L38" i="8" s="1"/>
  <c r="D38" i="8" s="1"/>
  <c r="L33" i="8" a="1"/>
  <c r="L33" i="8" s="1"/>
  <c r="D33" i="8" s="1"/>
  <c r="L31" i="8" a="1"/>
  <c r="L31" i="8" s="1"/>
  <c r="D31" i="8" s="1"/>
  <c r="L35" i="8" a="1"/>
  <c r="L35" i="8" s="1"/>
  <c r="D35" i="8" s="1"/>
  <c r="L27" i="8" a="1"/>
  <c r="L27" i="8" s="1"/>
  <c r="D27" i="8" s="1"/>
  <c r="L29" i="8" a="1"/>
  <c r="L29" i="8" s="1"/>
  <c r="D29" i="8" s="1"/>
  <c r="L17" i="8" a="1"/>
  <c r="L17" i="8" s="1"/>
  <c r="D17" i="8" s="1"/>
  <c r="L40" i="8" a="1"/>
  <c r="L40" i="8" s="1"/>
  <c r="D40" i="8" s="1"/>
  <c r="L37" i="8" a="1"/>
  <c r="L37" i="8" s="1"/>
  <c r="D37" i="8" s="1"/>
  <c r="L34" i="8" a="1"/>
  <c r="L34" i="8" s="1"/>
  <c r="D34" i="8" s="1"/>
  <c r="L14" i="8" a="1"/>
  <c r="L14" i="8" s="1"/>
  <c r="D14" i="8" s="1"/>
  <c r="L25" i="8" a="1"/>
  <c r="L25" i="8" s="1"/>
  <c r="D25" i="8" s="1"/>
  <c r="L15" i="8" a="1"/>
  <c r="L15" i="8" s="1"/>
  <c r="D15" i="8" s="1"/>
  <c r="L20" i="8" a="1"/>
  <c r="L20" i="8" s="1"/>
  <c r="D20" i="8" s="1"/>
  <c r="L39" i="8" a="1"/>
  <c r="L39" i="8" s="1"/>
  <c r="D39" i="8" s="1"/>
  <c r="L12" i="8" a="1"/>
  <c r="L12" i="8" s="1"/>
  <c r="D12" i="8" s="1"/>
  <c r="L22" i="8" a="1"/>
  <c r="L22" i="8" s="1"/>
  <c r="D22" i="8" s="1"/>
  <c r="L32" i="8" a="1"/>
  <c r="L32" i="8" s="1"/>
  <c r="D32" i="8" s="1"/>
  <c r="L23" i="8" a="1"/>
  <c r="L23" i="8" s="1"/>
  <c r="D23" i="8" s="1"/>
  <c r="L30" i="8" a="1"/>
  <c r="L30" i="8" s="1"/>
  <c r="D30" i="8" s="1"/>
  <c r="L10" i="8" a="1"/>
  <c r="L10" i="8" s="1"/>
  <c r="D10" i="8" s="1"/>
  <c r="L28" i="8" a="1"/>
  <c r="L28" i="8" s="1"/>
  <c r="D28" i="8" s="1"/>
  <c r="L36" i="8" a="1"/>
  <c r="L36" i="8" s="1"/>
  <c r="D36" i="8" s="1"/>
  <c r="L18" i="8" a="1"/>
  <c r="L18" i="8" s="1"/>
  <c r="D18" i="8" s="1"/>
  <c r="C5" i="9"/>
  <c r="C12" i="7" s="1"/>
  <c r="G12" i="7" s="1"/>
  <c r="D2" i="7" s="1"/>
  <c r="G2" i="7" s="1" a="1"/>
  <c r="G2" i="7" s="1"/>
  <c r="H2" i="7" s="1"/>
  <c r="E2" i="7" s="1"/>
  <c r="N11" i="9"/>
  <c r="C7" i="9" s="1"/>
  <c r="L5" i="8" a="1"/>
  <c r="L5" i="8" s="1"/>
  <c r="D5" i="8" s="1"/>
  <c r="L6" i="8" a="1"/>
  <c r="L6" i="8" s="1"/>
  <c r="D6" i="8" s="1"/>
  <c r="L7" i="8" a="1"/>
  <c r="L7" i="8" s="1"/>
  <c r="D7" i="8" s="1"/>
  <c r="L3" i="8" a="1"/>
  <c r="L3" i="8" s="1"/>
  <c r="D3" i="8" s="1"/>
  <c r="L4" i="8" a="1"/>
  <c r="L4" i="8" s="1"/>
  <c r="D4" i="8" s="1"/>
  <c r="C6" i="9" l="1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<sst xmlns="http://schemas.openxmlformats.org/spreadsheetml/2006/main" count="477" uniqueCount="137">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</sst>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0" fontId="1" fillId="0" borderId="6" xfId="0" applyFont="1" applyFill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91</v>
      </c>
      <c r="C2" s="48" t="s">
        <v>94</v>
      </c>
      <c r="D2" s="48" t="s">
        <v>92</v>
      </c>
      <c r="E2" s="48" t="s">
        <v>102</v>
      </c>
      <c r="F2" s="49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115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134</v>
      </c>
      <c r="B5" s="9">
        <v>5.7050000000000001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2" t="s">
        <v>45</v>
      </c>
      <c r="E8" s="15">
        <v>1</v>
      </c>
      <c r="F8" s="27">
        <f>E7</f>
        <v>0.01</v>
      </c>
    </row>
    <row r="11" spans="1:6" ht="15.75" thickBot="1" x14ac:dyDescent="0.3">
      <c r="D11" s="2" t="s">
        <v>110</v>
      </c>
    </row>
    <row r="12" spans="1:6" ht="15.75" thickBot="1" x14ac:dyDescent="0.3">
      <c r="D12" s="47" t="s">
        <v>109</v>
      </c>
      <c r="E12" s="49" t="s">
        <v>47</v>
      </c>
    </row>
    <row r="13" spans="1:6" x14ac:dyDescent="0.25">
      <c r="D13" s="50" t="s">
        <v>62</v>
      </c>
      <c r="E13" s="26">
        <f>1/1000*B3</f>
        <v>3.3333333333333335E-7</v>
      </c>
    </row>
    <row r="14" spans="1:6" x14ac:dyDescent="0.25">
      <c r="D14" s="51" t="s">
        <v>63</v>
      </c>
      <c r="E14" s="26">
        <f>1/100*B3</f>
        <v>3.3333333333333333E-6</v>
      </c>
    </row>
    <row r="15" spans="1:6" x14ac:dyDescent="0.25">
      <c r="D15" s="52" t="s">
        <v>64</v>
      </c>
      <c r="E15" s="26">
        <f>1/10*B3</f>
        <v>3.3333333333333335E-5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3.3333333333333332E-4</v>
      </c>
    </row>
    <row r="18" spans="2:5" x14ac:dyDescent="0.25">
      <c r="D18" s="55" t="s">
        <v>67</v>
      </c>
      <c r="E18" s="26">
        <f>10*B4</f>
        <v>3.3333333333333331E-3</v>
      </c>
    </row>
    <row r="19" spans="2:5" x14ac:dyDescent="0.25">
      <c r="D19" s="56" t="s">
        <v>68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8.6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 t="shared" ref="O11" si="3">IF(ISNUMBER($M11),W11,IF($X11,"D","ND"))</f>
        <v>+III</v>
      </c>
      <c r="Q11" s="31">
        <f t="shared" ref="Q11:Q29" si="4">IF(AND(F11="Geen faalkans",I11="Nee"),1,1-M11)</f>
        <v>1</v>
      </c>
      <c r="R11" s="10">
        <f>IF(M11="-",1,Q11)</f>
        <v>1</v>
      </c>
      <c r="S11" s="10">
        <f t="shared" ref="S11:S29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4"/>
        <v>1</v>
      </c>
      <c r="R12" s="10">
        <f t="shared" ref="R12:R30" si="6">IF(M12="-",1,Q12)</f>
        <v>1</v>
      </c>
      <c r="S12" s="10">
        <f t="shared" si="5"/>
        <v>0</v>
      </c>
      <c r="T12" s="10">
        <f t="shared" ref="T12:T30" si="7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ref="X12:X30" si="8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4"/>
        <v>1</v>
      </c>
      <c r="R17" s="10">
        <f t="shared" si="6"/>
        <v>1</v>
      </c>
      <c r="S17" s="10">
        <f t="shared" si="5"/>
        <v>0</v>
      </c>
      <c r="T17" s="10">
        <f t="shared" si="7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4"/>
        <v>1</v>
      </c>
      <c r="R18" s="10">
        <f t="shared" si="6"/>
        <v>1</v>
      </c>
      <c r="S18" s="10">
        <f t="shared" si="5"/>
        <v>0</v>
      </c>
      <c r="T18" s="10">
        <f t="shared" si="7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4"/>
        <v>1</v>
      </c>
      <c r="R21" s="10">
        <f t="shared" si="6"/>
        <v>1</v>
      </c>
      <c r="S21" s="10">
        <f t="shared" si="5"/>
        <v>0</v>
      </c>
      <c r="T21" s="10">
        <f t="shared" si="7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4"/>
        <v>1</v>
      </c>
      <c r="R22" s="10">
        <f t="shared" si="6"/>
        <v>1</v>
      </c>
      <c r="S22" s="10">
        <f t="shared" si="5"/>
        <v>0</v>
      </c>
      <c r="T22" s="10">
        <f t="shared" si="7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4"/>
        <v>1</v>
      </c>
      <c r="R23" s="10">
        <f t="shared" si="6"/>
        <v>1</v>
      </c>
      <c r="S23" s="10">
        <f t="shared" si="5"/>
        <v>0</v>
      </c>
      <c r="T23" s="10">
        <f t="shared" si="7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4"/>
        <v>1</v>
      </c>
      <c r="R24" s="10">
        <f t="shared" si="6"/>
        <v>1</v>
      </c>
      <c r="S24" s="10">
        <f t="shared" si="5"/>
        <v>0</v>
      </c>
      <c r="T24" s="10">
        <f t="shared" si="7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4"/>
        <v>1</v>
      </c>
      <c r="R25" s="10">
        <f t="shared" si="6"/>
        <v>1</v>
      </c>
      <c r="S25" s="10">
        <f t="shared" si="5"/>
        <v>0</v>
      </c>
      <c r="T25" s="10">
        <f t="shared" si="7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4"/>
        <v>1</v>
      </c>
      <c r="R26" s="10">
        <f t="shared" si="6"/>
        <v>1</v>
      </c>
      <c r="S26" s="10">
        <f t="shared" si="5"/>
        <v>0</v>
      </c>
      <c r="T26" s="10">
        <f t="shared" si="7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4"/>
        <v>1</v>
      </c>
      <c r="R27" s="10">
        <f t="shared" si="6"/>
        <v>1</v>
      </c>
      <c r="S27" s="10">
        <f t="shared" si="5"/>
        <v>0</v>
      </c>
      <c r="T27" s="10">
        <f t="shared" si="7"/>
        <v>0</v>
      </c>
      <c r="U27" s="9">
        <f t="array" ref="U27">MIN(IF('Normen en duidingsklassen'!$E$13:$E$20&gt;$M27,'Normen en duidingsklassen'!$E$13:$E$20))</f>
        <v>3.3333333333333335E-7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4"/>
        <v>1</v>
      </c>
      <c r="R28" s="10">
        <f t="shared" si="6"/>
        <v>1</v>
      </c>
      <c r="S28" s="10">
        <f t="shared" si="5"/>
        <v>0</v>
      </c>
      <c r="T28" s="10">
        <f t="shared" si="7"/>
        <v>0</v>
      </c>
      <c r="U28" s="9">
        <f t="array" ref="U28">MIN(IF('Normen en duidingsklassen'!$E$13:$E$20&gt;$M28,'Normen en duidingsklassen'!$E$13:$E$20))</f>
        <v>3.3333333333333335E-7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>
        <f t="shared" si="4"/>
        <v>1</v>
      </c>
      <c r="R29" s="10">
        <f t="shared" si="6"/>
        <v>1</v>
      </c>
      <c r="S29" s="10">
        <f t="shared" si="5"/>
        <v>0</v>
      </c>
      <c r="T29" s="10">
        <f t="shared" si="7"/>
        <v>0</v>
      </c>
      <c r="U29" s="9">
        <f t="array" ref="U29">MIN(IF('Normen en duidingsklassen'!$E$13:$E$20&gt;$M29,'Normen en duidingsklassen'!$E$13:$E$20))</f>
        <v>3.3333333333333335E-7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>
        <f>IF(AND(F30="Geen faalkans",I30="Nee"),1,1-M30)</f>
        <v>1</v>
      </c>
      <c r="R30" s="15">
        <f t="shared" si="6"/>
        <v>1</v>
      </c>
      <c r="S30" s="15">
        <f>IF(AND(F30="Geen faalkans",I30="Nee"),0,L30*$C$3)</f>
        <v>0</v>
      </c>
      <c r="T30" s="15">
        <f t="shared" si="7"/>
        <v>0</v>
      </c>
      <c r="U30" s="14">
        <f t="array" ref="U30">MIN(IF('Normen en duidingsklassen'!$E$13:$E$20&gt;$M30,'Normen en duidingsklassen'!$E$13:$E$20))</f>
        <v>3.3333333333333335E-7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4.8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 t="shared" ref="O11" si="2">IF(ISNUMBER($M11),W11,IF($X11,"D","ND"))</f>
        <v>+III</v>
      </c>
      <c r="Q11" s="31">
        <f t="shared" ref="Q11:Q26" si="3">IF(AND(F11="Geen faalkans",I11="Nee"),1,1-M11)</f>
        <v>1</v>
      </c>
      <c r="R11" s="10">
        <f>IF(M11="-",1,Q11)</f>
        <v>1</v>
      </c>
      <c r="S11" s="10">
        <f t="shared" ref="S11:S26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ref="R12:R26" si="5">IF(M12="-",1,Q12)</f>
        <v>1</v>
      </c>
      <c r="S12" s="10">
        <f t="shared" si="4"/>
        <v>0</v>
      </c>
      <c r="T12" s="10">
        <f t="shared" ref="T12:T26" si="6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3"/>
        <v>1</v>
      </c>
      <c r="R26" s="10">
        <f t="shared" si="5"/>
        <v>1</v>
      </c>
      <c r="S26" s="10">
        <f t="shared" si="4"/>
        <v>0</v>
      </c>
      <c r="T26" s="10">
        <f t="shared" si="6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69" si="1">IF(AND(F11="Geen faalkans",H11="Nee"),1,1-J11)</f>
        <v>1</v>
      </c>
      <c r="N11" s="10">
        <f t="shared" ref="N11:N69" si="2">IF(J11="-",1,M11)</f>
        <v>1</v>
      </c>
      <c r="O11" s="10">
        <f t="shared" ref="O11:O69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69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69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ref="M16:M62" si="6">IF(AND(F16="Geen faalkans",H16="Nee"),1,1-J16)</f>
        <v>1</v>
      </c>
      <c r="N16" s="10">
        <f t="shared" ref="N16:N62" si="7">IF(J16="-",1,M16)</f>
        <v>1</v>
      </c>
      <c r="O16" s="10">
        <f t="shared" ref="O16:O62" si="8">IF(AND(F16="Geen faalkans",H16="Nee"),0,J16*$C$3)</f>
        <v>0</v>
      </c>
      <c r="P16" s="10">
        <f t="shared" ref="P16:P62" si="9">IF(J16="-",0,O16)</f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6"/>
        <v>1</v>
      </c>
      <c r="N29" s="10">
        <f t="shared" si="7"/>
        <v>1</v>
      </c>
      <c r="O29" s="10">
        <f t="shared" si="8"/>
        <v>0</v>
      </c>
      <c r="P29" s="10">
        <f t="shared" si="9"/>
        <v>0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6"/>
        <v>1</v>
      </c>
      <c r="N30" s="10">
        <f t="shared" si="7"/>
        <v>1</v>
      </c>
      <c r="O30" s="10">
        <f t="shared" si="8"/>
        <v>0</v>
      </c>
      <c r="P30" s="10">
        <f t="shared" si="9"/>
        <v>0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5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6"/>
        <v>1</v>
      </c>
      <c r="N31" s="10">
        <f t="shared" si="7"/>
        <v>1</v>
      </c>
      <c r="O31" s="10">
        <f t="shared" si="8"/>
        <v>0</v>
      </c>
      <c r="P31" s="10">
        <f t="shared" si="9"/>
        <v>0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5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6"/>
        <v>1</v>
      </c>
      <c r="N32" s="10">
        <f t="shared" si="7"/>
        <v>1</v>
      </c>
      <c r="O32" s="10">
        <f t="shared" si="8"/>
        <v>0</v>
      </c>
      <c r="P32" s="10">
        <f t="shared" si="9"/>
        <v>0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6"/>
        <v>1</v>
      </c>
      <c r="N33" s="10">
        <f t="shared" si="7"/>
        <v>1</v>
      </c>
      <c r="O33" s="10">
        <f t="shared" si="8"/>
        <v>0</v>
      </c>
      <c r="P33" s="10">
        <f t="shared" si="9"/>
        <v>0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5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6"/>
        <v>1</v>
      </c>
      <c r="N34" s="10">
        <f t="shared" si="7"/>
        <v>1</v>
      </c>
      <c r="O34" s="10">
        <f t="shared" si="8"/>
        <v>0</v>
      </c>
      <c r="P34" s="10">
        <f t="shared" si="9"/>
        <v>0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5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6"/>
        <v>1</v>
      </c>
      <c r="N35" s="10">
        <f t="shared" si="7"/>
        <v>1</v>
      </c>
      <c r="O35" s="10">
        <f t="shared" si="8"/>
        <v>0</v>
      </c>
      <c r="P35" s="10">
        <f t="shared" si="9"/>
        <v>0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6"/>
        <v>1</v>
      </c>
      <c r="N36" s="10">
        <f t="shared" si="7"/>
        <v>1</v>
      </c>
      <c r="O36" s="10">
        <f t="shared" si="8"/>
        <v>0</v>
      </c>
      <c r="P36" s="10">
        <f t="shared" si="9"/>
        <v>0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6"/>
        <v>1</v>
      </c>
      <c r="N37" s="10">
        <f t="shared" si="7"/>
        <v>1</v>
      </c>
      <c r="O37" s="10">
        <f t="shared" si="8"/>
        <v>0</v>
      </c>
      <c r="P37" s="10">
        <f t="shared" si="9"/>
        <v>0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6"/>
        <v>1</v>
      </c>
      <c r="N38" s="10">
        <f t="shared" si="7"/>
        <v>1</v>
      </c>
      <c r="O38" s="10">
        <f t="shared" si="8"/>
        <v>0</v>
      </c>
      <c r="P38" s="10">
        <f t="shared" si="9"/>
        <v>0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6"/>
        <v>1</v>
      </c>
      <c r="N39" s="10">
        <f t="shared" si="7"/>
        <v>1</v>
      </c>
      <c r="O39" s="10">
        <f t="shared" si="8"/>
        <v>0</v>
      </c>
      <c r="P39" s="10">
        <f t="shared" si="9"/>
        <v>0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6"/>
        <v>1</v>
      </c>
      <c r="N40" s="10">
        <f t="shared" si="7"/>
        <v>1</v>
      </c>
      <c r="O40" s="10">
        <f t="shared" si="8"/>
        <v>0</v>
      </c>
      <c r="P40" s="10">
        <f t="shared" si="9"/>
        <v>0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6"/>
        <v>1</v>
      </c>
      <c r="N41" s="10">
        <f t="shared" si="7"/>
        <v>1</v>
      </c>
      <c r="O41" s="10">
        <f t="shared" si="8"/>
        <v>0</v>
      </c>
      <c r="P41" s="10">
        <f t="shared" si="9"/>
        <v>0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6"/>
        <v>1</v>
      </c>
      <c r="N42" s="10">
        <f t="shared" si="7"/>
        <v>1</v>
      </c>
      <c r="O42" s="10">
        <f t="shared" si="8"/>
        <v>0</v>
      </c>
      <c r="P42" s="10">
        <f t="shared" si="9"/>
        <v>0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6"/>
        <v>1</v>
      </c>
      <c r="N43" s="10">
        <f t="shared" si="7"/>
        <v>1</v>
      </c>
      <c r="O43" s="10">
        <f t="shared" si="8"/>
        <v>0</v>
      </c>
      <c r="P43" s="10">
        <f t="shared" si="9"/>
        <v>0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6"/>
        <v>1</v>
      </c>
      <c r="N44" s="10">
        <f t="shared" si="7"/>
        <v>1</v>
      </c>
      <c r="O44" s="10">
        <f t="shared" si="8"/>
        <v>0</v>
      </c>
      <c r="P44" s="10">
        <f t="shared" si="9"/>
        <v>0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6"/>
        <v>1</v>
      </c>
      <c r="N45" s="10">
        <f t="shared" si="7"/>
        <v>1</v>
      </c>
      <c r="O45" s="10">
        <f t="shared" si="8"/>
        <v>0</v>
      </c>
      <c r="P45" s="10">
        <f t="shared" si="9"/>
        <v>0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6"/>
        <v>1</v>
      </c>
      <c r="N46" s="10">
        <f t="shared" si="7"/>
        <v>1</v>
      </c>
      <c r="O46" s="10">
        <f t="shared" si="8"/>
        <v>0</v>
      </c>
      <c r="P46" s="10">
        <f t="shared" si="9"/>
        <v>0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6"/>
        <v>1</v>
      </c>
      <c r="N47" s="10">
        <f t="shared" si="7"/>
        <v>1</v>
      </c>
      <c r="O47" s="10">
        <f t="shared" si="8"/>
        <v>0</v>
      </c>
      <c r="P47" s="10">
        <f t="shared" si="9"/>
        <v>0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6"/>
        <v>1</v>
      </c>
      <c r="N48" s="10">
        <f t="shared" si="7"/>
        <v>1</v>
      </c>
      <c r="O48" s="10">
        <f t="shared" si="8"/>
        <v>0</v>
      </c>
      <c r="P48" s="10">
        <f t="shared" si="9"/>
        <v>0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6"/>
        <v>1</v>
      </c>
      <c r="N49" s="10">
        <f t="shared" si="7"/>
        <v>1</v>
      </c>
      <c r="O49" s="10">
        <f t="shared" si="8"/>
        <v>0</v>
      </c>
      <c r="P49" s="10">
        <f t="shared" si="9"/>
        <v>0</v>
      </c>
      <c r="Q49" s="9">
        <f t="array" ref="Q49">MIN(IF('Normen en duidingsklassen'!$E$13:$E$20&gt;$J49,'Normen en duidingsklassen'!$E$13:$E$20))</f>
        <v>3.3333333333333335E-7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6"/>
        <v>1</v>
      </c>
      <c r="N50" s="10">
        <f t="shared" si="7"/>
        <v>1</v>
      </c>
      <c r="O50" s="10">
        <f t="shared" si="8"/>
        <v>0</v>
      </c>
      <c r="P50" s="10">
        <f t="shared" si="9"/>
        <v>0</v>
      </c>
      <c r="Q50" s="9">
        <f t="array" ref="Q50">MIN(IF('Normen en duidingsklassen'!$E$13:$E$20&gt;$J50,'Normen en duidingsklassen'!$E$13:$E$20))</f>
        <v>3.3333333333333335E-7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6"/>
        <v>1</v>
      </c>
      <c r="N51" s="10">
        <f t="shared" si="7"/>
        <v>1</v>
      </c>
      <c r="O51" s="10">
        <f t="shared" si="8"/>
        <v>0</v>
      </c>
      <c r="P51" s="10">
        <f t="shared" si="9"/>
        <v>0</v>
      </c>
      <c r="Q51" s="9">
        <f t="array" ref="Q51">MIN(IF('Normen en duidingsklassen'!$E$13:$E$20&gt;$J51,'Normen en duidingsklassen'!$E$13:$E$20))</f>
        <v>3.3333333333333335E-7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6"/>
        <v>1</v>
      </c>
      <c r="N52" s="10">
        <f t="shared" si="7"/>
        <v>1</v>
      </c>
      <c r="O52" s="10">
        <f t="shared" si="8"/>
        <v>0</v>
      </c>
      <c r="P52" s="10">
        <f t="shared" si="9"/>
        <v>0</v>
      </c>
      <c r="Q52" s="9">
        <f t="array" ref="Q52">MIN(IF('Normen en duidingsklassen'!$E$13:$E$20&gt;$J52,'Normen en duidingsklassen'!$E$13:$E$20))</f>
        <v>3.3333333333333335E-7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6"/>
        <v>1</v>
      </c>
      <c r="N53" s="10">
        <f t="shared" si="7"/>
        <v>1</v>
      </c>
      <c r="O53" s="10">
        <f t="shared" si="8"/>
        <v>0</v>
      </c>
      <c r="P53" s="10">
        <f t="shared" si="9"/>
        <v>0</v>
      </c>
      <c r="Q53" s="9">
        <f t="array" ref="Q53">MIN(IF('Normen en duidingsklassen'!$E$13:$E$20&gt;$J53,'Normen en duidingsklassen'!$E$13:$E$20))</f>
        <v>3.3333333333333335E-7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6"/>
        <v>1</v>
      </c>
      <c r="N54" s="10">
        <f t="shared" si="7"/>
        <v>1</v>
      </c>
      <c r="O54" s="10">
        <f t="shared" si="8"/>
        <v>0</v>
      </c>
      <c r="P54" s="10">
        <f t="shared" si="9"/>
        <v>0</v>
      </c>
      <c r="Q54" s="9">
        <f t="array" ref="Q54">MIN(IF('Normen en duidingsklassen'!$E$13:$E$20&gt;$J54,'Normen en duidingsklassen'!$E$13:$E$20))</f>
        <v>3.3333333333333335E-7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6"/>
        <v>1</v>
      </c>
      <c r="N55" s="10">
        <f t="shared" si="7"/>
        <v>1</v>
      </c>
      <c r="O55" s="10">
        <f t="shared" si="8"/>
        <v>0</v>
      </c>
      <c r="P55" s="10">
        <f t="shared" si="9"/>
        <v>0</v>
      </c>
      <c r="Q55" s="9">
        <f t="array" ref="Q55">MIN(IF('Normen en duidingsklassen'!$E$13:$E$20&gt;$J55,'Normen en duidingsklassen'!$E$13:$E$20))</f>
        <v>3.3333333333333335E-7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6"/>
        <v>1</v>
      </c>
      <c r="N56" s="10">
        <f t="shared" si="7"/>
        <v>1</v>
      </c>
      <c r="O56" s="10">
        <f t="shared" si="8"/>
        <v>0</v>
      </c>
      <c r="P56" s="10">
        <f t="shared" si="9"/>
        <v>0</v>
      </c>
      <c r="Q56" s="9">
        <f t="array" ref="Q56">MIN(IF('Normen en duidingsklassen'!$E$13:$E$20&gt;$J56,'Normen en duidingsklassen'!$E$13:$E$20))</f>
        <v>3.3333333333333335E-7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6"/>
        <v>1</v>
      </c>
      <c r="N57" s="10">
        <f t="shared" si="7"/>
        <v>1</v>
      </c>
      <c r="O57" s="10">
        <f t="shared" si="8"/>
        <v>0</v>
      </c>
      <c r="P57" s="10">
        <f t="shared" si="9"/>
        <v>0</v>
      </c>
      <c r="Q57" s="9">
        <f t="array" ref="Q57">MIN(IF('Normen en duidingsklassen'!$E$13:$E$20&gt;$J57,'Normen en duidingsklassen'!$E$13:$E$20))</f>
        <v>3.3333333333333335E-7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6"/>
        <v>1</v>
      </c>
      <c r="N58" s="10">
        <f t="shared" si="7"/>
        <v>1</v>
      </c>
      <c r="O58" s="10">
        <f t="shared" si="8"/>
        <v>0</v>
      </c>
      <c r="P58" s="10">
        <f t="shared" si="9"/>
        <v>0</v>
      </c>
      <c r="Q58" s="9">
        <f t="array" ref="Q58">MIN(IF('Normen en duidingsklassen'!$E$13:$E$20&gt;$J58,'Normen en duidingsklassen'!$E$13:$E$20))</f>
        <v>3.3333333333333335E-7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6"/>
        <v>1</v>
      </c>
      <c r="N59" s="10">
        <f t="shared" si="7"/>
        <v>1</v>
      </c>
      <c r="O59" s="10">
        <f t="shared" si="8"/>
        <v>0</v>
      </c>
      <c r="P59" s="10">
        <f t="shared" si="9"/>
        <v>0</v>
      </c>
      <c r="Q59" s="9">
        <f t="array" ref="Q59">MIN(IF('Normen en duidingsklassen'!$E$13:$E$20&gt;$J59,'Normen en duidingsklassen'!$E$13:$E$20))</f>
        <v>3.3333333333333335E-7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6"/>
        <v>1</v>
      </c>
      <c r="N60" s="10">
        <f t="shared" si="7"/>
        <v>1</v>
      </c>
      <c r="O60" s="10">
        <f t="shared" si="8"/>
        <v>0</v>
      </c>
      <c r="P60" s="10">
        <f t="shared" si="9"/>
        <v>0</v>
      </c>
      <c r="Q60" s="9">
        <f t="array" ref="Q60">MIN(IF('Normen en duidingsklassen'!$E$13:$E$20&gt;$J60,'Normen en duidingsklassen'!$E$13:$E$20))</f>
        <v>3.3333333333333335E-7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6"/>
        <v>1</v>
      </c>
      <c r="N61" s="10">
        <f t="shared" si="7"/>
        <v>1</v>
      </c>
      <c r="O61" s="10">
        <f t="shared" si="8"/>
        <v>0</v>
      </c>
      <c r="P61" s="10">
        <f t="shared" si="9"/>
        <v>0</v>
      </c>
      <c r="Q61" s="9">
        <f t="array" ref="Q61">MIN(IF('Normen en duidingsklassen'!$E$13:$E$20&gt;$J61,'Normen en duidingsklassen'!$E$13:$E$20))</f>
        <v>3.3333333333333335E-7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6"/>
        <v>1</v>
      </c>
      <c r="N62" s="10">
        <f t="shared" si="7"/>
        <v>1</v>
      </c>
      <c r="O62" s="10">
        <f t="shared" si="8"/>
        <v>0</v>
      </c>
      <c r="P62" s="10">
        <f t="shared" si="9"/>
        <v>0</v>
      </c>
      <c r="Q62" s="9">
        <f t="array" ref="Q62">MIN(IF('Normen en duidingsklassen'!$E$13:$E$20&gt;$J62,'Normen en duidingsklassen'!$E$13:$E$20))</f>
        <v>3.3333333333333335E-7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1"/>
        <v>1</v>
      </c>
      <c r="N63" s="10">
        <f t="shared" si="2"/>
        <v>1</v>
      </c>
      <c r="O63" s="10">
        <f t="shared" si="3"/>
        <v>0</v>
      </c>
      <c r="P63" s="10">
        <f t="shared" si="4"/>
        <v>0</v>
      </c>
      <c r="Q63" s="9">
        <f t="array" ref="Q63">MIN(IF('Normen en duidingsklassen'!$E$13:$E$20&gt;$J63,'Normen en duidingsklassen'!$E$13:$E$20))</f>
        <v>3.3333333333333335E-7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1"/>
        <v>1</v>
      </c>
      <c r="N64" s="10">
        <f t="shared" si="2"/>
        <v>1</v>
      </c>
      <c r="O64" s="10">
        <f t="shared" si="3"/>
        <v>0</v>
      </c>
      <c r="P64" s="10">
        <f t="shared" si="4"/>
        <v>0</v>
      </c>
      <c r="Q64" s="9">
        <f t="array" ref="Q64">MIN(IF('Normen en duidingsklassen'!$E$13:$E$20&gt;$J64,'Normen en duidingsklassen'!$E$13:$E$20))</f>
        <v>3.3333333333333335E-7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1"/>
        <v>1</v>
      </c>
      <c r="N65" s="10">
        <f t="shared" si="2"/>
        <v>1</v>
      </c>
      <c r="O65" s="10">
        <f t="shared" si="3"/>
        <v>0</v>
      </c>
      <c r="P65" s="10">
        <f t="shared" si="4"/>
        <v>0</v>
      </c>
      <c r="Q65" s="9">
        <f t="array" ref="Q65">MIN(IF('Normen en duidingsklassen'!$E$13:$E$20&gt;$J65,'Normen en duidingsklassen'!$E$13:$E$20))</f>
        <v>3.3333333333333335E-7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1"/>
        <v>1</v>
      </c>
      <c r="N66" s="10">
        <f t="shared" si="2"/>
        <v>1</v>
      </c>
      <c r="O66" s="10">
        <f t="shared" si="3"/>
        <v>0</v>
      </c>
      <c r="P66" s="10">
        <f t="shared" si="4"/>
        <v>0</v>
      </c>
      <c r="Q66" s="9">
        <f t="array" ref="Q66">MIN(IF('Normen en duidingsklassen'!$E$13:$E$20&gt;$J66,'Normen en duidingsklassen'!$E$13:$E$20))</f>
        <v>3.3333333333333335E-7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1"/>
        <v>1</v>
      </c>
      <c r="N67" s="10">
        <f t="shared" si="2"/>
        <v>1</v>
      </c>
      <c r="O67" s="10">
        <f t="shared" si="3"/>
        <v>0</v>
      </c>
      <c r="P67" s="10">
        <f t="shared" si="4"/>
        <v>0</v>
      </c>
      <c r="Q67" s="9">
        <f t="array" ref="Q67">MIN(IF('Normen en duidingsklassen'!$E$13:$E$20&gt;$J67,'Normen en duidingsklassen'!$E$13:$E$20))</f>
        <v>3.3333333333333335E-7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1"/>
        <v>1</v>
      </c>
      <c r="N68" s="10">
        <f t="shared" si="2"/>
        <v>1</v>
      </c>
      <c r="O68" s="10">
        <f t="shared" si="3"/>
        <v>0</v>
      </c>
      <c r="P68" s="10">
        <f t="shared" si="4"/>
        <v>0</v>
      </c>
      <c r="Q68" s="9">
        <f t="array" ref="Q68">MIN(IF('Normen en duidingsklassen'!$E$13:$E$20&gt;$J68,'Normen en duidingsklassen'!$E$13:$E$20))</f>
        <v>3.3333333333333335E-7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>
        <f t="shared" si="1"/>
        <v>1</v>
      </c>
      <c r="N69" s="10">
        <f t="shared" si="2"/>
        <v>1</v>
      </c>
      <c r="O69" s="10">
        <f t="shared" si="3"/>
        <v>0</v>
      </c>
      <c r="P69" s="10">
        <f t="shared" si="4"/>
        <v>0</v>
      </c>
      <c r="Q69" s="9">
        <f t="array" ref="Q69">MIN(IF('Normen en duidingsklassen'!$E$13:$E$20&gt;$J69,'Normen en duidingsklassen'!$E$13:$E$20))</f>
        <v>3.3333333333333335E-7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5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54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IFERROR(MIN(1-PRODUCT(M11:M50),MAX(O11:O50)),"GR")</f>
        <v>4.6800000000000002E-8</v>
      </c>
    </row>
    <row r="6" spans="2:21" x14ac:dyDescent="0.25">
      <c r="B6" s="40" t="s">
        <v>49</v>
      </c>
      <c r="C6" s="26">
        <f>MIN(1-PRODUCT(N11:N50),MAX(P11:P50))</f>
        <v>4.6800000000000002E-8</v>
      </c>
    </row>
    <row r="7" spans="2:21" ht="15.75" thickBot="1" x14ac:dyDescent="0.3">
      <c r="B7" s="41" t="s">
        <v>56</v>
      </c>
      <c r="C7" s="17" t="str">
        <f>IF(1-PRODUCT(N50:N50)&gt;MAX(P50:P50),"Ja","Nee")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76" t="s">
        <v>8</v>
      </c>
      <c r="C11" s="72">
        <v>0</v>
      </c>
      <c r="D11" s="72">
        <v>0.27700000000000002</v>
      </c>
      <c r="E11" s="73" t="s">
        <v>28</v>
      </c>
      <c r="F11" s="76" t="s">
        <v>32</v>
      </c>
      <c r="G11" s="80">
        <v>2.3400000000000001E-8</v>
      </c>
      <c r="H11" s="76" t="s">
        <v>29</v>
      </c>
      <c r="I11" s="67"/>
      <c r="J11" s="72">
        <f>IF($E11="Nee",0,IF(ISNUMBER(I11),I11,IF(ISNUMBER(G11),G11,"-")))</f>
        <v>2.3400000000000001E-8</v>
      </c>
      <c r="K11" s="78" t="str">
        <f t="shared" ref="K11:K48" si="0">IF(ISNUMBER($J11),S11,IF($T11,"D","ND"))</f>
        <v>+III</v>
      </c>
      <c r="L11" s="2"/>
      <c r="M11" s="31">
        <f t="shared" ref="M11:M48" si="1">IF(AND(F11="Geen faalkans",H11="Nee"),1,1-J11)</f>
        <v>0.99999997659999995</v>
      </c>
      <c r="N11" s="10">
        <f t="shared" ref="N11:N48" si="2">IF(J11="-",1,M11)</f>
        <v>0.99999997659999995</v>
      </c>
      <c r="O11" s="10">
        <f t="shared" ref="O11:O48" si="3">IF(AND(F11="Geen faalkans",H11="Nee"),0,J11*$C$3)</f>
        <v>4.6800000000000002E-8</v>
      </c>
      <c r="P11" s="10">
        <f t="shared" ref="P11:P48" si="4">IF(J11="-",0,O11)</f>
        <v>4.6800000000000002E-8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IF($E11="Ja",IF($H11="Ja",NOT(ISNUMBER(#REF!)),FALSE),FALSE)</f>
        <v>0</v>
      </c>
      <c r="U11" s="35"/>
    </row>
    <row r="12" spans="2:21" x14ac:dyDescent="0.25">
      <c r="B12" s="77" t="s">
        <v>9</v>
      </c>
      <c r="C12" s="74">
        <v>0.27700000000000002</v>
      </c>
      <c r="D12" s="74">
        <v>0.53200000000000003</v>
      </c>
      <c r="E12" s="75" t="s">
        <v>28</v>
      </c>
      <c r="F12" s="77" t="s">
        <v>32</v>
      </c>
      <c r="G12" s="79">
        <v>2.3400000000000001E-8</v>
      </c>
      <c r="H12" s="77" t="s">
        <v>29</v>
      </c>
      <c r="I12" s="71"/>
      <c r="J12" s="74">
        <f t="shared" ref="J12:J48" si="5">IF($E12="Nee",0,IF(ISNUMBER(I12),I12,IF(ISNUMBER(G12),G12,"-")))</f>
        <v>2.3400000000000001E-8</v>
      </c>
      <c r="K12" s="79" t="str">
        <f t="shared" si="0"/>
        <v>+III</v>
      </c>
      <c r="L12" s="2"/>
      <c r="M12" s="31">
        <f t="shared" si="1"/>
        <v>0.99999997659999995</v>
      </c>
      <c r="N12" s="10">
        <f t="shared" si="2"/>
        <v>0.99999997659999995</v>
      </c>
      <c r="O12" s="10">
        <f t="shared" si="3"/>
        <v>4.6800000000000002E-8</v>
      </c>
      <c r="P12" s="10">
        <f t="shared" si="4"/>
        <v>4.6800000000000002E-8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7" t="s">
        <v>10</v>
      </c>
      <c r="C13" s="74">
        <v>0.53200000000000003</v>
      </c>
      <c r="D13" s="74">
        <v>0.755</v>
      </c>
      <c r="E13" s="75" t="s">
        <v>28</v>
      </c>
      <c r="F13" s="77" t="s">
        <v>32</v>
      </c>
      <c r="G13" s="79">
        <v>2.3400000000000001E-8</v>
      </c>
      <c r="H13" s="77" t="s">
        <v>29</v>
      </c>
      <c r="I13" s="71"/>
      <c r="J13" s="74">
        <f t="shared" si="5"/>
        <v>2.3400000000000001E-8</v>
      </c>
      <c r="K13" s="79" t="str">
        <f t="shared" si="0"/>
        <v>+III</v>
      </c>
      <c r="L13" s="2"/>
      <c r="M13" s="31">
        <f t="shared" si="1"/>
        <v>0.99999997659999995</v>
      </c>
      <c r="N13" s="10">
        <f t="shared" si="2"/>
        <v>0.99999997659999995</v>
      </c>
      <c r="O13" s="10">
        <f t="shared" si="3"/>
        <v>4.6800000000000002E-8</v>
      </c>
      <c r="P13" s="10">
        <f t="shared" si="4"/>
        <v>4.6800000000000002E-8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7" t="s">
        <v>11</v>
      </c>
      <c r="C14" s="74">
        <v>0.755</v>
      </c>
      <c r="D14" s="74">
        <v>0.91300000000000003</v>
      </c>
      <c r="E14" s="75" t="s">
        <v>28</v>
      </c>
      <c r="F14" s="77" t="s">
        <v>32</v>
      </c>
      <c r="G14" s="79">
        <v>2.3400000000000001E-8</v>
      </c>
      <c r="H14" s="77" t="s">
        <v>29</v>
      </c>
      <c r="I14" s="71"/>
      <c r="J14" s="74">
        <f t="shared" si="5"/>
        <v>2.3400000000000001E-8</v>
      </c>
      <c r="K14" s="79" t="str">
        <f t="shared" si="0"/>
        <v>+III</v>
      </c>
      <c r="L14" s="2"/>
      <c r="M14" s="31">
        <f t="shared" si="1"/>
        <v>0.99999997659999995</v>
      </c>
      <c r="N14" s="10">
        <f t="shared" si="2"/>
        <v>0.99999997659999995</v>
      </c>
      <c r="O14" s="10">
        <f t="shared" si="3"/>
        <v>4.6800000000000002E-8</v>
      </c>
      <c r="P14" s="10">
        <f t="shared" si="4"/>
        <v>4.6800000000000002E-8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7" t="s">
        <v>12</v>
      </c>
      <c r="C15" s="74">
        <v>0.91300000000000003</v>
      </c>
      <c r="D15" s="74">
        <v>1.0509999999999999</v>
      </c>
      <c r="E15" s="75" t="s">
        <v>28</v>
      </c>
      <c r="F15" s="77" t="s">
        <v>32</v>
      </c>
      <c r="G15" s="79">
        <v>2.3400000000000001E-8</v>
      </c>
      <c r="H15" s="77" t="s">
        <v>29</v>
      </c>
      <c r="I15" s="71"/>
      <c r="J15" s="74">
        <f t="shared" si="5"/>
        <v>2.3400000000000001E-8</v>
      </c>
      <c r="K15" s="79" t="str">
        <f t="shared" si="0"/>
        <v>+III</v>
      </c>
      <c r="L15" s="2"/>
      <c r="M15" s="31">
        <f t="shared" si="1"/>
        <v>0.99999997659999995</v>
      </c>
      <c r="N15" s="10">
        <f t="shared" si="2"/>
        <v>0.99999997659999995</v>
      </c>
      <c r="O15" s="10">
        <f t="shared" si="3"/>
        <v>4.6800000000000002E-8</v>
      </c>
      <c r="P15" s="10">
        <f t="shared" si="4"/>
        <v>4.6800000000000002E-8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7" t="s">
        <v>13</v>
      </c>
      <c r="C16" s="74">
        <v>1.0509999999999999</v>
      </c>
      <c r="D16" s="74">
        <v>1.214</v>
      </c>
      <c r="E16" s="75" t="s">
        <v>28</v>
      </c>
      <c r="F16" s="77" t="s">
        <v>32</v>
      </c>
      <c r="G16" s="79">
        <v>2.3400000000000001E-8</v>
      </c>
      <c r="H16" s="77" t="s">
        <v>29</v>
      </c>
      <c r="I16" s="71"/>
      <c r="J16" s="74">
        <f t="shared" si="5"/>
        <v>2.3400000000000001E-8</v>
      </c>
      <c r="K16" s="79" t="str">
        <f t="shared" si="0"/>
        <v>+III</v>
      </c>
      <c r="L16" s="2"/>
      <c r="M16" s="31">
        <f t="shared" si="1"/>
        <v>0.99999997659999995</v>
      </c>
      <c r="N16" s="10">
        <f t="shared" si="2"/>
        <v>0.99999997659999995</v>
      </c>
      <c r="O16" s="10">
        <f t="shared" si="3"/>
        <v>4.6800000000000002E-8</v>
      </c>
      <c r="P16" s="10">
        <f t="shared" si="4"/>
        <v>4.6800000000000002E-8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7" t="s">
        <v>14</v>
      </c>
      <c r="C17" s="74">
        <v>1.214</v>
      </c>
      <c r="D17" s="74">
        <v>1.383</v>
      </c>
      <c r="E17" s="75" t="s">
        <v>28</v>
      </c>
      <c r="F17" s="77" t="s">
        <v>32</v>
      </c>
      <c r="G17" s="79">
        <v>2.3400000000000001E-8</v>
      </c>
      <c r="H17" s="77" t="s">
        <v>29</v>
      </c>
      <c r="I17" s="71"/>
      <c r="J17" s="74">
        <f t="shared" si="5"/>
        <v>2.3400000000000001E-8</v>
      </c>
      <c r="K17" s="79" t="str">
        <f t="shared" si="0"/>
        <v>+III</v>
      </c>
      <c r="L17" s="2"/>
      <c r="M17" s="31">
        <f t="shared" si="1"/>
        <v>0.99999997659999995</v>
      </c>
      <c r="N17" s="10">
        <f t="shared" si="2"/>
        <v>0.99999997659999995</v>
      </c>
      <c r="O17" s="10">
        <f t="shared" si="3"/>
        <v>4.6800000000000002E-8</v>
      </c>
      <c r="P17" s="10">
        <f t="shared" si="4"/>
        <v>4.6800000000000002E-8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7" t="s">
        <v>15</v>
      </c>
      <c r="C18" s="74">
        <v>1.383</v>
      </c>
      <c r="D18" s="74">
        <v>1.5289999999999999</v>
      </c>
      <c r="E18" s="75" t="s">
        <v>28</v>
      </c>
      <c r="F18" s="77" t="s">
        <v>32</v>
      </c>
      <c r="G18" s="79">
        <v>2.3400000000000001E-8</v>
      </c>
      <c r="H18" s="77" t="s">
        <v>29</v>
      </c>
      <c r="I18" s="71"/>
      <c r="J18" s="74">
        <f t="shared" si="5"/>
        <v>2.3400000000000001E-8</v>
      </c>
      <c r="K18" s="79" t="str">
        <f t="shared" si="0"/>
        <v>+III</v>
      </c>
      <c r="L18" s="2"/>
      <c r="M18" s="31">
        <f t="shared" si="1"/>
        <v>0.99999997659999995</v>
      </c>
      <c r="N18" s="10">
        <f t="shared" si="2"/>
        <v>0.99999997659999995</v>
      </c>
      <c r="O18" s="10">
        <f t="shared" si="3"/>
        <v>4.6800000000000002E-8</v>
      </c>
      <c r="P18" s="10">
        <f t="shared" si="4"/>
        <v>4.6800000000000002E-8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7" t="s">
        <v>16</v>
      </c>
      <c r="C19" s="74">
        <v>1.5289999999999999</v>
      </c>
      <c r="D19" s="74">
        <v>1.661</v>
      </c>
      <c r="E19" s="75" t="s">
        <v>28</v>
      </c>
      <c r="F19" s="77" t="s">
        <v>32</v>
      </c>
      <c r="G19" s="79">
        <v>2.3400000000000001E-8</v>
      </c>
      <c r="H19" s="77" t="s">
        <v>29</v>
      </c>
      <c r="I19" s="71"/>
      <c r="J19" s="74">
        <f t="shared" si="5"/>
        <v>2.3400000000000001E-8</v>
      </c>
      <c r="K19" s="79" t="str">
        <f t="shared" si="0"/>
        <v>+III</v>
      </c>
      <c r="L19" s="2"/>
      <c r="M19" s="31">
        <f t="shared" si="1"/>
        <v>0.99999997659999995</v>
      </c>
      <c r="N19" s="10">
        <f t="shared" si="2"/>
        <v>0.99999997659999995</v>
      </c>
      <c r="O19" s="10">
        <f t="shared" si="3"/>
        <v>4.6800000000000002E-8</v>
      </c>
      <c r="P19" s="10">
        <f t="shared" si="4"/>
        <v>4.6800000000000002E-8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7" t="s">
        <v>17</v>
      </c>
      <c r="C20" s="74">
        <v>1.661</v>
      </c>
      <c r="D20" s="74">
        <v>1.79</v>
      </c>
      <c r="E20" s="75" t="s">
        <v>28</v>
      </c>
      <c r="F20" s="77" t="s">
        <v>32</v>
      </c>
      <c r="G20" s="79">
        <v>2.3400000000000001E-8</v>
      </c>
      <c r="H20" s="77" t="s">
        <v>29</v>
      </c>
      <c r="I20" s="71"/>
      <c r="J20" s="74">
        <f t="shared" si="5"/>
        <v>2.3400000000000001E-8</v>
      </c>
      <c r="K20" s="79" t="str">
        <f t="shared" si="0"/>
        <v>+III</v>
      </c>
      <c r="L20" s="2"/>
      <c r="M20" s="31">
        <f t="shared" si="1"/>
        <v>0.99999997659999995</v>
      </c>
      <c r="N20" s="10">
        <f t="shared" si="2"/>
        <v>0.99999997659999995</v>
      </c>
      <c r="O20" s="10">
        <f t="shared" si="3"/>
        <v>4.6800000000000002E-8</v>
      </c>
      <c r="P20" s="10">
        <f t="shared" si="4"/>
        <v>4.6800000000000002E-8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7" t="s">
        <v>18</v>
      </c>
      <c r="C21" s="74">
        <v>1.79</v>
      </c>
      <c r="D21" s="74">
        <v>1.929</v>
      </c>
      <c r="E21" s="75" t="s">
        <v>28</v>
      </c>
      <c r="F21" s="77" t="s">
        <v>32</v>
      </c>
      <c r="G21" s="79">
        <v>2.3400000000000001E-8</v>
      </c>
      <c r="H21" s="77" t="s">
        <v>29</v>
      </c>
      <c r="I21" s="71"/>
      <c r="J21" s="74">
        <f t="shared" si="5"/>
        <v>2.3400000000000001E-8</v>
      </c>
      <c r="K21" s="79" t="str">
        <f t="shared" si="0"/>
        <v>+III</v>
      </c>
      <c r="L21" s="2"/>
      <c r="M21" s="31">
        <f t="shared" si="1"/>
        <v>0.99999997659999995</v>
      </c>
      <c r="N21" s="10">
        <f t="shared" si="2"/>
        <v>0.99999997659999995</v>
      </c>
      <c r="O21" s="10">
        <f t="shared" si="3"/>
        <v>4.6800000000000002E-8</v>
      </c>
      <c r="P21" s="10">
        <f t="shared" si="4"/>
        <v>4.6800000000000002E-8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7" t="s">
        <v>19</v>
      </c>
      <c r="C22" s="74">
        <v>1.929</v>
      </c>
      <c r="D22" s="74">
        <v>2.0910000000000002</v>
      </c>
      <c r="E22" s="75" t="s">
        <v>28</v>
      </c>
      <c r="F22" s="77" t="s">
        <v>32</v>
      </c>
      <c r="G22" s="79">
        <v>2.3400000000000001E-8</v>
      </c>
      <c r="H22" s="77" t="s">
        <v>29</v>
      </c>
      <c r="I22" s="71"/>
      <c r="J22" s="74">
        <f t="shared" si="5"/>
        <v>2.3400000000000001E-8</v>
      </c>
      <c r="K22" s="79" t="str">
        <f t="shared" si="0"/>
        <v>+III</v>
      </c>
      <c r="L22" s="2"/>
      <c r="M22" s="31">
        <f t="shared" si="1"/>
        <v>0.99999997659999995</v>
      </c>
      <c r="N22" s="10">
        <f t="shared" si="2"/>
        <v>0.99999997659999995</v>
      </c>
      <c r="O22" s="10">
        <f t="shared" si="3"/>
        <v>4.6800000000000002E-8</v>
      </c>
      <c r="P22" s="10">
        <f t="shared" si="4"/>
        <v>4.6800000000000002E-8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7" t="s">
        <v>20</v>
      </c>
      <c r="C23" s="74">
        <v>2.0910000000000002</v>
      </c>
      <c r="D23" s="74">
        <v>2.254</v>
      </c>
      <c r="E23" s="75" t="s">
        <v>28</v>
      </c>
      <c r="F23" s="77" t="s">
        <v>32</v>
      </c>
      <c r="G23" s="79">
        <v>2.3400000000000001E-8</v>
      </c>
      <c r="H23" s="77" t="s">
        <v>29</v>
      </c>
      <c r="I23" s="71"/>
      <c r="J23" s="74">
        <f t="shared" si="5"/>
        <v>2.3400000000000001E-8</v>
      </c>
      <c r="K23" s="79" t="str">
        <f t="shared" si="0"/>
        <v>+III</v>
      </c>
      <c r="L23" s="2"/>
      <c r="M23" s="31">
        <f t="shared" si="1"/>
        <v>0.99999997659999995</v>
      </c>
      <c r="N23" s="10">
        <f t="shared" si="2"/>
        <v>0.99999997659999995</v>
      </c>
      <c r="O23" s="10">
        <f t="shared" si="3"/>
        <v>4.6800000000000002E-8</v>
      </c>
      <c r="P23" s="10">
        <f t="shared" si="4"/>
        <v>4.6800000000000002E-8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7" t="s">
        <v>21</v>
      </c>
      <c r="C24" s="74">
        <v>2.254</v>
      </c>
      <c r="D24" s="74">
        <v>2.395</v>
      </c>
      <c r="E24" s="75" t="s">
        <v>28</v>
      </c>
      <c r="F24" s="77" t="s">
        <v>32</v>
      </c>
      <c r="G24" s="79">
        <v>2.3400000000000001E-8</v>
      </c>
      <c r="H24" s="77" t="s">
        <v>29</v>
      </c>
      <c r="I24" s="71"/>
      <c r="J24" s="74">
        <f t="shared" si="5"/>
        <v>2.3400000000000001E-8</v>
      </c>
      <c r="K24" s="79" t="str">
        <f t="shared" si="0"/>
        <v>+III</v>
      </c>
      <c r="L24" s="2"/>
      <c r="M24" s="31">
        <f t="shared" si="1"/>
        <v>0.99999997659999995</v>
      </c>
      <c r="N24" s="10">
        <f t="shared" si="2"/>
        <v>0.99999997659999995</v>
      </c>
      <c r="O24" s="10">
        <f t="shared" si="3"/>
        <v>4.6800000000000002E-8</v>
      </c>
      <c r="P24" s="10">
        <f t="shared" si="4"/>
        <v>4.6800000000000002E-8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7" t="s">
        <v>22</v>
      </c>
      <c r="C25" s="74">
        <v>2.395</v>
      </c>
      <c r="D25" s="74">
        <v>2.524</v>
      </c>
      <c r="E25" s="75" t="s">
        <v>28</v>
      </c>
      <c r="F25" s="77" t="s">
        <v>32</v>
      </c>
      <c r="G25" s="79">
        <v>2.3400000000000001E-8</v>
      </c>
      <c r="H25" s="77" t="s">
        <v>29</v>
      </c>
      <c r="I25" s="71"/>
      <c r="J25" s="74">
        <f t="shared" si="5"/>
        <v>2.3400000000000001E-8</v>
      </c>
      <c r="K25" s="79" t="str">
        <f t="shared" si="0"/>
        <v>+III</v>
      </c>
      <c r="L25" s="2"/>
      <c r="M25" s="31">
        <f t="shared" si="1"/>
        <v>0.99999997659999995</v>
      </c>
      <c r="N25" s="10">
        <f t="shared" si="2"/>
        <v>0.99999997659999995</v>
      </c>
      <c r="O25" s="10">
        <f t="shared" si="3"/>
        <v>4.6800000000000002E-8</v>
      </c>
      <c r="P25" s="10">
        <f t="shared" si="4"/>
        <v>4.6800000000000002E-8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7" t="s">
        <v>23</v>
      </c>
      <c r="C26" s="74">
        <v>2.524</v>
      </c>
      <c r="D26" s="74">
        <v>2.6560000000000001</v>
      </c>
      <c r="E26" s="75" t="s">
        <v>28</v>
      </c>
      <c r="F26" s="77" t="s">
        <v>32</v>
      </c>
      <c r="G26" s="79">
        <v>2.3400000000000001E-8</v>
      </c>
      <c r="H26" s="77" t="s">
        <v>29</v>
      </c>
      <c r="I26" s="71"/>
      <c r="J26" s="74">
        <f t="shared" si="5"/>
        <v>2.3400000000000001E-8</v>
      </c>
      <c r="K26" s="79" t="str">
        <f t="shared" si="0"/>
        <v>+III</v>
      </c>
      <c r="L26" s="2"/>
      <c r="M26" s="31">
        <f t="shared" si="1"/>
        <v>0.99999997659999995</v>
      </c>
      <c r="N26" s="10">
        <f t="shared" si="2"/>
        <v>0.99999997659999995</v>
      </c>
      <c r="O26" s="10">
        <f t="shared" si="3"/>
        <v>4.6800000000000002E-8</v>
      </c>
      <c r="P26" s="10">
        <f t="shared" si="4"/>
        <v>4.6800000000000002E-8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7" t="s">
        <v>24</v>
      </c>
      <c r="C27" s="74">
        <v>2.6560000000000001</v>
      </c>
      <c r="D27" s="74">
        <v>2.7959999999999998</v>
      </c>
      <c r="E27" s="75" t="s">
        <v>28</v>
      </c>
      <c r="F27" s="77" t="s">
        <v>32</v>
      </c>
      <c r="G27" s="79">
        <v>2.3400000000000001E-8</v>
      </c>
      <c r="H27" s="77" t="s">
        <v>29</v>
      </c>
      <c r="I27" s="71"/>
      <c r="J27" s="74">
        <f t="shared" si="5"/>
        <v>2.3400000000000001E-8</v>
      </c>
      <c r="K27" s="79" t="str">
        <f t="shared" si="0"/>
        <v>+III</v>
      </c>
      <c r="L27" s="2"/>
      <c r="M27" s="31">
        <f t="shared" si="1"/>
        <v>0.99999997659999995</v>
      </c>
      <c r="N27" s="10">
        <f t="shared" si="2"/>
        <v>0.99999997659999995</v>
      </c>
      <c r="O27" s="10">
        <f t="shared" si="3"/>
        <v>4.6800000000000002E-8</v>
      </c>
      <c r="P27" s="10">
        <f t="shared" si="4"/>
        <v>4.6800000000000002E-8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7" t="s">
        <v>25</v>
      </c>
      <c r="C28" s="74">
        <v>2.7959999999999998</v>
      </c>
      <c r="D28" s="74">
        <v>2.9569999999999999</v>
      </c>
      <c r="E28" s="75" t="s">
        <v>28</v>
      </c>
      <c r="F28" s="77" t="s">
        <v>32</v>
      </c>
      <c r="G28" s="79">
        <v>2.3400000000000001E-8</v>
      </c>
      <c r="H28" s="77" t="s">
        <v>29</v>
      </c>
      <c r="I28" s="71"/>
      <c r="J28" s="74">
        <f t="shared" si="5"/>
        <v>2.3400000000000001E-8</v>
      </c>
      <c r="K28" s="79" t="str">
        <f t="shared" si="0"/>
        <v>+III</v>
      </c>
      <c r="L28" s="2"/>
      <c r="M28" s="31">
        <f t="shared" si="1"/>
        <v>0.99999997659999995</v>
      </c>
      <c r="N28" s="10">
        <f t="shared" si="2"/>
        <v>0.99999997659999995</v>
      </c>
      <c r="O28" s="10">
        <f t="shared" si="3"/>
        <v>4.6800000000000002E-8</v>
      </c>
      <c r="P28" s="10">
        <f t="shared" si="4"/>
        <v>4.6800000000000002E-8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7" t="s">
        <v>26</v>
      </c>
      <c r="C29" s="74">
        <v>2.9569999999999999</v>
      </c>
      <c r="D29" s="74">
        <v>3.129</v>
      </c>
      <c r="E29" s="75" t="s">
        <v>28</v>
      </c>
      <c r="F29" s="77" t="s">
        <v>32</v>
      </c>
      <c r="G29" s="79">
        <v>2.3400000000000001E-8</v>
      </c>
      <c r="H29" s="77" t="s">
        <v>29</v>
      </c>
      <c r="I29" s="71"/>
      <c r="J29" s="74">
        <f t="shared" si="5"/>
        <v>2.3400000000000001E-8</v>
      </c>
      <c r="K29" s="79" t="str">
        <f t="shared" si="0"/>
        <v>+III</v>
      </c>
      <c r="L29" s="2"/>
      <c r="M29" s="31">
        <f t="shared" si="1"/>
        <v>0.99999997659999995</v>
      </c>
      <c r="N29" s="10">
        <f t="shared" si="2"/>
        <v>0.99999997659999995</v>
      </c>
      <c r="O29" s="10">
        <f t="shared" si="3"/>
        <v>4.6800000000000002E-8</v>
      </c>
      <c r="P29" s="10">
        <f t="shared" si="4"/>
        <v>4.6800000000000002E-8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7" t="s">
        <v>27</v>
      </c>
      <c r="C30" s="74">
        <v>3.129</v>
      </c>
      <c r="D30" s="74">
        <v>3.302</v>
      </c>
      <c r="E30" s="75" t="s">
        <v>28</v>
      </c>
      <c r="F30" s="77" t="s">
        <v>32</v>
      </c>
      <c r="G30" s="79">
        <v>2.3400000000000001E-8</v>
      </c>
      <c r="H30" s="77" t="s">
        <v>29</v>
      </c>
      <c r="I30" s="71"/>
      <c r="J30" s="74">
        <f t="shared" si="5"/>
        <v>2.3400000000000001E-8</v>
      </c>
      <c r="K30" s="79" t="str">
        <f t="shared" si="0"/>
        <v>+III</v>
      </c>
      <c r="L30" s="2"/>
      <c r="M30" s="31">
        <f t="shared" si="1"/>
        <v>0.99999997659999995</v>
      </c>
      <c r="N30" s="10">
        <f t="shared" si="2"/>
        <v>0.99999997659999995</v>
      </c>
      <c r="O30" s="10">
        <f t="shared" si="3"/>
        <v>4.6800000000000002E-8</v>
      </c>
      <c r="P30" s="10">
        <f t="shared" si="4"/>
        <v>4.6800000000000002E-8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7" t="s">
        <v>116</v>
      </c>
      <c r="C31" s="74">
        <v>3.302</v>
      </c>
      <c r="D31" s="74">
        <v>3.4630000000000001</v>
      </c>
      <c r="E31" s="75" t="s">
        <v>28</v>
      </c>
      <c r="F31" s="77" t="s">
        <v>32</v>
      </c>
      <c r="G31" s="79">
        <v>2.3400000000000001E-8</v>
      </c>
      <c r="H31" s="77" t="s">
        <v>29</v>
      </c>
      <c r="I31" s="71"/>
      <c r="J31" s="74">
        <f t="shared" si="5"/>
        <v>2.3400000000000001E-8</v>
      </c>
      <c r="K31" s="79" t="str">
        <f t="shared" si="0"/>
        <v>+III</v>
      </c>
      <c r="L31" s="2"/>
      <c r="M31" s="31">
        <f t="shared" si="1"/>
        <v>0.99999997659999995</v>
      </c>
      <c r="N31" s="10">
        <f t="shared" si="2"/>
        <v>0.99999997659999995</v>
      </c>
      <c r="O31" s="10">
        <f t="shared" si="3"/>
        <v>4.6800000000000002E-8</v>
      </c>
      <c r="P31" s="10">
        <f t="shared" si="4"/>
        <v>4.6800000000000002E-8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7" t="s">
        <v>117</v>
      </c>
      <c r="C32" s="74">
        <v>3.4630000000000001</v>
      </c>
      <c r="D32" s="74">
        <v>3.5960000000000001</v>
      </c>
      <c r="E32" s="75" t="s">
        <v>28</v>
      </c>
      <c r="F32" s="77" t="s">
        <v>32</v>
      </c>
      <c r="G32" s="79">
        <v>2.3400000000000001E-8</v>
      </c>
      <c r="H32" s="77" t="s">
        <v>29</v>
      </c>
      <c r="I32" s="71"/>
      <c r="J32" s="74">
        <f t="shared" si="5"/>
        <v>2.3400000000000001E-8</v>
      </c>
      <c r="K32" s="79" t="str">
        <f t="shared" si="0"/>
        <v>+III</v>
      </c>
      <c r="L32" s="2"/>
      <c r="M32" s="31">
        <f t="shared" si="1"/>
        <v>0.99999997659999995</v>
      </c>
      <c r="N32" s="10">
        <f t="shared" si="2"/>
        <v>0.99999997659999995</v>
      </c>
      <c r="O32" s="10">
        <f t="shared" si="3"/>
        <v>4.6800000000000002E-8</v>
      </c>
      <c r="P32" s="10">
        <f t="shared" si="4"/>
        <v>4.6800000000000002E-8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7" t="s">
        <v>118</v>
      </c>
      <c r="C33" s="74">
        <v>3.5960000000000001</v>
      </c>
      <c r="D33" s="74">
        <v>3.726</v>
      </c>
      <c r="E33" s="75" t="s">
        <v>28</v>
      </c>
      <c r="F33" s="77" t="s">
        <v>32</v>
      </c>
      <c r="G33" s="79">
        <v>2.3400000000000001E-8</v>
      </c>
      <c r="H33" s="77" t="s">
        <v>29</v>
      </c>
      <c r="I33" s="71"/>
      <c r="J33" s="74">
        <f t="shared" si="5"/>
        <v>2.3400000000000001E-8</v>
      </c>
      <c r="K33" s="79" t="str">
        <f t="shared" si="0"/>
        <v>+III</v>
      </c>
      <c r="L33" s="2"/>
      <c r="M33" s="31">
        <f t="shared" si="1"/>
        <v>0.99999997659999995</v>
      </c>
      <c r="N33" s="10">
        <f t="shared" si="2"/>
        <v>0.99999997659999995</v>
      </c>
      <c r="O33" s="10">
        <f t="shared" si="3"/>
        <v>4.6800000000000002E-8</v>
      </c>
      <c r="P33" s="10">
        <f t="shared" si="4"/>
        <v>4.6800000000000002E-8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7" t="s">
        <v>119</v>
      </c>
      <c r="C34" s="74">
        <v>3.726</v>
      </c>
      <c r="D34" s="74">
        <v>3.8559999999999999</v>
      </c>
      <c r="E34" s="75" t="s">
        <v>28</v>
      </c>
      <c r="F34" s="77" t="s">
        <v>32</v>
      </c>
      <c r="G34" s="79">
        <v>2.3400000000000001E-8</v>
      </c>
      <c r="H34" s="77" t="s">
        <v>29</v>
      </c>
      <c r="I34" s="71"/>
      <c r="J34" s="74">
        <f t="shared" si="5"/>
        <v>2.3400000000000001E-8</v>
      </c>
      <c r="K34" s="79" t="str">
        <f t="shared" si="0"/>
        <v>+III</v>
      </c>
      <c r="L34" s="2"/>
      <c r="M34" s="31">
        <f t="shared" si="1"/>
        <v>0.99999997659999995</v>
      </c>
      <c r="N34" s="10">
        <f t="shared" si="2"/>
        <v>0.99999997659999995</v>
      </c>
      <c r="O34" s="10">
        <f t="shared" si="3"/>
        <v>4.6800000000000002E-8</v>
      </c>
      <c r="P34" s="10">
        <f t="shared" si="4"/>
        <v>4.6800000000000002E-8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7" t="s">
        <v>120</v>
      </c>
      <c r="C35" s="74">
        <v>3.8559999999999999</v>
      </c>
      <c r="D35" s="74">
        <v>3.9809999999999999</v>
      </c>
      <c r="E35" s="75" t="s">
        <v>28</v>
      </c>
      <c r="F35" s="77" t="s">
        <v>32</v>
      </c>
      <c r="G35" s="79">
        <v>2.3400000000000001E-8</v>
      </c>
      <c r="H35" s="77" t="s">
        <v>29</v>
      </c>
      <c r="I35" s="71"/>
      <c r="J35" s="74">
        <f t="shared" si="5"/>
        <v>2.3400000000000001E-8</v>
      </c>
      <c r="K35" s="79" t="str">
        <f t="shared" si="0"/>
        <v>+III</v>
      </c>
      <c r="L35" s="2"/>
      <c r="M35" s="31">
        <f t="shared" si="1"/>
        <v>0.99999997659999995</v>
      </c>
      <c r="N35" s="10">
        <f t="shared" si="2"/>
        <v>0.99999997659999995</v>
      </c>
      <c r="O35" s="10">
        <f t="shared" si="3"/>
        <v>4.6800000000000002E-8</v>
      </c>
      <c r="P35" s="10">
        <f t="shared" si="4"/>
        <v>4.6800000000000002E-8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7" t="s">
        <v>121</v>
      </c>
      <c r="C36" s="74">
        <v>3.9809999999999999</v>
      </c>
      <c r="D36" s="74">
        <v>4.1050000000000004</v>
      </c>
      <c r="E36" s="75" t="s">
        <v>28</v>
      </c>
      <c r="F36" s="77" t="s">
        <v>32</v>
      </c>
      <c r="G36" s="79">
        <v>2.3400000000000001E-8</v>
      </c>
      <c r="H36" s="77" t="s">
        <v>29</v>
      </c>
      <c r="I36" s="71"/>
      <c r="J36" s="74">
        <f t="shared" si="5"/>
        <v>2.3400000000000001E-8</v>
      </c>
      <c r="K36" s="79" t="str">
        <f t="shared" si="0"/>
        <v>+III</v>
      </c>
      <c r="L36" s="2"/>
      <c r="M36" s="31">
        <f t="shared" si="1"/>
        <v>0.99999997659999995</v>
      </c>
      <c r="N36" s="10">
        <f t="shared" si="2"/>
        <v>0.99999997659999995</v>
      </c>
      <c r="O36" s="10">
        <f t="shared" si="3"/>
        <v>4.6800000000000002E-8</v>
      </c>
      <c r="P36" s="10">
        <f t="shared" si="4"/>
        <v>4.6800000000000002E-8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7" t="s">
        <v>122</v>
      </c>
      <c r="C37" s="74">
        <v>4.1050000000000004</v>
      </c>
      <c r="D37" s="74">
        <v>4.2359999999999998</v>
      </c>
      <c r="E37" s="75" t="s">
        <v>28</v>
      </c>
      <c r="F37" s="77" t="s">
        <v>32</v>
      </c>
      <c r="G37" s="79">
        <v>2.3400000000000001E-8</v>
      </c>
      <c r="H37" s="77" t="s">
        <v>29</v>
      </c>
      <c r="I37" s="71"/>
      <c r="J37" s="74">
        <f t="shared" si="5"/>
        <v>2.3400000000000001E-8</v>
      </c>
      <c r="K37" s="79" t="str">
        <f t="shared" si="0"/>
        <v>+III</v>
      </c>
      <c r="L37" s="2"/>
      <c r="M37" s="31">
        <f t="shared" si="1"/>
        <v>0.99999997659999995</v>
      </c>
      <c r="N37" s="10">
        <f t="shared" si="2"/>
        <v>0.99999997659999995</v>
      </c>
      <c r="O37" s="10">
        <f t="shared" si="3"/>
        <v>4.6800000000000002E-8</v>
      </c>
      <c r="P37" s="10">
        <f t="shared" si="4"/>
        <v>4.6800000000000002E-8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7" t="s">
        <v>123</v>
      </c>
      <c r="C38" s="74">
        <v>4.2359999999999998</v>
      </c>
      <c r="D38" s="74">
        <v>4.38</v>
      </c>
      <c r="E38" s="75" t="s">
        <v>28</v>
      </c>
      <c r="F38" s="77" t="s">
        <v>32</v>
      </c>
      <c r="G38" s="79">
        <v>2.3400000000000001E-8</v>
      </c>
      <c r="H38" s="77" t="s">
        <v>29</v>
      </c>
      <c r="I38" s="71"/>
      <c r="J38" s="74">
        <f t="shared" si="5"/>
        <v>2.3400000000000001E-8</v>
      </c>
      <c r="K38" s="79" t="str">
        <f t="shared" si="0"/>
        <v>+III</v>
      </c>
      <c r="L38" s="2"/>
      <c r="M38" s="31">
        <f t="shared" si="1"/>
        <v>0.99999997659999995</v>
      </c>
      <c r="N38" s="10">
        <f t="shared" si="2"/>
        <v>0.99999997659999995</v>
      </c>
      <c r="O38" s="10">
        <f t="shared" si="3"/>
        <v>4.6800000000000002E-8</v>
      </c>
      <c r="P38" s="10">
        <f t="shared" si="4"/>
        <v>4.6800000000000002E-8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7" t="s">
        <v>124</v>
      </c>
      <c r="C39" s="74">
        <v>4.38</v>
      </c>
      <c r="D39" s="74">
        <v>4.5129999999999999</v>
      </c>
      <c r="E39" s="75" t="s">
        <v>28</v>
      </c>
      <c r="F39" s="77" t="s">
        <v>32</v>
      </c>
      <c r="G39" s="79">
        <v>2.3400000000000001E-8</v>
      </c>
      <c r="H39" s="77" t="s">
        <v>29</v>
      </c>
      <c r="I39" s="71"/>
      <c r="J39" s="74">
        <f t="shared" si="5"/>
        <v>2.3400000000000001E-8</v>
      </c>
      <c r="K39" s="79" t="str">
        <f t="shared" si="0"/>
        <v>+III</v>
      </c>
      <c r="L39" s="2"/>
      <c r="M39" s="31">
        <f t="shared" si="1"/>
        <v>0.99999997659999995</v>
      </c>
      <c r="N39" s="10">
        <f t="shared" si="2"/>
        <v>0.99999997659999995</v>
      </c>
      <c r="O39" s="10">
        <f t="shared" si="3"/>
        <v>4.6800000000000002E-8</v>
      </c>
      <c r="P39" s="10">
        <f t="shared" si="4"/>
        <v>4.6800000000000002E-8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7" t="s">
        <v>125</v>
      </c>
      <c r="C40" s="74">
        <v>4.5129999999999999</v>
      </c>
      <c r="D40" s="74">
        <v>4.6340000000000003</v>
      </c>
      <c r="E40" s="75" t="s">
        <v>28</v>
      </c>
      <c r="F40" s="77" t="s">
        <v>32</v>
      </c>
      <c r="G40" s="79">
        <v>2.3400000000000001E-8</v>
      </c>
      <c r="H40" s="77" t="s">
        <v>29</v>
      </c>
      <c r="I40" s="71"/>
      <c r="J40" s="74">
        <f t="shared" si="5"/>
        <v>2.3400000000000001E-8</v>
      </c>
      <c r="K40" s="79" t="str">
        <f t="shared" si="0"/>
        <v>+III</v>
      </c>
      <c r="L40" s="2"/>
      <c r="M40" s="31">
        <f t="shared" si="1"/>
        <v>0.99999997659999995</v>
      </c>
      <c r="N40" s="10">
        <f t="shared" si="2"/>
        <v>0.99999997659999995</v>
      </c>
      <c r="O40" s="10">
        <f t="shared" si="3"/>
        <v>4.6800000000000002E-8</v>
      </c>
      <c r="P40" s="10">
        <f t="shared" si="4"/>
        <v>4.6800000000000002E-8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7" t="s">
        <v>126</v>
      </c>
      <c r="C41" s="74">
        <v>4.6340000000000003</v>
      </c>
      <c r="D41" s="74">
        <v>4.7480000000000002</v>
      </c>
      <c r="E41" s="75" t="s">
        <v>28</v>
      </c>
      <c r="F41" s="77" t="s">
        <v>32</v>
      </c>
      <c r="G41" s="79">
        <v>2.3400000000000001E-8</v>
      </c>
      <c r="H41" s="77" t="s">
        <v>29</v>
      </c>
      <c r="I41" s="71"/>
      <c r="J41" s="74">
        <f t="shared" si="5"/>
        <v>2.3400000000000001E-8</v>
      </c>
      <c r="K41" s="79" t="str">
        <f t="shared" si="0"/>
        <v>+III</v>
      </c>
      <c r="L41" s="2"/>
      <c r="M41" s="31">
        <f t="shared" si="1"/>
        <v>0.99999997659999995</v>
      </c>
      <c r="N41" s="10">
        <f t="shared" si="2"/>
        <v>0.99999997659999995</v>
      </c>
      <c r="O41" s="10">
        <f t="shared" si="3"/>
        <v>4.6800000000000002E-8</v>
      </c>
      <c r="P41" s="10">
        <f t="shared" si="4"/>
        <v>4.6800000000000002E-8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7" t="s">
        <v>127</v>
      </c>
      <c r="C42" s="74">
        <v>4.7480000000000002</v>
      </c>
      <c r="D42" s="74">
        <v>4.8609999999999998</v>
      </c>
      <c r="E42" s="75" t="s">
        <v>28</v>
      </c>
      <c r="F42" s="77" t="s">
        <v>32</v>
      </c>
      <c r="G42" s="79">
        <v>2.3400000000000001E-8</v>
      </c>
      <c r="H42" s="77" t="s">
        <v>29</v>
      </c>
      <c r="I42" s="71"/>
      <c r="J42" s="74">
        <f t="shared" si="5"/>
        <v>2.3400000000000001E-8</v>
      </c>
      <c r="K42" s="79" t="str">
        <f t="shared" si="0"/>
        <v>+III</v>
      </c>
      <c r="L42" s="2"/>
      <c r="M42" s="31">
        <f t="shared" si="1"/>
        <v>0.99999997659999995</v>
      </c>
      <c r="N42" s="10">
        <f t="shared" si="2"/>
        <v>0.99999997659999995</v>
      </c>
      <c r="O42" s="10">
        <f t="shared" si="3"/>
        <v>4.6800000000000002E-8</v>
      </c>
      <c r="P42" s="10">
        <f t="shared" si="4"/>
        <v>4.6800000000000002E-8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7" t="s">
        <v>128</v>
      </c>
      <c r="C43" s="74">
        <v>4.8609999999999998</v>
      </c>
      <c r="D43" s="74">
        <v>4.9749999999999996</v>
      </c>
      <c r="E43" s="75" t="s">
        <v>28</v>
      </c>
      <c r="F43" s="77" t="s">
        <v>32</v>
      </c>
      <c r="G43" s="79">
        <v>2.3400000000000001E-8</v>
      </c>
      <c r="H43" s="77" t="s">
        <v>29</v>
      </c>
      <c r="I43" s="71"/>
      <c r="J43" s="74">
        <f t="shared" si="5"/>
        <v>2.3400000000000001E-8</v>
      </c>
      <c r="K43" s="79" t="str">
        <f t="shared" si="0"/>
        <v>+III</v>
      </c>
      <c r="L43" s="2"/>
      <c r="M43" s="31">
        <f t="shared" si="1"/>
        <v>0.99999997659999995</v>
      </c>
      <c r="N43" s="10">
        <f t="shared" si="2"/>
        <v>0.99999997659999995</v>
      </c>
      <c r="O43" s="10">
        <f t="shared" si="3"/>
        <v>4.6800000000000002E-8</v>
      </c>
      <c r="P43" s="10">
        <f t="shared" si="4"/>
        <v>4.6800000000000002E-8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7" t="s">
        <v>129</v>
      </c>
      <c r="C44" s="74">
        <v>4.9749999999999996</v>
      </c>
      <c r="D44" s="74">
        <v>5.0910000000000002</v>
      </c>
      <c r="E44" s="75" t="s">
        <v>28</v>
      </c>
      <c r="F44" s="77" t="s">
        <v>32</v>
      </c>
      <c r="G44" s="79">
        <v>2.3400000000000001E-8</v>
      </c>
      <c r="H44" s="77" t="s">
        <v>29</v>
      </c>
      <c r="I44" s="71"/>
      <c r="J44" s="74">
        <f t="shared" si="5"/>
        <v>2.3400000000000001E-8</v>
      </c>
      <c r="K44" s="79" t="str">
        <f t="shared" si="0"/>
        <v>+III</v>
      </c>
      <c r="L44" s="2"/>
      <c r="M44" s="31">
        <f t="shared" si="1"/>
        <v>0.99999997659999995</v>
      </c>
      <c r="N44" s="10">
        <f t="shared" si="2"/>
        <v>0.99999997659999995</v>
      </c>
      <c r="O44" s="10">
        <f t="shared" si="3"/>
        <v>4.6800000000000002E-8</v>
      </c>
      <c r="P44" s="10">
        <f t="shared" si="4"/>
        <v>4.6800000000000002E-8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>IF($E44="Ja",IF($H44="Ja",NOT(ISNUMBER(#REF!)),FALSE),FALSE)</f>
        <v>0</v>
      </c>
      <c r="U44" s="35"/>
    </row>
    <row r="45" spans="2:21" x14ac:dyDescent="0.25">
      <c r="B45" s="77" t="s">
        <v>130</v>
      </c>
      <c r="C45" s="74">
        <v>5.0910000000000002</v>
      </c>
      <c r="D45" s="74">
        <v>5.2140000000000004</v>
      </c>
      <c r="E45" s="75" t="s">
        <v>28</v>
      </c>
      <c r="F45" s="77" t="s">
        <v>32</v>
      </c>
      <c r="G45" s="79">
        <v>2.3400000000000001E-8</v>
      </c>
      <c r="H45" s="77" t="s">
        <v>29</v>
      </c>
      <c r="I45" s="71"/>
      <c r="J45" s="74">
        <f t="shared" si="5"/>
        <v>2.3400000000000001E-8</v>
      </c>
      <c r="K45" s="79" t="str">
        <f t="shared" si="0"/>
        <v>+III</v>
      </c>
      <c r="L45" s="2"/>
      <c r="M45" s="31">
        <f t="shared" si="1"/>
        <v>0.99999997659999995</v>
      </c>
      <c r="N45" s="10">
        <f t="shared" si="2"/>
        <v>0.99999997659999995</v>
      </c>
      <c r="O45" s="10">
        <f t="shared" si="3"/>
        <v>4.6800000000000002E-8</v>
      </c>
      <c r="P45" s="10">
        <f t="shared" si="4"/>
        <v>4.6800000000000002E-8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>IF($E45="Ja",IF($H45="Ja",NOT(ISNUMBER(#REF!)),FALSE),FALSE)</f>
        <v>0</v>
      </c>
      <c r="U45" s="35"/>
    </row>
    <row r="46" spans="2:21" x14ac:dyDescent="0.25">
      <c r="B46" s="77" t="s">
        <v>131</v>
      </c>
      <c r="C46" s="74">
        <v>5.2140000000000004</v>
      </c>
      <c r="D46" s="74">
        <v>5.3390000000000004</v>
      </c>
      <c r="E46" s="75" t="s">
        <v>28</v>
      </c>
      <c r="F46" s="77" t="s">
        <v>32</v>
      </c>
      <c r="G46" s="79">
        <v>2.3400000000000001E-8</v>
      </c>
      <c r="H46" s="77" t="s">
        <v>29</v>
      </c>
      <c r="I46" s="71"/>
      <c r="J46" s="74">
        <f t="shared" si="5"/>
        <v>2.3400000000000001E-8</v>
      </c>
      <c r="K46" s="79" t="str">
        <f t="shared" si="0"/>
        <v>+III</v>
      </c>
      <c r="L46" s="2"/>
      <c r="M46" s="31">
        <f t="shared" si="1"/>
        <v>0.99999997659999995</v>
      </c>
      <c r="N46" s="10">
        <f t="shared" si="2"/>
        <v>0.99999997659999995</v>
      </c>
      <c r="O46" s="10">
        <f t="shared" si="3"/>
        <v>4.6800000000000002E-8</v>
      </c>
      <c r="P46" s="10">
        <f t="shared" si="4"/>
        <v>4.6800000000000002E-8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7" t="s">
        <v>132</v>
      </c>
      <c r="C47" s="74">
        <v>5.3390000000000004</v>
      </c>
      <c r="D47" s="74">
        <v>5.4950000000000001</v>
      </c>
      <c r="E47" s="75" t="s">
        <v>28</v>
      </c>
      <c r="F47" s="77" t="s">
        <v>32</v>
      </c>
      <c r="G47" s="79">
        <v>2.3400000000000001E-8</v>
      </c>
      <c r="H47" s="77" t="s">
        <v>29</v>
      </c>
      <c r="I47" s="71"/>
      <c r="J47" s="74">
        <f t="shared" si="5"/>
        <v>2.3400000000000001E-8</v>
      </c>
      <c r="K47" s="79" t="str">
        <f t="shared" si="0"/>
        <v>+III</v>
      </c>
      <c r="L47" s="2"/>
      <c r="M47" s="31">
        <f t="shared" si="1"/>
        <v>0.99999997659999995</v>
      </c>
      <c r="N47" s="10">
        <f t="shared" si="2"/>
        <v>0.99999997659999995</v>
      </c>
      <c r="O47" s="10">
        <f t="shared" si="3"/>
        <v>4.6800000000000002E-8</v>
      </c>
      <c r="P47" s="10">
        <f t="shared" si="4"/>
        <v>4.6800000000000002E-8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77" t="s">
        <v>133</v>
      </c>
      <c r="C48" s="74">
        <v>5.4950000000000001</v>
      </c>
      <c r="D48" s="74">
        <v>5.7050000000000001</v>
      </c>
      <c r="E48" s="75" t="s">
        <v>28</v>
      </c>
      <c r="F48" s="77" t="s">
        <v>32</v>
      </c>
      <c r="G48" s="79">
        <v>2.3400000000000001E-8</v>
      </c>
      <c r="H48" s="77" t="s">
        <v>29</v>
      </c>
      <c r="I48" s="71"/>
      <c r="J48" s="74">
        <f t="shared" si="5"/>
        <v>2.3400000000000001E-8</v>
      </c>
      <c r="K48" s="79" t="str">
        <f t="shared" si="0"/>
        <v>+III</v>
      </c>
      <c r="L48" s="2"/>
      <c r="M48" s="31">
        <f t="shared" si="1"/>
        <v>0.99999997659999995</v>
      </c>
      <c r="N48" s="10">
        <f t="shared" si="2"/>
        <v>0.99999997659999995</v>
      </c>
      <c r="O48" s="10">
        <f t="shared" si="3"/>
        <v>4.6800000000000002E-8</v>
      </c>
      <c r="P48" s="10">
        <f t="shared" si="4"/>
        <v>4.6800000000000002E-8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>IF($E48="Ja",IF($H48="Ja",NOT(ISNUMBER(#REF!)),FALSE),FALSE)</f>
        <v>0</v>
      </c>
      <c r="U48" s="35"/>
    </row>
    <row r="49" spans="2:21" x14ac:dyDescent="0.25">
      <c r="B49" s="68"/>
      <c r="C49" s="69"/>
      <c r="D49" s="69"/>
      <c r="E49" s="70"/>
      <c r="F49" s="68"/>
      <c r="G49" s="71"/>
      <c r="H49" s="68"/>
      <c r="I49" s="71"/>
      <c r="J49" s="69"/>
      <c r="K49" s="71"/>
      <c r="L49" s="2"/>
      <c r="M49" s="40"/>
      <c r="N49" s="64"/>
      <c r="O49" s="64"/>
      <c r="P49" s="64"/>
      <c r="Q49" s="35"/>
      <c r="R49" s="35"/>
      <c r="S49" s="9"/>
      <c r="T49" s="65"/>
      <c r="U49" s="35"/>
    </row>
    <row r="50" spans="2:21" ht="15.75" thickBot="1" x14ac:dyDescent="0.3">
      <c r="B50" s="13"/>
      <c r="C50" s="14"/>
      <c r="D50" s="14"/>
      <c r="E50" s="24"/>
      <c r="F50" s="13"/>
      <c r="G50" s="27"/>
      <c r="H50" s="13"/>
      <c r="I50" s="27"/>
      <c r="J50" s="15"/>
      <c r="K50" s="34"/>
      <c r="M50" s="33">
        <f>IF(AND(F50="Geen faalkans",H50="Nee"),1,1-J50)</f>
        <v>1</v>
      </c>
      <c r="N50" s="15">
        <f>IF(J50="-",1,M50)</f>
        <v>1</v>
      </c>
      <c r="O50" s="15">
        <f>IF(AND(F50="Geen faalkans",H50="Nee"),0,J50*$C$3)</f>
        <v>0</v>
      </c>
      <c r="P50" s="15">
        <f>IF(J50="-",0,O50)</f>
        <v>0</v>
      </c>
      <c r="Q50" s="14">
        <f t="array" ref="Q50">MIN(IF('Normen en duidingsklassen'!$E$13:$E$20&gt;$J50,'Normen en duidingsklassen'!$E$13:$E$20))</f>
        <v>3.3333333333333335E-7</v>
      </c>
      <c r="R50" s="14">
        <f>IFERROR(MATCH($Q50,'Normen en duidingsklassen'!$E$13:$E$20),1)</f>
        <v>1</v>
      </c>
      <c r="S50" s="14" t="str">
        <f>INDEX('Normen en duidingsklassen'!$D$13:$D$20,R50)</f>
        <v>+III</v>
      </c>
      <c r="T50" s="17" t="b">
        <f>IF($E50="Ja",IF($H50="Ja",NOT(ISNUMBER(#REF!)),FALSE),FALSE)</f>
        <v>0</v>
      </c>
    </row>
    <row r="51" spans="2:21" x14ac:dyDescent="0.25">
      <c r="B51" s="9"/>
      <c r="C51" s="9"/>
      <c r="D51" s="9"/>
      <c r="E51" s="9"/>
      <c r="F51" s="9"/>
      <c r="G51" s="10"/>
      <c r="H51" s="9"/>
      <c r="I51" s="10"/>
      <c r="J51" s="10"/>
      <c r="K51" s="66"/>
      <c r="M51" s="10"/>
      <c r="N51" s="10"/>
      <c r="O51" s="10"/>
      <c r="P51" s="10"/>
      <c r="Q51" s="9"/>
      <c r="R51" s="9"/>
      <c r="S51" s="9"/>
      <c r="T51" s="9"/>
    </row>
    <row r="52" spans="2:21" x14ac:dyDescent="0.25">
      <c r="B52" s="9"/>
      <c r="C52" s="9"/>
      <c r="D52" s="9"/>
      <c r="E52" s="9"/>
      <c r="F52" s="9"/>
      <c r="G52" s="10"/>
      <c r="H52" s="9"/>
      <c r="I52" s="10"/>
      <c r="J52" s="10"/>
      <c r="K52" s="66"/>
      <c r="M52" s="10"/>
      <c r="N52" s="10"/>
      <c r="O52" s="10"/>
      <c r="P52" s="10"/>
      <c r="Q52" s="9"/>
      <c r="R52" s="9"/>
      <c r="S52" s="9"/>
      <c r="T52" s="9"/>
    </row>
    <row r="53" spans="2:21" x14ac:dyDescent="0.25">
      <c r="M53" s="1"/>
    </row>
    <row r="54" spans="2:21" x14ac:dyDescent="0.25">
      <c r="M54" s="1"/>
    </row>
  </sheetData>
  <conditionalFormatting sqref="G11:G52">
    <cfRule type="expression" dxfId="70" priority="11">
      <formula>IF($E11="Nee",TRUE,FALSE)</formula>
    </cfRule>
  </conditionalFormatting>
  <conditionalFormatting sqref="I11:I52">
    <cfRule type="expression" dxfId="69" priority="10">
      <formula>IF($H11="Nee",TRUE,FALSE)</formula>
    </cfRule>
  </conditionalFormatting>
  <conditionalFormatting sqref="G11:K52">
    <cfRule type="cellIs" dxfId="68" priority="3" operator="equal">
      <formula>"D"</formula>
    </cfRule>
  </conditionalFormatting>
  <conditionalFormatting sqref="K11:K52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E53:E68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8" si="6">IF(AND(F13="Geen faalkans",H13="Nee"),1,1-J13)</f>
        <v>1</v>
      </c>
      <c r="N13" s="10">
        <f t="shared" ref="N13:N28" si="7">IF(J13="-",1,M13)</f>
        <v>1</v>
      </c>
      <c r="O13" s="10">
        <f t="shared" ref="O13:O28" si="8">IF(AND(F13="Geen faalkans",H13="Nee"),0,J13*$C$3)</f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ref="P14:P28" si="9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4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4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4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4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4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4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4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4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4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4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4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4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4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ref="O12:O13" si="3">IF(AND(F12="Geen faalkans",H12="Nee"),0,J12*$C$3)</f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5">IF($E12="Ja",IF($H12="Ja",NOT(ISNUMBER($I12)),FALSE),FALSE)</f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3" si="6">IF(AND(F13="Geen faalkans",H13="Nee"),1,1-J13)</f>
        <v>1</v>
      </c>
      <c r="N13" s="10">
        <f t="shared" ref="N13:N23" si="7">IF(J13="-",1,M13)</f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ref="O14:O23" si="8">IF(AND(F14="Geen faalkans",H14="Nee"),0,J14*$C$3)</f>
        <v>0</v>
      </c>
      <c r="P14" s="10">
        <f t="shared" ref="P14:P23" si="9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/>
      <c r="C16" s="9"/>
      <c r="D16" s="9"/>
      <c r="E16" s="23"/>
      <c r="F16" s="8"/>
      <c r="G16" s="81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4.6799999986468777E-8</v>
      </c>
      <c r="E2" t="str">
        <f>IF(D2="GR","-",INDEX('Normen en duidingsklassen'!$D$4:$D$8,H2))</f>
        <v>A</v>
      </c>
      <c r="G2">
        <f t="array" ref="G2">MIN(IF('Normen en duidingsklassen'!$F$4:$F$8&gt;D2,'Normen en duidingsklassen'!$F$4:$F$8))</f>
        <v>1.111111111111111E-5</v>
      </c>
      <c r="H2">
        <f>IFERROR(MATCH(G2,'Normen en duidingsklassen'!$F$4:$F$8),1)</f>
        <v>2</v>
      </c>
    </row>
    <row r="3" spans="2:8" x14ac:dyDescent="0.25">
      <c r="B3" s="2" t="s">
        <v>83</v>
      </c>
      <c r="D3" s="1">
        <f>1-PRODUCT(H7:H12)</f>
        <v>4.6799999986468777E-8</v>
      </c>
      <c r="E3" t="str">
        <f>INDEX('Normen en duidingsklassen'!$D$4:$D$8,H3)</f>
        <v>A</v>
      </c>
      <c r="G3">
        <f t="array" ref="G3">MIN(IF('Normen en duidingsklassen'!$F$4:$F$8&gt;D3,'Normen en duidingsklassen'!$F$4:$F$8))</f>
        <v>1.111111111111111E-5</v>
      </c>
      <c r="H3">
        <f>IFERROR(MATCH(G3,'Normen en duidingsklassen'!$F$4:$F$8),1)</f>
        <v>2</v>
      </c>
    </row>
    <row r="5" spans="2:8" ht="15.75" thickBot="1" x14ac:dyDescent="0.3">
      <c r="G5" s="2" t="s">
        <v>73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78</v>
      </c>
      <c r="C8" s="31">
        <f>STBI!C5</f>
        <v>0</v>
      </c>
      <c r="D8" s="26">
        <f>STBI!C6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79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80</v>
      </c>
      <c r="C10" s="31">
        <f>DA!C5</f>
        <v>4.6800000000000002E-8</v>
      </c>
      <c r="D10" s="26">
        <f>DA!C6</f>
        <v>4.6800000000000002E-8</v>
      </c>
      <c r="E10" s="44"/>
      <c r="G10" s="1">
        <f t="shared" si="0"/>
        <v>0.99999995320000001</v>
      </c>
      <c r="H10" s="1">
        <f t="shared" si="1"/>
        <v>0.99999995320000001</v>
      </c>
    </row>
    <row r="11" spans="2:8" x14ac:dyDescent="0.25">
      <c r="B11" s="40" t="s">
        <v>81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82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abSelected="1" workbookViewId="0">
      <selection activeCell="E3" sqref="E3:E40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114</v>
      </c>
      <c r="E2" s="63" t="s">
        <v>136</v>
      </c>
      <c r="F2" s="48" t="s">
        <v>77</v>
      </c>
      <c r="G2" s="48" t="s">
        <v>78</v>
      </c>
      <c r="H2" s="48" t="s">
        <v>79</v>
      </c>
      <c r="I2" s="48" t="s">
        <v>80</v>
      </c>
      <c r="J2" s="48" t="s">
        <v>81</v>
      </c>
      <c r="K2" s="48" t="s">
        <v>101</v>
      </c>
      <c r="L2" s="49" t="s">
        <v>82</v>
      </c>
    </row>
    <row r="3" spans="2:12" x14ac:dyDescent="0.25">
      <c r="B3" s="3">
        <v>0</v>
      </c>
      <c r="C3" s="9">
        <v>0.27700000000000002</v>
      </c>
      <c r="D3" s="22" t="str">
        <f t="shared" ref="D3:D40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+0</v>
      </c>
      <c r="E3" s="22" t="str">
        <f t="shared" ref="E3:E40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+0</v>
      </c>
      <c r="F3" s="4" t="str">
        <f t="array" ref="F3">INDEX(STPH!$O$11:$O$30,IFERROR(MATCH(MIN(IF(STPH!$D$11:$D$30&gt;AVERAGE(B3,C3),STPH!$D$11:$D$30)),STPH!$D$11:$D$30),1))</f>
        <v>+III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+III</v>
      </c>
      <c r="I3" s="4">
        <f t="array" ref="I3">INDEX(DA!$K$50:$K$71,IFERROR(MATCH(MIN(IF(DA!$D$50:$D$71&gt;AVERAGE(B3,C3),DA!$D$50:$D$71)),DA!$D$50:$D$71),1))</f>
        <v>0</v>
      </c>
      <c r="J3" s="4" t="str">
        <f t="array" ref="J3">INDEX(STKWp!$K$11:$K$30,IFERROR(MATCH(MIN(IF(STKWp!$D$11:$D$30&gt;AVERAGE(B3,C3),STKWp!$D$11:$D$30)),STKWp!$D$11:$D$30),1))</f>
        <v>+III</v>
      </c>
      <c r="K3" s="4" t="str">
        <f t="array" ref="K3">INDEX(BSKW!$K$11:$K$30,IFERROR(MATCH(MIN(IF(BSKW!$D$11:$D$30&gt;AVERAGE(B3,C3),BSKW!$D$11:$D$30)),BSKW!$D$11:$D$30),1))</f>
        <v>+III</v>
      </c>
      <c r="L3" s="7" t="str">
        <f t="array" ref="L3">INDEX(HTKW!$K$11:$K$30,IFERROR(MATCH(MIN(IF(HTKW!$D$11:$D$30&gt;AVERAGE(B3,C3),HTKW!$D$11:$D$30)),HTKW!$D$11:$D$30),1))</f>
        <v>+III</v>
      </c>
    </row>
    <row r="4" spans="2:12" x14ac:dyDescent="0.25">
      <c r="B4" s="8">
        <v>0.27700000000000002</v>
      </c>
      <c r="C4" s="9">
        <v>0.53200000000000003</v>
      </c>
      <c r="D4" s="23" t="str">
        <f t="shared" si="0"/>
        <v>+0</v>
      </c>
      <c r="E4" s="23" t="str">
        <f t="shared" si="1"/>
        <v>+0</v>
      </c>
      <c r="F4" s="9" t="str">
        <f t="array" ref="F4">INDEX(STPH!$O$11:$O$30,IFERROR(MATCH(MIN(IF(STPH!$D$11:$D$30&gt;AVERAGE(B4,C4),STPH!$D$11:$D$30)),STPH!$D$11:$D$30),1))</f>
        <v>+III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+III</v>
      </c>
      <c r="I4" s="9">
        <f t="array" ref="I4">INDEX(DA!$K$50:$K$71,IFERROR(MATCH(MIN(IF(DA!$D$50:$D$71&gt;AVERAGE(B4,C4),DA!$D$50:$D$71)),DA!$D$50:$D$71),1))</f>
        <v>0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+III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0.53200000000000003</v>
      </c>
      <c r="C5" s="9">
        <v>0.755</v>
      </c>
      <c r="D5" s="23" t="str">
        <f t="shared" si="0"/>
        <v>+0</v>
      </c>
      <c r="E5" s="23" t="str">
        <f t="shared" si="1"/>
        <v>+0</v>
      </c>
      <c r="F5" s="9" t="str">
        <f t="array" ref="F5">INDEX(STPH!$O$11:$O$30,IFERROR(MATCH(MIN(IF(STPH!$D$11:$D$30&gt;AVERAGE(B5,C5),STPH!$D$11:$D$30)),STPH!$D$11:$D$30),1))</f>
        <v>+III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INDEX(GEKB!$K$11:$K$30,IFERROR(MATCH(MIN(IF(GEKB!$D$11:$D$30&gt;AVERAGE(B5,C5),GEKB!$D$11:$D$30)),GEKB!$D$11:$D$30),1))</f>
        <v>+III</v>
      </c>
      <c r="I5" s="9">
        <f t="array" ref="I5">INDEX(DA!$K$50:$K$71,IFERROR(MATCH(MIN(IF(DA!$D$50:$D$71&gt;AVERAGE(B5,C5),DA!$D$50:$D$71)),DA!$D$50:$D$71),1))</f>
        <v>0</v>
      </c>
      <c r="J5" s="9" t="str">
        <f t="array" ref="J5">INDEX(STKWp!$K$11:$K$30,IFERROR(MATCH(MIN(IF(STKWp!$D$11:$D$30&gt;AVERAGE(B5,C5),STKWp!$D$11:$D$30)),STKWp!$D$11:$D$30),1))</f>
        <v>+III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+III</v>
      </c>
    </row>
    <row r="6" spans="2:12" x14ac:dyDescent="0.25">
      <c r="B6" s="8">
        <v>0.755</v>
      </c>
      <c r="C6" s="9">
        <v>0.91300000000000003</v>
      </c>
      <c r="D6" s="23" t="str">
        <f t="shared" si="0"/>
        <v>+0</v>
      </c>
      <c r="E6" s="23" t="str">
        <f t="shared" si="1"/>
        <v>+0</v>
      </c>
      <c r="F6" s="9" t="str">
        <f t="array" ref="F6">INDEX(STPH!$O$11:$O$30,IFERROR(MATCH(MIN(IF(STPH!$D$11:$D$30&gt;AVERAGE(B6,C6),STPH!$D$11:$D$30)),STPH!$D$11:$D$30),1))</f>
        <v>+III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INDEX(GEKB!$K$11:$K$30,IFERROR(MATCH(MIN(IF(GEKB!$D$11:$D$30&gt;AVERAGE(B6,C6),GEKB!$D$11:$D$30)),GEKB!$D$11:$D$30),1))</f>
        <v>+III</v>
      </c>
      <c r="I6" s="9">
        <f t="array" ref="I6">INDEX(DA!$K$50:$K$71,IFERROR(MATCH(MIN(IF(DA!$D$50:$D$71&gt;AVERAGE(B6,C6),DA!$D$50:$D$71)),DA!$D$50:$D$71),1))</f>
        <v>0</v>
      </c>
      <c r="J6" s="9" t="str">
        <f t="array" ref="J6">INDEX(STKWp!$K$11:$K$30,IFERROR(MATCH(MIN(IF(STKWp!$D$11:$D$30&gt;AVERAGE(B6,C6),STKWp!$D$11:$D$30)),STKWp!$D$11:$D$30),1))</f>
        <v>+III</v>
      </c>
      <c r="K6" s="9" t="str">
        <f t="array" ref="K6">INDEX(BSKW!$K$11:$K$30,IFERROR(MATCH(MIN(IF(BSKW!$D$11:$D$30&gt;AVERAGE(B6,C6),BSKW!$D$11:$D$30)),BSKW!$D$11:$D$30),1))</f>
        <v>+III</v>
      </c>
      <c r="L6" s="12" t="str">
        <f t="array" ref="L6">INDEX(HTKW!$K$11:$K$30,IFERROR(MATCH(MIN(IF(HTKW!$D$11:$D$30&gt;AVERAGE(B6,C6),HTKW!$D$11:$D$30)),HTKW!$D$11:$D$30),1))</f>
        <v>+III</v>
      </c>
    </row>
    <row r="7" spans="2:12" x14ac:dyDescent="0.25">
      <c r="B7" s="8">
        <v>0.91300000000000003</v>
      </c>
      <c r="C7" s="9">
        <v>1.0509999999999999</v>
      </c>
      <c r="D7" s="23" t="str">
        <f t="shared" si="0"/>
        <v>+0</v>
      </c>
      <c r="E7" s="23" t="str">
        <f t="shared" si="1"/>
        <v>+0</v>
      </c>
      <c r="F7" s="9" t="str">
        <f t="array" ref="F7">INDEX(STPH!$O$11:$O$30,IFERROR(MATCH(MIN(IF(STPH!$D$11:$D$30&gt;AVERAGE(B7,C7),STPH!$D$11:$D$30)),STPH!$D$11:$D$30),1))</f>
        <v>+III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INDEX(GEKB!$K$11:$K$30,IFERROR(MATCH(MIN(IF(GEKB!$D$11:$D$30&gt;AVERAGE(B7,C7),GEKB!$D$11:$D$30)),GEKB!$D$11:$D$30),1))</f>
        <v>+III</v>
      </c>
      <c r="I7" s="9">
        <f t="array" ref="I7">INDEX(DA!$K$50:$K$71,IFERROR(MATCH(MIN(IF(DA!$D$50:$D$71&gt;AVERAGE(B7,C7),DA!$D$50:$D$71)),DA!$D$50:$D$71),1))</f>
        <v>0</v>
      </c>
      <c r="J7" s="9" t="str">
        <f t="array" ref="J7">INDEX(STKWp!$K$11:$K$30,IFERROR(MATCH(MIN(IF(STKWp!$D$11:$D$30&gt;AVERAGE(B7,C7),STKWp!$D$11:$D$30)),STKWp!$D$11:$D$30),1))</f>
        <v>+III</v>
      </c>
      <c r="K7" s="9" t="str">
        <f t="array" ref="K7">INDEX(BSKW!$K$11:$K$30,IFERROR(MATCH(MIN(IF(BSKW!$D$11:$D$30&gt;AVERAGE(B7,C7),BSKW!$D$11:$D$30)),BSKW!$D$11:$D$30),1))</f>
        <v>+III</v>
      </c>
      <c r="L7" s="12" t="str">
        <f t="array" ref="L7">INDEX(HTKW!$K$11:$K$30,IFERROR(MATCH(MIN(IF(HTKW!$D$11:$D$30&gt;AVERAGE(B7,C7),HTKW!$D$11:$D$30)),HTKW!$D$11:$D$30),1))</f>
        <v>+III</v>
      </c>
    </row>
    <row r="8" spans="2:12" x14ac:dyDescent="0.25">
      <c r="B8" s="8">
        <v>1.0509999999999999</v>
      </c>
      <c r="C8" s="9">
        <v>1.214</v>
      </c>
      <c r="D8" s="23" t="str">
        <f t="shared" si="0"/>
        <v>+0</v>
      </c>
      <c r="E8" s="23" t="str">
        <f t="shared" si="1"/>
        <v>+0</v>
      </c>
      <c r="F8" s="9" t="str">
        <f t="array" ref="F8">INDEX(STPH!$O$11:$O$30,IFERROR(MATCH(MIN(IF(STPH!$D$11:$D$30&gt;AVERAGE(B8,C8),STPH!$D$11:$D$30)),STPH!$D$11:$D$30),1))</f>
        <v>+III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INDEX(GEKB!$K$11:$K$30,IFERROR(MATCH(MIN(IF(GEKB!$D$11:$D$30&gt;AVERAGE(B8,C8),GEKB!$D$11:$D$30)),GEKB!$D$11:$D$30),1))</f>
        <v>+III</v>
      </c>
      <c r="I8" s="9">
        <f t="array" ref="I8">INDEX(DA!$K$50:$K$71,IFERROR(MATCH(MIN(IF(DA!$D$50:$D$71&gt;AVERAGE(B8,C8),DA!$D$50:$D$71)),DA!$D$50:$D$71),1))</f>
        <v>0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+III</v>
      </c>
      <c r="L8" s="12" t="str">
        <f t="array" ref="L8">INDEX(HTKW!$K$11:$K$30,IFERROR(MATCH(MIN(IF(HTKW!$D$11:$D$30&gt;AVERAGE(B8,C8),HTKW!$D$11:$D$30)),HTKW!$D$11:$D$30),1))</f>
        <v>+III</v>
      </c>
    </row>
    <row r="9" spans="2:12" x14ac:dyDescent="0.25">
      <c r="B9" s="8">
        <v>1.214</v>
      </c>
      <c r="C9" s="9">
        <v>1.383</v>
      </c>
      <c r="D9" s="23" t="str">
        <f t="shared" si="0"/>
        <v>+0</v>
      </c>
      <c r="E9" s="23" t="str">
        <f t="shared" si="1"/>
        <v>+0</v>
      </c>
      <c r="F9" s="9" t="str">
        <f t="array" ref="F9">INDEX(STPH!$O$11:$O$30,IFERROR(MATCH(MIN(IF(STPH!$D$11:$D$30&gt;AVERAGE(B9,C9),STPH!$D$11:$D$30)),STPH!$D$11:$D$30),1))</f>
        <v>+III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INDEX(GEKB!$K$11:$K$30,IFERROR(MATCH(MIN(IF(GEKB!$D$11:$D$30&gt;AVERAGE(B9,C9),GEKB!$D$11:$D$30)),GEKB!$D$11:$D$30),1))</f>
        <v>+III</v>
      </c>
      <c r="I9" s="9">
        <f t="array" ref="I9">INDEX(DA!$K$50:$K$71,IFERROR(MATCH(MIN(IF(DA!$D$50:$D$71&gt;AVERAGE(B9,C9),DA!$D$50:$D$71)),DA!$D$50:$D$71),1))</f>
        <v>0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+III</v>
      </c>
      <c r="L9" s="12" t="str">
        <f t="array" ref="L9">INDEX(HTKW!$K$11:$K$30,IFERROR(MATCH(MIN(IF(HTKW!$D$11:$D$30&gt;AVERAGE(B9,C9),HTKW!$D$11:$D$30)),HTKW!$D$11:$D$30),1))</f>
        <v>+III</v>
      </c>
    </row>
    <row r="10" spans="2:12" x14ac:dyDescent="0.25">
      <c r="B10" s="8">
        <v>1.383</v>
      </c>
      <c r="C10" s="9">
        <v>1.5289999999999999</v>
      </c>
      <c r="D10" s="23" t="str">
        <f t="shared" si="0"/>
        <v>+0</v>
      </c>
      <c r="E10" s="23" t="str">
        <f t="shared" si="1"/>
        <v>+0</v>
      </c>
      <c r="F10" s="9" t="str">
        <f t="array" ref="F10">INDEX(STPH!$O$11:$O$30,IFERROR(MATCH(MIN(IF(STPH!$D$11:$D$30&gt;AVERAGE(B10,C10),STPH!$D$11:$D$30)),STPH!$D$11:$D$30),1))</f>
        <v>+III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INDEX(GEKB!$K$11:$K$30,IFERROR(MATCH(MIN(IF(GEKB!$D$11:$D$30&gt;AVERAGE(B10,C10),GEKB!$D$11:$D$30)),GEKB!$D$11:$D$30),1))</f>
        <v>+III</v>
      </c>
      <c r="I10" s="9">
        <f t="array" ref="I10">INDEX(DA!$K$50:$K$71,IFERROR(MATCH(MIN(IF(DA!$D$50:$D$71&gt;AVERAGE(B10,C10),DA!$D$50:$D$71)),DA!$D$50:$D$71),1))</f>
        <v>0</v>
      </c>
      <c r="J10" s="9" t="str">
        <f t="array" ref="J10">INDEX(STKWp!$K$11:$K$30,IFERROR(MATCH(MIN(IF(STKWp!$D$11:$D$30&gt;AVERAGE(B10,C10),STKWp!$D$11:$D$30)),STKWp!$D$11:$D$30),1))</f>
        <v>+III</v>
      </c>
      <c r="K10" s="9" t="str">
        <f t="array" ref="K10">INDEX(BSKW!$K$11:$K$30,IFERROR(MATCH(MIN(IF(BSKW!$D$11:$D$30&gt;AVERAGE(B10,C10),BSKW!$D$11:$D$30)),BSKW!$D$11:$D$30),1))</f>
        <v>+III</v>
      </c>
      <c r="L10" s="12" t="str">
        <f t="array" ref="L10">INDEX(HTKW!$K$11:$K$30,IFERROR(MATCH(MIN(IF(HTKW!$D$11:$D$30&gt;AVERAGE(B10,C10),HTKW!$D$11:$D$30)),HTKW!$D$11:$D$30),1))</f>
        <v>+III</v>
      </c>
    </row>
    <row r="11" spans="2:12" x14ac:dyDescent="0.25">
      <c r="B11" s="8">
        <v>1.5289999999999999</v>
      </c>
      <c r="C11" s="9">
        <v>1.661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INDEX(STPH!$O$11:$O$30,IFERROR(MATCH(MIN(IF(STPH!$D$11:$D$30&gt;AVERAGE(B11,C11),STPH!$D$11:$D$30)),STPH!$D$11:$D$30),1))</f>
        <v>+III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>
        <f t="array" ref="I11">INDEX(DA!$K$50:$K$71,IFERROR(MATCH(MIN(IF(DA!$D$50:$D$71&gt;AVERAGE(B11,C11),DA!$D$50:$D$71)),DA!$D$50:$D$71),1))</f>
        <v>0</v>
      </c>
      <c r="J11" s="9" t="str">
        <f t="array" ref="J11">INDEX(STKWp!$K$11:$K$30,IFERROR(MATCH(MIN(IF(STKWp!$D$11:$D$30&gt;AVERAGE(B11,C11),STKWp!$D$11:$D$30)),STKWp!$D$11:$D$30),1))</f>
        <v>+III</v>
      </c>
      <c r="K11" s="9" t="str">
        <f t="array" ref="K11">INDEX(BSKW!$K$11:$K$30,IFERROR(MATCH(MIN(IF(BSKW!$D$11:$D$30&gt;AVERAGE(B11,C11),BSKW!$D$11:$D$30)),BSKW!$D$11:$D$30),1))</f>
        <v>+III</v>
      </c>
      <c r="L11" s="12" t="str">
        <f t="array" ref="L11">INDEX(HTKW!$K$11:$K$30,IFERROR(MATCH(MIN(IF(HTKW!$D$11:$D$30&gt;AVERAGE(B11,C11),HTKW!$D$11:$D$30)),HTKW!$D$11:$D$30),1))</f>
        <v>+III</v>
      </c>
    </row>
    <row r="12" spans="2:12" x14ac:dyDescent="0.25">
      <c r="B12" s="8">
        <v>1.661</v>
      </c>
      <c r="C12" s="9">
        <v>1.79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>
        <f t="array" ref="I12">INDEX(DA!$K$50:$K$71,IFERROR(MATCH(MIN(IF(DA!$D$50:$D$71&gt;AVERAGE(B12,C12),DA!$D$50:$D$71)),DA!$D$50:$D$71),1))</f>
        <v>0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+III</v>
      </c>
      <c r="L12" s="12" t="str">
        <f t="array" ref="L12">INDEX(HTKW!$K$11:$K$30,IFERROR(MATCH(MIN(IF(HTKW!$D$11:$D$30&gt;AVERAGE(B12,C12),HTKW!$D$11:$D$30)),HTKW!$D$11:$D$30),1))</f>
        <v>+III</v>
      </c>
    </row>
    <row r="13" spans="2:12" x14ac:dyDescent="0.25">
      <c r="B13" s="8">
        <v>1.79</v>
      </c>
      <c r="C13" s="9">
        <v>1.929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>
        <f t="array" ref="I13">INDEX(DA!$K$50:$K$71,IFERROR(MATCH(MIN(IF(DA!$D$50:$D$71&gt;AVERAGE(B13,C13),DA!$D$50:$D$71)),DA!$D$50:$D$71),1))</f>
        <v>0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+III</v>
      </c>
      <c r="L13" s="12" t="str">
        <f t="array" ref="L13">INDEX(HTKW!$K$11:$K$30,IFERROR(MATCH(MIN(IF(HTKW!$D$11:$D$30&gt;AVERAGE(B13,C13),HTKW!$D$11:$D$30)),HTKW!$D$11:$D$30),1))</f>
        <v>+III</v>
      </c>
    </row>
    <row r="14" spans="2:12" x14ac:dyDescent="0.25">
      <c r="B14" s="8">
        <v>1.929</v>
      </c>
      <c r="C14" s="9">
        <v>2.0910000000000002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INDEX(STPH!$O$11:$O$30,IFERROR(MATCH(MIN(IF(STPH!$D$11:$D$30&gt;AVERAGE(B14,C14),STPH!$D$11:$D$30)),STPH!$D$11:$D$30),1))</f>
        <v>+III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>
        <f t="array" ref="I14">INDEX(DA!$K$50:$K$71,IFERROR(MATCH(MIN(IF(DA!$D$50:$D$71&gt;AVERAGE(B14,C14),DA!$D$50:$D$71)),DA!$D$50:$D$71),1))</f>
        <v>0</v>
      </c>
      <c r="J14" s="9" t="str">
        <f t="array" ref="J14">INDEX(STKWp!$K$11:$K$30,IFERROR(MATCH(MIN(IF(STKWp!$D$11:$D$30&gt;AVERAGE(B14,C14),STKWp!$D$11:$D$30)),STKWp!$D$11:$D$30),1))</f>
        <v>+III</v>
      </c>
      <c r="K14" s="9" t="str">
        <f t="array" ref="K14">INDEX(BSKW!$K$11:$K$30,IFERROR(MATCH(MIN(IF(BSKW!$D$11:$D$30&gt;AVERAGE(B14,C14),BSKW!$D$11:$D$30)),BSKW!$D$11:$D$30),1))</f>
        <v>+III</v>
      </c>
      <c r="L14" s="12" t="str">
        <f t="array" ref="L14">INDEX(HTKW!$K$11:$K$30,IFERROR(MATCH(MIN(IF(HTKW!$D$11:$D$30&gt;AVERAGE(B14,C14),HTKW!$D$11:$D$30)),HTKW!$D$11:$D$30),1))</f>
        <v>+III</v>
      </c>
    </row>
    <row r="15" spans="2:12" x14ac:dyDescent="0.25">
      <c r="B15" s="8">
        <v>2.0910000000000002</v>
      </c>
      <c r="C15" s="9">
        <v>2.254</v>
      </c>
      <c r="D15" s="23" t="str">
        <f t="shared" si="0"/>
        <v>+0</v>
      </c>
      <c r="E15" s="23" t="str">
        <f t="shared" si="1"/>
        <v>+0</v>
      </c>
      <c r="F15" s="9" t="str">
        <f t="array" ref="F15">INDEX(STPH!$O$11:$O$30,IFERROR(MATCH(MIN(IF(STPH!$D$11:$D$30&gt;AVERAGE(B15,C15),STPH!$D$11:$D$30)),STPH!$D$11:$D$30),1))</f>
        <v>+III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>
        <f t="array" ref="I15">INDEX(DA!$K$50:$K$71,IFERROR(MATCH(MIN(IF(DA!$D$50:$D$71&gt;AVERAGE(B15,C15),DA!$D$50:$D$71)),DA!$D$50:$D$71),1))</f>
        <v>0</v>
      </c>
      <c r="J15" s="9" t="str">
        <f t="array" ref="J15">INDEX(STKWp!$K$11:$K$30,IFERROR(MATCH(MIN(IF(STKWp!$D$11:$D$30&gt;AVERAGE(B15,C15),STKWp!$D$11:$D$30)),STKWp!$D$11:$D$30),1))</f>
        <v>+III</v>
      </c>
      <c r="K15" s="9" t="str">
        <f t="array" ref="K15">INDEX(BSKW!$K$11:$K$30,IFERROR(MATCH(MIN(IF(BSKW!$D$11:$D$30&gt;AVERAGE(B15,C15),BSKW!$D$11:$D$30)),BSKW!$D$11:$D$30),1))</f>
        <v>+III</v>
      </c>
      <c r="L15" s="12" t="str">
        <f t="array" ref="L15">INDEX(HTKW!$K$11:$K$30,IFERROR(MATCH(MIN(IF(HTKW!$D$11:$D$30&gt;AVERAGE(B15,C15),HTKW!$D$11:$D$30)),HTKW!$D$11:$D$30),1))</f>
        <v>+III</v>
      </c>
    </row>
    <row r="16" spans="2:12" x14ac:dyDescent="0.25">
      <c r="B16" s="8">
        <v>2.254</v>
      </c>
      <c r="C16" s="9">
        <v>2.395</v>
      </c>
      <c r="D16" s="23" t="str">
        <f t="shared" si="0"/>
        <v>+0</v>
      </c>
      <c r="E16" s="23" t="str">
        <f t="shared" si="1"/>
        <v>+0</v>
      </c>
      <c r="F16" s="9" t="str">
        <f t="array" ref="F16">INDEX(STPH!$O$11:$O$30,IFERROR(MATCH(MIN(IF(STPH!$D$11:$D$30&gt;AVERAGE(B16,C16),STPH!$D$11:$D$30)),STPH!$D$11:$D$30),1))</f>
        <v>+III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INDEX(GEKB!$K$11:$K$30,IFERROR(MATCH(MIN(IF(GEKB!$D$11:$D$30&gt;AVERAGE(B16,C16),GEKB!$D$11:$D$30)),GEKB!$D$11:$D$30),1))</f>
        <v>+III</v>
      </c>
      <c r="I16" s="9">
        <f t="array" ref="I16">INDEX(DA!$K$50:$K$71,IFERROR(MATCH(MIN(IF(DA!$D$50:$D$71&gt;AVERAGE(B16,C16),DA!$D$50:$D$71)),DA!$D$50:$D$71),1))</f>
        <v>0</v>
      </c>
      <c r="J16" s="9" t="str">
        <f t="array" ref="J16">INDEX(STKWp!$K$11:$K$30,IFERROR(MATCH(MIN(IF(STKWp!$D$11:$D$30&gt;AVERAGE(B16,C16),STKWp!$D$11:$D$30)),STKWp!$D$11:$D$30),1))</f>
        <v>+III</v>
      </c>
      <c r="K16" s="9" t="str">
        <f t="array" ref="K16">INDEX(BSKW!$K$11:$K$30,IFERROR(MATCH(MIN(IF(BSKW!$D$11:$D$30&gt;AVERAGE(B16,C16),BSKW!$D$11:$D$30)),BSKW!$D$11:$D$30),1))</f>
        <v>+III</v>
      </c>
      <c r="L16" s="12" t="str">
        <f t="array" ref="L16">INDEX(HTKW!$K$11:$K$30,IFERROR(MATCH(MIN(IF(HTKW!$D$11:$D$30&gt;AVERAGE(B16,C16),HTKW!$D$11:$D$30)),HTKW!$D$11:$D$30),1))</f>
        <v>+III</v>
      </c>
    </row>
    <row r="17" spans="2:12" x14ac:dyDescent="0.25">
      <c r="B17" s="8">
        <v>2.395</v>
      </c>
      <c r="C17" s="9">
        <v>2.524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INDEX(STPH!$O$11:$O$30,IFERROR(MATCH(MIN(IF(STPH!$D$11:$D$30&gt;AVERAGE(B17,C17),STPH!$D$11:$D$30)),STPH!$D$11:$D$30),1))</f>
        <v>+III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INDEX(GEKB!$K$11:$K$30,IFERROR(MATCH(MIN(IF(GEKB!$D$11:$D$30&gt;AVERAGE(B17,C17),GEKB!$D$11:$D$30)),GEKB!$D$11:$D$30),1))</f>
        <v>+III</v>
      </c>
      <c r="I17" s="9">
        <f t="array" ref="I17">INDEX(DA!$K$50:$K$71,IFERROR(MATCH(MIN(IF(DA!$D$50:$D$71&gt;AVERAGE(B17,C17),DA!$D$50:$D$71)),DA!$D$50:$D$71),1))</f>
        <v>0</v>
      </c>
      <c r="J17" s="9" t="str">
        <f t="array" ref="J17">INDEX(STKWp!$K$11:$K$30,IFERROR(MATCH(MIN(IF(STKWp!$D$11:$D$30&gt;AVERAGE(B17,C17),STKWp!$D$11:$D$30)),STKWp!$D$11:$D$30),1))</f>
        <v>+III</v>
      </c>
      <c r="K17" s="9" t="str">
        <f t="array" ref="K17">INDEX(BSKW!$K$11:$K$30,IFERROR(MATCH(MIN(IF(BSKW!$D$11:$D$30&gt;AVERAGE(B17,C17),BSKW!$D$11:$D$30)),BSKW!$D$11:$D$30),1))</f>
        <v>+III</v>
      </c>
      <c r="L17" s="12" t="str">
        <f t="array" ref="L17">INDEX(HTKW!$K$11:$K$30,IFERROR(MATCH(MIN(IF(HTKW!$D$11:$D$30&gt;AVERAGE(B17,C17),HTKW!$D$11:$D$30)),HTKW!$D$11:$D$30),1))</f>
        <v>+III</v>
      </c>
    </row>
    <row r="18" spans="2:12" x14ac:dyDescent="0.25">
      <c r="B18" s="8">
        <v>2.524</v>
      </c>
      <c r="C18" s="9">
        <v>2.6560000000000001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INDEX(STPH!$O$11:$O$30,IFERROR(MATCH(MIN(IF(STPH!$D$11:$D$30&gt;AVERAGE(B18,C18),STPH!$D$11:$D$30)),STPH!$D$11:$D$30),1))</f>
        <v>+III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INDEX(GEKB!$K$11:$K$30,IFERROR(MATCH(MIN(IF(GEKB!$D$11:$D$30&gt;AVERAGE(B18,C18),GEKB!$D$11:$D$30)),GEKB!$D$11:$D$30),1))</f>
        <v>+III</v>
      </c>
      <c r="I18" s="9">
        <f t="array" ref="I18">INDEX(DA!$K$50:$K$71,IFERROR(MATCH(MIN(IF(DA!$D$50:$D$71&gt;AVERAGE(B18,C18),DA!$D$50:$D$71)),DA!$D$50:$D$71),1))</f>
        <v>0</v>
      </c>
      <c r="J18" s="9" t="str">
        <f t="array" ref="J18">INDEX(STKWp!$K$11:$K$30,IFERROR(MATCH(MIN(IF(STKWp!$D$11:$D$30&gt;AVERAGE(B18,C18),STKWp!$D$11:$D$30)),STKWp!$D$11:$D$30),1))</f>
        <v>+III</v>
      </c>
      <c r="K18" s="9" t="str">
        <f t="array" ref="K18">INDEX(BSKW!$K$11:$K$30,IFERROR(MATCH(MIN(IF(BSKW!$D$11:$D$30&gt;AVERAGE(B18,C18),BSKW!$D$11:$D$30)),BSKW!$D$11:$D$30),1))</f>
        <v>+III</v>
      </c>
      <c r="L18" s="12" t="str">
        <f t="array" ref="L18">INDEX(HTKW!$K$11:$K$30,IFERROR(MATCH(MIN(IF(HTKW!$D$11:$D$30&gt;AVERAGE(B18,C18),HTKW!$D$11:$D$30)),HTKW!$D$11:$D$30),1))</f>
        <v>+III</v>
      </c>
    </row>
    <row r="19" spans="2:12" x14ac:dyDescent="0.25">
      <c r="B19" s="8">
        <v>2.6560000000000001</v>
      </c>
      <c r="C19" s="9">
        <v>2.7959999999999998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INDEX(STPH!$O$11:$O$30,IFERROR(MATCH(MIN(IF(STPH!$D$11:$D$30&gt;AVERAGE(B19,C19),STPH!$D$11:$D$30)),STPH!$D$11:$D$30),1))</f>
        <v>+III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INDEX(GEKB!$K$11:$K$30,IFERROR(MATCH(MIN(IF(GEKB!$D$11:$D$30&gt;AVERAGE(B19,C19),GEKB!$D$11:$D$30)),GEKB!$D$11:$D$30),1))</f>
        <v>+III</v>
      </c>
      <c r="I19" s="9">
        <f t="array" ref="I19">INDEX(DA!$K$50:$K$71,IFERROR(MATCH(MIN(IF(DA!$D$50:$D$71&gt;AVERAGE(B19,C19),DA!$D$50:$D$71)),DA!$D$50:$D$71),1))</f>
        <v>0</v>
      </c>
      <c r="J19" s="9" t="str">
        <f t="array" ref="J19">INDEX(STKWp!$K$11:$K$30,IFERROR(MATCH(MIN(IF(STKWp!$D$11:$D$30&gt;AVERAGE(B19,C19),STKWp!$D$11:$D$30)),STKWp!$D$11:$D$30),1))</f>
        <v>+III</v>
      </c>
      <c r="K19" s="9" t="str">
        <f t="array" ref="K19">INDEX(BSKW!$K$11:$K$30,IFERROR(MATCH(MIN(IF(BSKW!$D$11:$D$30&gt;AVERAGE(B19,C19),BSKW!$D$11:$D$30)),BSKW!$D$11:$D$30),1))</f>
        <v>+III</v>
      </c>
      <c r="L19" s="12" t="str">
        <f t="array" ref="L19">INDEX(HTKW!$K$11:$K$30,IFERROR(MATCH(MIN(IF(HTKW!$D$11:$D$30&gt;AVERAGE(B19,C19),HTKW!$D$11:$D$30)),HTKW!$D$11:$D$30),1))</f>
        <v>+III</v>
      </c>
    </row>
    <row r="20" spans="2:12" x14ac:dyDescent="0.25">
      <c r="B20" s="8">
        <v>2.7959999999999998</v>
      </c>
      <c r="C20" s="9">
        <v>2.9569999999999999</v>
      </c>
      <c r="D20" s="23" t="str">
        <f t="shared" si="0"/>
        <v>+0</v>
      </c>
      <c r="E20" s="23" t="str">
        <f t="shared" si="1"/>
        <v>+0</v>
      </c>
      <c r="F20" s="9" t="str">
        <f t="array" ref="F20">INDEX(STPH!$O$11:$O$30,IFERROR(MATCH(MIN(IF(STPH!$D$11:$D$30&gt;AVERAGE(B20,C20),STPH!$D$11:$D$30)),STPH!$D$11:$D$30),1))</f>
        <v>+III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>
        <f t="array" ref="I20">INDEX(DA!$K$50:$K$71,IFERROR(MATCH(MIN(IF(DA!$D$50:$D$71&gt;AVERAGE(B20,C20),DA!$D$50:$D$71)),DA!$D$50:$D$71),1))</f>
        <v>0</v>
      </c>
      <c r="J20" s="9" t="str">
        <f t="array" ref="J20">INDEX(STKWp!$K$11:$K$30,IFERROR(MATCH(MIN(IF(STKWp!$D$11:$D$30&gt;AVERAGE(B20,C20),STKWp!$D$11:$D$30)),STKWp!$D$11:$D$30),1))</f>
        <v>+III</v>
      </c>
      <c r="K20" s="9" t="str">
        <f t="array" ref="K20">INDEX(BSKW!$K$11:$K$30,IFERROR(MATCH(MIN(IF(BSKW!$D$11:$D$30&gt;AVERAGE(B20,C20),BSKW!$D$11:$D$30)),BSKW!$D$11:$D$30),1))</f>
        <v>+III</v>
      </c>
      <c r="L20" s="12" t="str">
        <f t="array" ref="L20">INDEX(HTKW!$K$11:$K$30,IFERROR(MATCH(MIN(IF(HTKW!$D$11:$D$30&gt;AVERAGE(B20,C20),HTKW!$D$11:$D$30)),HTKW!$D$11:$D$30),1))</f>
        <v>+III</v>
      </c>
    </row>
    <row r="21" spans="2:12" x14ac:dyDescent="0.25">
      <c r="B21" s="8">
        <v>2.9569999999999999</v>
      </c>
      <c r="C21" s="9">
        <v>3.129</v>
      </c>
      <c r="D21" s="23" t="str">
        <f t="shared" si="0"/>
        <v>+0</v>
      </c>
      <c r="E21" s="23" t="str">
        <f t="shared" si="1"/>
        <v>+0</v>
      </c>
      <c r="F21" s="9" t="str">
        <f t="array" ref="F21">INDEX(STPH!$O$11:$O$30,IFERROR(MATCH(MIN(IF(STPH!$D$11:$D$30&gt;AVERAGE(B21,C21),STPH!$D$11:$D$30)),STPH!$D$11:$D$30),1))</f>
        <v>+III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>
        <f t="array" ref="I21">INDEX(DA!$K$50:$K$71,IFERROR(MATCH(MIN(IF(DA!$D$50:$D$71&gt;AVERAGE(B21,C21),DA!$D$50:$D$71)),DA!$D$50:$D$71),1))</f>
        <v>0</v>
      </c>
      <c r="J21" s="9" t="str">
        <f t="array" ref="J21">INDEX(STKWp!$K$11:$K$30,IFERROR(MATCH(MIN(IF(STKWp!$D$11:$D$30&gt;AVERAGE(B21,C21),STKWp!$D$11:$D$30)),STKWp!$D$11:$D$30),1))</f>
        <v>+III</v>
      </c>
      <c r="K21" s="9" t="str">
        <f t="array" ref="K21">INDEX(BSKW!$K$11:$K$30,IFERROR(MATCH(MIN(IF(BSKW!$D$11:$D$30&gt;AVERAGE(B21,C21),BSKW!$D$11:$D$30)),BSKW!$D$11:$D$30),1))</f>
        <v>+III</v>
      </c>
      <c r="L21" s="12" t="str">
        <f t="array" ref="L21">INDEX(HTKW!$K$11:$K$30,IFERROR(MATCH(MIN(IF(HTKW!$D$11:$D$30&gt;AVERAGE(B21,C21),HTKW!$D$11:$D$30)),HTKW!$D$11:$D$30),1))</f>
        <v>+III</v>
      </c>
    </row>
    <row r="22" spans="2:12" x14ac:dyDescent="0.25">
      <c r="B22" s="8">
        <v>3.129</v>
      </c>
      <c r="C22" s="9">
        <v>3.302</v>
      </c>
      <c r="D22" s="23" t="str">
        <f t="shared" si="0"/>
        <v>+0</v>
      </c>
      <c r="E22" s="23" t="str">
        <f t="shared" si="1"/>
        <v>+0</v>
      </c>
      <c r="F22" s="9" t="str">
        <f t="array" ref="F22">INDEX(STPH!$O$11:$O$30,IFERROR(MATCH(MIN(IF(STPH!$D$11:$D$30&gt;AVERAGE(B22,C22),STPH!$D$11:$D$30)),STPH!$D$11:$D$30),1))</f>
        <v>+III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INDEX(GEKB!$K$11:$K$30,IFERROR(MATCH(MIN(IF(GEKB!$D$11:$D$30&gt;AVERAGE(B22,C22),GEKB!$D$11:$D$30)),GEKB!$D$11:$D$30),1))</f>
        <v>+III</v>
      </c>
      <c r="I22" s="9">
        <f t="array" ref="I22">INDEX(DA!$K$50:$K$71,IFERROR(MATCH(MIN(IF(DA!$D$50:$D$71&gt;AVERAGE(B22,C22),DA!$D$50:$D$71)),DA!$D$50:$D$71),1))</f>
        <v>0</v>
      </c>
      <c r="J22" s="9" t="str">
        <f t="array" ref="J22">INDEX(STKWp!$K$11:$K$30,IFERROR(MATCH(MIN(IF(STKWp!$D$11:$D$30&gt;AVERAGE(B22,C22),STKWp!$D$11:$D$30)),STKWp!$D$11:$D$30),1))</f>
        <v>+III</v>
      </c>
      <c r="K22" s="9" t="str">
        <f t="array" ref="K22">INDEX(BSKW!$K$11:$K$30,IFERROR(MATCH(MIN(IF(BSKW!$D$11:$D$30&gt;AVERAGE(B22,C22),BSKW!$D$11:$D$30)),BSKW!$D$11:$D$30),1))</f>
        <v>+III</v>
      </c>
      <c r="L22" s="12" t="str">
        <f t="array" ref="L22">INDEX(HTKW!$K$11:$K$30,IFERROR(MATCH(MIN(IF(HTKW!$D$11:$D$30&gt;AVERAGE(B22,C22),HTKW!$D$11:$D$30)),HTKW!$D$11:$D$30),1))</f>
        <v>+III</v>
      </c>
    </row>
    <row r="23" spans="2:12" x14ac:dyDescent="0.25">
      <c r="B23" s="8">
        <v>3.302</v>
      </c>
      <c r="C23" s="9">
        <v>3.4630000000000001</v>
      </c>
      <c r="D23" s="23" t="str">
        <f t="shared" si="0"/>
        <v>+0</v>
      </c>
      <c r="E23" s="23" t="str">
        <f t="shared" si="1"/>
        <v>+0</v>
      </c>
      <c r="F23" s="9" t="str">
        <f t="array" ref="F23">INDEX(STPH!$O$11:$O$30,IFERROR(MATCH(MIN(IF(STPH!$D$11:$D$30&gt;AVERAGE(B23,C23),STPH!$D$11:$D$30)),STPH!$D$11:$D$30),1))</f>
        <v>+III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INDEX(GEKB!$K$11:$K$30,IFERROR(MATCH(MIN(IF(GEKB!$D$11:$D$30&gt;AVERAGE(B23,C23),GEKB!$D$11:$D$30)),GEKB!$D$11:$D$30),1))</f>
        <v>+III</v>
      </c>
      <c r="I23" s="9">
        <f t="array" ref="I23">INDEX(DA!$K$50:$K$71,IFERROR(MATCH(MIN(IF(DA!$D$50:$D$71&gt;AVERAGE(B23,C23),DA!$D$50:$D$71)),DA!$D$50:$D$71),1))</f>
        <v>0</v>
      </c>
      <c r="J23" s="9" t="str">
        <f t="array" ref="J23">INDEX(STKWp!$K$11:$K$30,IFERROR(MATCH(MIN(IF(STKWp!$D$11:$D$30&gt;AVERAGE(B23,C23),STKWp!$D$11:$D$30)),STKWp!$D$11:$D$30),1))</f>
        <v>+III</v>
      </c>
      <c r="K23" s="9" t="str">
        <f t="array" ref="K23">INDEX(BSKW!$K$11:$K$30,IFERROR(MATCH(MIN(IF(BSKW!$D$11:$D$30&gt;AVERAGE(B23,C23),BSKW!$D$11:$D$30)),BSKW!$D$11:$D$30),1))</f>
        <v>+III</v>
      </c>
      <c r="L23" s="12" t="str">
        <f t="array" ref="L23">INDEX(HTKW!$K$11:$K$30,IFERROR(MATCH(MIN(IF(HTKW!$D$11:$D$30&gt;AVERAGE(B23,C23),HTKW!$D$11:$D$30)),HTKW!$D$11:$D$30),1))</f>
        <v>+III</v>
      </c>
    </row>
    <row r="24" spans="2:12" x14ac:dyDescent="0.25">
      <c r="B24" s="8">
        <v>3.4630000000000001</v>
      </c>
      <c r="C24" s="9">
        <v>3.5960000000000001</v>
      </c>
      <c r="D24" s="23" t="str">
        <f t="shared" si="0"/>
        <v>+0</v>
      </c>
      <c r="E24" s="23" t="str">
        <f t="shared" si="1"/>
        <v>+0</v>
      </c>
      <c r="F24" s="9" t="str">
        <f t="array" ref="F24">INDEX(STPH!$O$11:$O$30,IFERROR(MATCH(MIN(IF(STPH!$D$11:$D$30&gt;AVERAGE(B24,C24),STPH!$D$11:$D$30)),STPH!$D$11:$D$30),1))</f>
        <v>+III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INDEX(GEKB!$K$11:$K$30,IFERROR(MATCH(MIN(IF(GEKB!$D$11:$D$30&gt;AVERAGE(B24,C24),GEKB!$D$11:$D$30)),GEKB!$D$11:$D$30),1))</f>
        <v>+III</v>
      </c>
      <c r="I24" s="9">
        <f t="array" ref="I24">INDEX(DA!$K$50:$K$71,IFERROR(MATCH(MIN(IF(DA!$D$50:$D$71&gt;AVERAGE(B24,C24),DA!$D$50:$D$71)),DA!$D$50:$D$71),1))</f>
        <v>0</v>
      </c>
      <c r="J24" s="9" t="str">
        <f t="array" ref="J24">INDEX(STKWp!$K$11:$K$30,IFERROR(MATCH(MIN(IF(STKWp!$D$11:$D$30&gt;AVERAGE(B24,C24),STKWp!$D$11:$D$30)),STKWp!$D$11:$D$30),1))</f>
        <v>+III</v>
      </c>
      <c r="K24" s="9" t="str">
        <f t="array" ref="K24">INDEX(BSKW!$K$11:$K$30,IFERROR(MATCH(MIN(IF(BSKW!$D$11:$D$30&gt;AVERAGE(B24,C24),BSKW!$D$11:$D$30)),BSKW!$D$11:$D$30),1))</f>
        <v>+III</v>
      </c>
      <c r="L24" s="12" t="str">
        <f t="array" ref="L24">INDEX(HTKW!$K$11:$K$30,IFERROR(MATCH(MIN(IF(HTKW!$D$11:$D$30&gt;AVERAGE(B24,C24),HTKW!$D$11:$D$30)),HTKW!$D$11:$D$30),1))</f>
        <v>+III</v>
      </c>
    </row>
    <row r="25" spans="2:12" x14ac:dyDescent="0.25">
      <c r="B25" s="8">
        <v>3.5960000000000001</v>
      </c>
      <c r="C25" s="9">
        <v>3.726</v>
      </c>
      <c r="D25" s="23" t="str">
        <f t="shared" si="0"/>
        <v>+0</v>
      </c>
      <c r="E25" s="23" t="str">
        <f t="shared" si="1"/>
        <v>+0</v>
      </c>
      <c r="F25" s="9" t="str">
        <f t="array" ref="F25">INDEX(STPH!$O$11:$O$30,IFERROR(MATCH(MIN(IF(STPH!$D$11:$D$30&gt;AVERAGE(B25,C25),STPH!$D$11:$D$30)),STPH!$D$11:$D$30),1))</f>
        <v>+III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INDEX(GEKB!$K$11:$K$30,IFERROR(MATCH(MIN(IF(GEKB!$D$11:$D$30&gt;AVERAGE(B25,C25),GEKB!$D$11:$D$30)),GEKB!$D$11:$D$30),1))</f>
        <v>+III</v>
      </c>
      <c r="I25" s="9">
        <f t="array" ref="I25">INDEX(DA!$K$50:$K$71,IFERROR(MATCH(MIN(IF(DA!$D$50:$D$71&gt;AVERAGE(B25,C25),DA!$D$50:$D$71)),DA!$D$50:$D$71),1))</f>
        <v>0</v>
      </c>
      <c r="J25" s="9" t="str">
        <f t="array" ref="J25">INDEX(STKWp!$K$11:$K$30,IFERROR(MATCH(MIN(IF(STKWp!$D$11:$D$30&gt;AVERAGE(B25,C25),STKWp!$D$11:$D$30)),STKWp!$D$11:$D$30),1))</f>
        <v>+III</v>
      </c>
      <c r="K25" s="9" t="str">
        <f t="array" ref="K25">INDEX(BSKW!$K$11:$K$30,IFERROR(MATCH(MIN(IF(BSKW!$D$11:$D$30&gt;AVERAGE(B25,C25),BSKW!$D$11:$D$30)),BSKW!$D$11:$D$30),1))</f>
        <v>+III</v>
      </c>
      <c r="L25" s="12" t="str">
        <f t="array" ref="L25">INDEX(HTKW!$K$11:$K$30,IFERROR(MATCH(MIN(IF(HTKW!$D$11:$D$30&gt;AVERAGE(B25,C25),HTKW!$D$11:$D$30)),HTKW!$D$11:$D$30),1))</f>
        <v>+III</v>
      </c>
    </row>
    <row r="26" spans="2:12" x14ac:dyDescent="0.25">
      <c r="B26" s="8">
        <v>3.726</v>
      </c>
      <c r="C26" s="9">
        <v>3.8559999999999999</v>
      </c>
      <c r="D26" s="23" t="str">
        <f t="shared" si="0"/>
        <v>+0</v>
      </c>
      <c r="E26" s="23" t="str">
        <f t="shared" si="1"/>
        <v>+0</v>
      </c>
      <c r="F26" s="9" t="str">
        <f t="array" ref="F26">INDEX(STPH!$O$11:$O$30,IFERROR(MATCH(MIN(IF(STPH!$D$11:$D$30&gt;AVERAGE(B26,C26),STPH!$D$11:$D$30)),STPH!$D$11:$D$30),1))</f>
        <v>+III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>
        <f t="array" ref="I26">INDEX(DA!$K$50:$K$71,IFERROR(MATCH(MIN(IF(DA!$D$50:$D$71&gt;AVERAGE(B26,C26),DA!$D$50:$D$71)),DA!$D$50:$D$71),1))</f>
        <v>0</v>
      </c>
      <c r="J26" s="9" t="str">
        <f t="array" ref="J26">INDEX(STKWp!$K$11:$K$30,IFERROR(MATCH(MIN(IF(STKWp!$D$11:$D$30&gt;AVERAGE(B26,C26),STKWp!$D$11:$D$30)),STKWp!$D$11:$D$30),1))</f>
        <v>+III</v>
      </c>
      <c r="K26" s="9" t="str">
        <f t="array" ref="K26">INDEX(BSKW!$K$11:$K$30,IFERROR(MATCH(MIN(IF(BSKW!$D$11:$D$30&gt;AVERAGE(B26,C26),BSKW!$D$11:$D$30)),BSKW!$D$11:$D$30),1))</f>
        <v>+III</v>
      </c>
      <c r="L26" s="12" t="str">
        <f t="array" ref="L26">INDEX(HTKW!$K$11:$K$30,IFERROR(MATCH(MIN(IF(HTKW!$D$11:$D$30&gt;AVERAGE(B26,C26),HTKW!$D$11:$D$30)),HTKW!$D$11:$D$30),1))</f>
        <v>+III</v>
      </c>
    </row>
    <row r="27" spans="2:12" x14ac:dyDescent="0.25">
      <c r="B27" s="8">
        <v>3.8559999999999999</v>
      </c>
      <c r="C27" s="9">
        <v>3.9809999999999999</v>
      </c>
      <c r="D27" s="23" t="str">
        <f t="shared" si="0"/>
        <v>+0</v>
      </c>
      <c r="E27" s="23" t="str">
        <f t="shared" si="1"/>
        <v>+0</v>
      </c>
      <c r="F27" s="9" t="str">
        <f t="array" ref="F27">INDEX(STPH!$O$11:$O$30,IFERROR(MATCH(MIN(IF(STPH!$D$11:$D$30&gt;AVERAGE(B27,C27),STPH!$D$11:$D$30)),STPH!$D$11:$D$30),1))</f>
        <v>+III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>
        <f t="array" ref="I27">INDEX(DA!$K$50:$K$71,IFERROR(MATCH(MIN(IF(DA!$D$50:$D$71&gt;AVERAGE(B27,C27),DA!$D$50:$D$71)),DA!$D$50:$D$71),1))</f>
        <v>0</v>
      </c>
      <c r="J27" s="9" t="str">
        <f t="array" ref="J27">INDEX(STKWp!$K$11:$K$30,IFERROR(MATCH(MIN(IF(STKWp!$D$11:$D$30&gt;AVERAGE(B27,C27),STKWp!$D$11:$D$30)),STKWp!$D$11:$D$30),1))</f>
        <v>+III</v>
      </c>
      <c r="K27" s="9" t="str">
        <f t="array" ref="K27">INDEX(BSKW!$K$11:$K$30,IFERROR(MATCH(MIN(IF(BSKW!$D$11:$D$30&gt;AVERAGE(B27,C27),BSKW!$D$11:$D$30)),BSKW!$D$11:$D$30),1))</f>
        <v>+III</v>
      </c>
      <c r="L27" s="12" t="str">
        <f t="array" ref="L27">INDEX(HTKW!$K$11:$K$30,IFERROR(MATCH(MIN(IF(HTKW!$D$11:$D$30&gt;AVERAGE(B27,C27),HTKW!$D$11:$D$30)),HTKW!$D$11:$D$30),1))</f>
        <v>+III</v>
      </c>
    </row>
    <row r="28" spans="2:12" x14ac:dyDescent="0.25">
      <c r="B28" s="8">
        <v>3.9809999999999999</v>
      </c>
      <c r="C28" s="9">
        <v>4.1050000000000004</v>
      </c>
      <c r="D28" s="23" t="str">
        <f t="shared" si="0"/>
        <v>+0</v>
      </c>
      <c r="E28" s="23" t="str">
        <f t="shared" si="1"/>
        <v>+0</v>
      </c>
      <c r="F28" s="9" t="str">
        <f t="array" ref="F28">INDEX(STPH!$O$11:$O$30,IFERROR(MATCH(MIN(IF(STPH!$D$11:$D$30&gt;AVERAGE(B28,C28),STPH!$D$11:$D$30)),STPH!$D$11:$D$30),1))</f>
        <v>+III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>
        <f t="array" ref="I28">INDEX(DA!$K$50:$K$71,IFERROR(MATCH(MIN(IF(DA!$D$50:$D$71&gt;AVERAGE(B28,C28),DA!$D$50:$D$71)),DA!$D$50:$D$71),1))</f>
        <v>0</v>
      </c>
      <c r="J28" s="9" t="str">
        <f t="array" ref="J28">INDEX(STKWp!$K$11:$K$30,IFERROR(MATCH(MIN(IF(STKWp!$D$11:$D$30&gt;AVERAGE(B28,C28),STKWp!$D$11:$D$30)),STKWp!$D$11:$D$30),1))</f>
        <v>+III</v>
      </c>
      <c r="K28" s="9" t="str">
        <f t="array" ref="K28">INDEX(BSKW!$K$11:$K$30,IFERROR(MATCH(MIN(IF(BSKW!$D$11:$D$30&gt;AVERAGE(B28,C28),BSKW!$D$11:$D$30)),BSKW!$D$11:$D$30),1))</f>
        <v>+III</v>
      </c>
      <c r="L28" s="12" t="str">
        <f t="array" ref="L28">INDEX(HTKW!$K$11:$K$30,IFERROR(MATCH(MIN(IF(HTKW!$D$11:$D$30&gt;AVERAGE(B28,C28),HTKW!$D$11:$D$30)),HTKW!$D$11:$D$30),1))</f>
        <v>+III</v>
      </c>
    </row>
    <row r="29" spans="2:12" x14ac:dyDescent="0.25">
      <c r="B29" s="8">
        <v>4.1050000000000004</v>
      </c>
      <c r="C29" s="9">
        <v>4.2359999999999998</v>
      </c>
      <c r="D29" s="23" t="str">
        <f t="shared" si="0"/>
        <v>+0</v>
      </c>
      <c r="E29" s="23" t="str">
        <f t="shared" si="1"/>
        <v>+0</v>
      </c>
      <c r="F29" s="9" t="str">
        <f t="array" ref="F29">INDEX(STPH!$O$11:$O$30,IFERROR(MATCH(MIN(IF(STPH!$D$11:$D$30&gt;AVERAGE(B29,C29),STPH!$D$11:$D$30)),STPH!$D$11:$D$30),1))</f>
        <v>+III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INDEX(GEKB!$K$11:$K$30,IFERROR(MATCH(MIN(IF(GEKB!$D$11:$D$30&gt;AVERAGE(B29,C29),GEKB!$D$11:$D$30)),GEKB!$D$11:$D$30),1))</f>
        <v>+III</v>
      </c>
      <c r="I29" s="9">
        <f t="array" ref="I29">INDEX(DA!$K$50:$K$71,IFERROR(MATCH(MIN(IF(DA!$D$50:$D$71&gt;AVERAGE(B29,C29),DA!$D$50:$D$71)),DA!$D$50:$D$71),1))</f>
        <v>0</v>
      </c>
      <c r="J29" s="9" t="str">
        <f t="array" ref="J29">INDEX(STKWp!$K$11:$K$30,IFERROR(MATCH(MIN(IF(STKWp!$D$11:$D$30&gt;AVERAGE(B29,C29),STKWp!$D$11:$D$30)),STKWp!$D$11:$D$30),1))</f>
        <v>+III</v>
      </c>
      <c r="K29" s="9" t="str">
        <f t="array" ref="K29">INDEX(BSKW!$K$11:$K$30,IFERROR(MATCH(MIN(IF(BSKW!$D$11:$D$30&gt;AVERAGE(B29,C29),BSKW!$D$11:$D$30)),BSKW!$D$11:$D$30),1))</f>
        <v>+III</v>
      </c>
      <c r="L29" s="12" t="str">
        <f t="array" ref="L29">INDEX(HTKW!$K$11:$K$30,IFERROR(MATCH(MIN(IF(HTKW!$D$11:$D$30&gt;AVERAGE(B29,C29),HTKW!$D$11:$D$30)),HTKW!$D$11:$D$30),1))</f>
        <v>+III</v>
      </c>
    </row>
    <row r="30" spans="2:12" x14ac:dyDescent="0.25">
      <c r="B30" s="8">
        <v>4.2359999999999998</v>
      </c>
      <c r="C30" s="9">
        <v>4.38</v>
      </c>
      <c r="D30" s="23" t="str">
        <f t="shared" si="0"/>
        <v>+0</v>
      </c>
      <c r="E30" s="23" t="str">
        <f t="shared" si="1"/>
        <v>+0</v>
      </c>
      <c r="F30" s="9" t="str">
        <f t="array" ref="F30">INDEX(STPH!$O$11:$O$30,IFERROR(MATCH(MIN(IF(STPH!$D$11:$D$30&gt;AVERAGE(B30,C30),STPH!$D$11:$D$30)),STPH!$D$11:$D$30),1))</f>
        <v>+III</v>
      </c>
      <c r="G30" s="9" t="str">
        <f t="array" ref="G30">INDEX(STBI!$O$11:$O$30,IFERROR(MATCH(MIN(IF(STBI!$D$11:$D$30&gt;AVERAGE(B30,C30),STBI!$D$11:$D$30)),STBI!$D$11:$D$30),1))</f>
        <v>+III</v>
      </c>
      <c r="H30" s="9" t="str">
        <f t="array" ref="H30">INDEX(GEKB!$K$11:$K$30,IFERROR(MATCH(MIN(IF(GEKB!$D$11:$D$30&gt;AVERAGE(B30,C30),GEKB!$D$11:$D$30)),GEKB!$D$11:$D$30),1))</f>
        <v>+III</v>
      </c>
      <c r="I30" s="9">
        <f t="array" ref="I30">INDEX(DA!$K$50:$K$71,IFERROR(MATCH(MIN(IF(DA!$D$50:$D$71&gt;AVERAGE(B30,C30),DA!$D$50:$D$71)),DA!$D$50:$D$71),1))</f>
        <v>0</v>
      </c>
      <c r="J30" s="9" t="str">
        <f t="array" ref="J30">INDEX(STKWp!$K$11:$K$30,IFERROR(MATCH(MIN(IF(STKWp!$D$11:$D$30&gt;AVERAGE(B30,C30),STKWp!$D$11:$D$30)),STKWp!$D$11:$D$30),1))</f>
        <v>+III</v>
      </c>
      <c r="K30" s="9" t="str">
        <f t="array" ref="K30">INDEX(BSKW!$K$11:$K$30,IFERROR(MATCH(MIN(IF(BSKW!$D$11:$D$30&gt;AVERAGE(B30,C30),BSKW!$D$11:$D$30)),BSKW!$D$11:$D$30),1))</f>
        <v>+III</v>
      </c>
      <c r="L30" s="12" t="str">
        <f t="array" ref="L30">INDEX(HTKW!$K$11:$K$30,IFERROR(MATCH(MIN(IF(HTKW!$D$11:$D$30&gt;AVERAGE(B30,C30),HTKW!$D$11:$D$30)),HTKW!$D$11:$D$30),1))</f>
        <v>+III</v>
      </c>
    </row>
    <row r="31" spans="2:12" x14ac:dyDescent="0.25">
      <c r="B31" s="8">
        <v>4.38</v>
      </c>
      <c r="C31" s="9">
        <v>4.5129999999999999</v>
      </c>
      <c r="D31" s="23" t="str">
        <f t="shared" si="0"/>
        <v>+0</v>
      </c>
      <c r="E31" s="23" t="str">
        <f t="shared" si="1"/>
        <v>+0</v>
      </c>
      <c r="F31" s="9" t="str">
        <f t="array" ref="F31">INDEX(STPH!$O$11:$O$30,IFERROR(MATCH(MIN(IF(STPH!$D$11:$D$30&gt;AVERAGE(B31,C31),STPH!$D$11:$D$30)),STPH!$D$11:$D$30),1))</f>
        <v>+III</v>
      </c>
      <c r="G31" s="9" t="str">
        <f t="array" ref="G31">INDEX(STBI!$O$11:$O$30,IFERROR(MATCH(MIN(IF(STBI!$D$11:$D$30&gt;AVERAGE(B31,C31),STBI!$D$11:$D$30)),STBI!$D$11:$D$30),1))</f>
        <v>+III</v>
      </c>
      <c r="H31" s="9" t="str">
        <f t="array" ref="H31">INDEX(GEKB!$K$11:$K$30,IFERROR(MATCH(MIN(IF(GEKB!$D$11:$D$30&gt;AVERAGE(B31,C31),GEKB!$D$11:$D$30)),GEKB!$D$11:$D$30),1))</f>
        <v>+III</v>
      </c>
      <c r="I31" s="9">
        <f t="array" ref="I31">INDEX(DA!$K$50:$K$71,IFERROR(MATCH(MIN(IF(DA!$D$50:$D$71&gt;AVERAGE(B31,C31),DA!$D$50:$D$71)),DA!$D$50:$D$71),1))</f>
        <v>0</v>
      </c>
      <c r="J31" s="9" t="str">
        <f t="array" ref="J31">INDEX(STKWp!$K$11:$K$30,IFERROR(MATCH(MIN(IF(STKWp!$D$11:$D$30&gt;AVERAGE(B31,C31),STKWp!$D$11:$D$30)),STKWp!$D$11:$D$30),1))</f>
        <v>+III</v>
      </c>
      <c r="K31" s="9" t="str">
        <f t="array" ref="K31">INDEX(BSKW!$K$11:$K$30,IFERROR(MATCH(MIN(IF(BSKW!$D$11:$D$30&gt;AVERAGE(B31,C31),BSKW!$D$11:$D$30)),BSKW!$D$11:$D$30),1))</f>
        <v>+III</v>
      </c>
      <c r="L31" s="12" t="str">
        <f t="array" ref="L31">INDEX(HTKW!$K$11:$K$30,IFERROR(MATCH(MIN(IF(HTKW!$D$11:$D$30&gt;AVERAGE(B31,C31),HTKW!$D$11:$D$30)),HTKW!$D$11:$D$30),1))</f>
        <v>+III</v>
      </c>
    </row>
    <row r="32" spans="2:12" x14ac:dyDescent="0.25">
      <c r="B32" s="8">
        <v>4.5129999999999999</v>
      </c>
      <c r="C32" s="9">
        <v>4.6340000000000003</v>
      </c>
      <c r="D32" s="23" t="str">
        <f t="shared" si="0"/>
        <v>+0</v>
      </c>
      <c r="E32" s="23" t="str">
        <f t="shared" si="1"/>
        <v>+0</v>
      </c>
      <c r="F32" s="9" t="str">
        <f t="array" ref="F32">INDEX(STPH!$O$11:$O$30,IFERROR(MATCH(MIN(IF(STPH!$D$11:$D$30&gt;AVERAGE(B32,C32),STPH!$D$11:$D$30)),STPH!$D$11:$D$30),1))</f>
        <v>+III</v>
      </c>
      <c r="G32" s="9" t="str">
        <f t="array" ref="G32">INDEX(STBI!$O$11:$O$30,IFERROR(MATCH(MIN(IF(STBI!$D$11:$D$30&gt;AVERAGE(B32,C32),STBI!$D$11:$D$30)),STBI!$D$11:$D$30),1))</f>
        <v>+III</v>
      </c>
      <c r="H32" s="9" t="str">
        <f t="array" ref="H32">INDEX(GEKB!$K$11:$K$30,IFERROR(MATCH(MIN(IF(GEKB!$D$11:$D$30&gt;AVERAGE(B32,C32),GEKB!$D$11:$D$30)),GEKB!$D$11:$D$30),1))</f>
        <v>+III</v>
      </c>
      <c r="I32" s="9">
        <f t="array" ref="I32">INDEX(DA!$K$50:$K$71,IFERROR(MATCH(MIN(IF(DA!$D$50:$D$71&gt;AVERAGE(B32,C32),DA!$D$50:$D$71)),DA!$D$50:$D$71),1))</f>
        <v>0</v>
      </c>
      <c r="J32" s="9" t="str">
        <f t="array" ref="J32">INDEX(STKWp!$K$11:$K$30,IFERROR(MATCH(MIN(IF(STKWp!$D$11:$D$30&gt;AVERAGE(B32,C32),STKWp!$D$11:$D$30)),STKWp!$D$11:$D$30),1))</f>
        <v>+III</v>
      </c>
      <c r="K32" s="9" t="str">
        <f t="array" ref="K32">INDEX(BSKW!$K$11:$K$30,IFERROR(MATCH(MIN(IF(BSKW!$D$11:$D$30&gt;AVERAGE(B32,C32),BSKW!$D$11:$D$30)),BSKW!$D$11:$D$30),1))</f>
        <v>+III</v>
      </c>
      <c r="L32" s="12" t="str">
        <f t="array" ref="L32">INDEX(HTKW!$K$11:$K$30,IFERROR(MATCH(MIN(IF(HTKW!$D$11:$D$30&gt;AVERAGE(B32,C32),HTKW!$D$11:$D$30)),HTKW!$D$11:$D$30),1))</f>
        <v>+III</v>
      </c>
    </row>
    <row r="33" spans="2:12" x14ac:dyDescent="0.25">
      <c r="B33" s="8">
        <v>4.6340000000000003</v>
      </c>
      <c r="C33" s="9">
        <v>4.7480000000000002</v>
      </c>
      <c r="D33" s="23" t="str">
        <f t="shared" si="0"/>
        <v>+0</v>
      </c>
      <c r="E33" s="23" t="str">
        <f t="shared" si="1"/>
        <v>+0</v>
      </c>
      <c r="F33" s="9" t="str">
        <f t="array" ref="F33">INDEX(STPH!$O$11:$O$30,IFERROR(MATCH(MIN(IF(STPH!$D$11:$D$30&gt;AVERAGE(B33,C33),STPH!$D$11:$D$30)),STPH!$D$11:$D$30),1))</f>
        <v>+III</v>
      </c>
      <c r="G33" s="9" t="str">
        <f t="array" ref="G33">INDEX(STBI!$O$11:$O$30,IFERROR(MATCH(MIN(IF(STBI!$D$11:$D$30&gt;AVERAGE(B33,C33),STBI!$D$11:$D$30)),STBI!$D$11:$D$30),1))</f>
        <v>+III</v>
      </c>
      <c r="H33" s="9" t="str">
        <f t="array" ref="H33">INDEX(GEKB!$K$11:$K$30,IFERROR(MATCH(MIN(IF(GEKB!$D$11:$D$30&gt;AVERAGE(B33,C33),GEKB!$D$11:$D$30)),GEKB!$D$11:$D$30),1))</f>
        <v>+III</v>
      </c>
      <c r="I33" s="9">
        <f t="array" ref="I33">INDEX(DA!$K$50:$K$71,IFERROR(MATCH(MIN(IF(DA!$D$50:$D$71&gt;AVERAGE(B33,C33),DA!$D$50:$D$71)),DA!$D$50:$D$71),1))</f>
        <v>0</v>
      </c>
      <c r="J33" s="9" t="str">
        <f t="array" ref="J33">INDEX(STKWp!$K$11:$K$30,IFERROR(MATCH(MIN(IF(STKWp!$D$11:$D$30&gt;AVERAGE(B33,C33),STKWp!$D$11:$D$30)),STKWp!$D$11:$D$30),1))</f>
        <v>+III</v>
      </c>
      <c r="K33" s="9" t="str">
        <f t="array" ref="K33">INDEX(BSKW!$K$11:$K$30,IFERROR(MATCH(MIN(IF(BSKW!$D$11:$D$30&gt;AVERAGE(B33,C33),BSKW!$D$11:$D$30)),BSKW!$D$11:$D$30),1))</f>
        <v>+III</v>
      </c>
      <c r="L33" s="12" t="str">
        <f t="array" ref="L33">INDEX(HTKW!$K$11:$K$30,IFERROR(MATCH(MIN(IF(HTKW!$D$11:$D$30&gt;AVERAGE(B33,C33),HTKW!$D$11:$D$30)),HTKW!$D$11:$D$30),1))</f>
        <v>+III</v>
      </c>
    </row>
    <row r="34" spans="2:12" x14ac:dyDescent="0.25">
      <c r="B34" s="8">
        <v>4.7480000000000002</v>
      </c>
      <c r="C34" s="9">
        <v>4.8609999999999998</v>
      </c>
      <c r="D34" s="23" t="str">
        <f t="shared" si="0"/>
        <v>+0</v>
      </c>
      <c r="E34" s="23" t="str">
        <f t="shared" si="1"/>
        <v>+0</v>
      </c>
      <c r="F34" s="9" t="str">
        <f t="array" ref="F34">INDEX(STPH!$O$11:$O$30,IFERROR(MATCH(MIN(IF(STPH!$D$11:$D$30&gt;AVERAGE(B34,C34),STPH!$D$11:$D$30)),STPH!$D$11:$D$30),1))</f>
        <v>+III</v>
      </c>
      <c r="G34" s="9" t="str">
        <f t="array" ref="G34">INDEX(STBI!$O$11:$O$30,IFERROR(MATCH(MIN(IF(STBI!$D$11:$D$30&gt;AVERAGE(B34,C34),STBI!$D$11:$D$30)),STBI!$D$11:$D$30),1))</f>
        <v>+III</v>
      </c>
      <c r="H34" s="9" t="str">
        <f t="array" ref="H34">INDEX(GEKB!$K$11:$K$30,IFERROR(MATCH(MIN(IF(GEKB!$D$11:$D$30&gt;AVERAGE(B34,C34),GEKB!$D$11:$D$30)),GEKB!$D$11:$D$30),1))</f>
        <v>+III</v>
      </c>
      <c r="I34" s="9">
        <f t="array" ref="I34">INDEX(DA!$K$50:$K$71,IFERROR(MATCH(MIN(IF(DA!$D$50:$D$71&gt;AVERAGE(B34,C34),DA!$D$50:$D$71)),DA!$D$50:$D$71),1))</f>
        <v>0</v>
      </c>
      <c r="J34" s="9" t="str">
        <f t="array" ref="J34">INDEX(STKWp!$K$11:$K$30,IFERROR(MATCH(MIN(IF(STKWp!$D$11:$D$30&gt;AVERAGE(B34,C34),STKWp!$D$11:$D$30)),STKWp!$D$11:$D$30),1))</f>
        <v>+III</v>
      </c>
      <c r="K34" s="9" t="str">
        <f t="array" ref="K34">INDEX(BSKW!$K$11:$K$30,IFERROR(MATCH(MIN(IF(BSKW!$D$11:$D$30&gt;AVERAGE(B34,C34),BSKW!$D$11:$D$30)),BSKW!$D$11:$D$30),1))</f>
        <v>+III</v>
      </c>
      <c r="L34" s="12" t="str">
        <f t="array" ref="L34">INDEX(HTKW!$K$11:$K$30,IFERROR(MATCH(MIN(IF(HTKW!$D$11:$D$30&gt;AVERAGE(B34,C34),HTKW!$D$11:$D$30)),HTKW!$D$11:$D$30),1))</f>
        <v>+III</v>
      </c>
    </row>
    <row r="35" spans="2:12" x14ac:dyDescent="0.25">
      <c r="B35" s="8">
        <v>4.8609999999999998</v>
      </c>
      <c r="C35" s="9">
        <v>4.9749999999999996</v>
      </c>
      <c r="D35" s="23" t="str">
        <f t="shared" si="0"/>
        <v>+0</v>
      </c>
      <c r="E35" s="23" t="str">
        <f t="shared" si="1"/>
        <v>+0</v>
      </c>
      <c r="F35" s="9" t="str">
        <f t="array" ref="F35">INDEX(STPH!$O$11:$O$30,IFERROR(MATCH(MIN(IF(STPH!$D$11:$D$30&gt;AVERAGE(B35,C35),STPH!$D$11:$D$30)),STPH!$D$11:$D$30),1))</f>
        <v>+III</v>
      </c>
      <c r="G35" s="9" t="str">
        <f t="array" ref="G35">INDEX(STBI!$O$11:$O$30,IFERROR(MATCH(MIN(IF(STBI!$D$11:$D$30&gt;AVERAGE(B35,C35),STBI!$D$11:$D$30)),STBI!$D$11:$D$30),1))</f>
        <v>+III</v>
      </c>
      <c r="H35" s="9" t="str">
        <f t="array" ref="H35">INDEX(GEKB!$K$11:$K$30,IFERROR(MATCH(MIN(IF(GEKB!$D$11:$D$30&gt;AVERAGE(B35,C35),GEKB!$D$11:$D$30)),GEKB!$D$11:$D$30),1))</f>
        <v>+III</v>
      </c>
      <c r="I35" s="9">
        <f t="array" ref="I35">INDEX(DA!$K$50:$K$71,IFERROR(MATCH(MIN(IF(DA!$D$50:$D$71&gt;AVERAGE(B35,C35),DA!$D$50:$D$71)),DA!$D$50:$D$71),1))</f>
        <v>0</v>
      </c>
      <c r="J35" s="9" t="str">
        <f t="array" ref="J35">INDEX(STKWp!$K$11:$K$30,IFERROR(MATCH(MIN(IF(STKWp!$D$11:$D$30&gt;AVERAGE(B35,C35),STKWp!$D$11:$D$30)),STKWp!$D$11:$D$30),1))</f>
        <v>+III</v>
      </c>
      <c r="K35" s="9" t="str">
        <f t="array" ref="K35">INDEX(BSKW!$K$11:$K$30,IFERROR(MATCH(MIN(IF(BSKW!$D$11:$D$30&gt;AVERAGE(B35,C35),BSKW!$D$11:$D$30)),BSKW!$D$11:$D$30),1))</f>
        <v>+III</v>
      </c>
      <c r="L35" s="12" t="str">
        <f t="array" ref="L35">INDEX(HTKW!$K$11:$K$30,IFERROR(MATCH(MIN(IF(HTKW!$D$11:$D$30&gt;AVERAGE(B35,C35),HTKW!$D$11:$D$30)),HTKW!$D$11:$D$30),1))</f>
        <v>+III</v>
      </c>
    </row>
    <row r="36" spans="2:12" x14ac:dyDescent="0.25">
      <c r="B36" s="8">
        <v>4.9749999999999996</v>
      </c>
      <c r="C36" s="9">
        <v>5.0910000000000002</v>
      </c>
      <c r="D36" s="23" t="str">
        <f t="shared" si="0"/>
        <v>+0</v>
      </c>
      <c r="E36" s="23" t="str">
        <f t="shared" si="1"/>
        <v>+0</v>
      </c>
      <c r="F36" s="9" t="str">
        <f t="array" ref="F36">INDEX(STPH!$O$11:$O$30,IFERROR(MATCH(MIN(IF(STPH!$D$11:$D$30&gt;AVERAGE(B36,C36),STPH!$D$11:$D$30)),STPH!$D$11:$D$30),1))</f>
        <v>+III</v>
      </c>
      <c r="G36" s="9" t="str">
        <f t="array" ref="G36">INDEX(STBI!$O$11:$O$30,IFERROR(MATCH(MIN(IF(STBI!$D$11:$D$30&gt;AVERAGE(B36,C36),STBI!$D$11:$D$30)),STBI!$D$11:$D$30),1))</f>
        <v>+III</v>
      </c>
      <c r="H36" s="9" t="str">
        <f t="array" ref="H36">INDEX(GEKB!$K$11:$K$30,IFERROR(MATCH(MIN(IF(GEKB!$D$11:$D$30&gt;AVERAGE(B36,C36),GEKB!$D$11:$D$30)),GEKB!$D$11:$D$30),1))</f>
        <v>+III</v>
      </c>
      <c r="I36" s="9">
        <f t="array" ref="I36">INDEX(DA!$K$50:$K$71,IFERROR(MATCH(MIN(IF(DA!$D$50:$D$71&gt;AVERAGE(B36,C36),DA!$D$50:$D$71)),DA!$D$50:$D$71),1))</f>
        <v>0</v>
      </c>
      <c r="J36" s="9" t="str">
        <f t="array" ref="J36">INDEX(STKWp!$K$11:$K$30,IFERROR(MATCH(MIN(IF(STKWp!$D$11:$D$30&gt;AVERAGE(B36,C36),STKWp!$D$11:$D$30)),STKWp!$D$11:$D$30),1))</f>
        <v>+III</v>
      </c>
      <c r="K36" s="9" t="str">
        <f t="array" ref="K36">INDEX(BSKW!$K$11:$K$30,IFERROR(MATCH(MIN(IF(BSKW!$D$11:$D$30&gt;AVERAGE(B36,C36),BSKW!$D$11:$D$30)),BSKW!$D$11:$D$30),1))</f>
        <v>+III</v>
      </c>
      <c r="L36" s="12" t="str">
        <f t="array" ref="L36">INDEX(HTKW!$K$11:$K$30,IFERROR(MATCH(MIN(IF(HTKW!$D$11:$D$30&gt;AVERAGE(B36,C36),HTKW!$D$11:$D$30)),HTKW!$D$11:$D$30),1))</f>
        <v>+III</v>
      </c>
    </row>
    <row r="37" spans="2:12" x14ac:dyDescent="0.25">
      <c r="B37" s="8">
        <v>5.0910000000000002</v>
      </c>
      <c r="C37" s="9">
        <v>5.2140000000000004</v>
      </c>
      <c r="D37" s="23" t="str">
        <f t="shared" si="0"/>
        <v>+0</v>
      </c>
      <c r="E37" s="23" t="str">
        <f t="shared" si="1"/>
        <v>+0</v>
      </c>
      <c r="F37" s="9" t="str">
        <f t="array" ref="F37">INDEX(STPH!$O$11:$O$30,IFERROR(MATCH(MIN(IF(STPH!$D$11:$D$30&gt;AVERAGE(B37,C37),STPH!$D$11:$D$30)),STPH!$D$11:$D$30),1))</f>
        <v>+III</v>
      </c>
      <c r="G37" s="9" t="str">
        <f t="array" ref="G37">INDEX(STBI!$O$11:$O$30,IFERROR(MATCH(MIN(IF(STBI!$D$11:$D$30&gt;AVERAGE(B37,C37),STBI!$D$11:$D$30)),STBI!$D$11:$D$30),1))</f>
        <v>+III</v>
      </c>
      <c r="H37" s="9" t="str">
        <f t="array" ref="H37">INDEX(GEKB!$K$11:$K$30,IFERROR(MATCH(MIN(IF(GEKB!$D$11:$D$30&gt;AVERAGE(B37,C37),GEKB!$D$11:$D$30)),GEKB!$D$11:$D$30),1))</f>
        <v>+III</v>
      </c>
      <c r="I37" s="9">
        <f t="array" ref="I37">INDEX(DA!$K$50:$K$71,IFERROR(MATCH(MIN(IF(DA!$D$50:$D$71&gt;AVERAGE(B37,C37),DA!$D$50:$D$71)),DA!$D$50:$D$71),1))</f>
        <v>0</v>
      </c>
      <c r="J37" s="9" t="str">
        <f t="array" ref="J37">INDEX(STKWp!$K$11:$K$30,IFERROR(MATCH(MIN(IF(STKWp!$D$11:$D$30&gt;AVERAGE(B37,C37),STKWp!$D$11:$D$30)),STKWp!$D$11:$D$30),1))</f>
        <v>+III</v>
      </c>
      <c r="K37" s="9" t="str">
        <f t="array" ref="K37">INDEX(BSKW!$K$11:$K$30,IFERROR(MATCH(MIN(IF(BSKW!$D$11:$D$30&gt;AVERAGE(B37,C37),BSKW!$D$11:$D$30)),BSKW!$D$11:$D$30),1))</f>
        <v>+III</v>
      </c>
      <c r="L37" s="12" t="str">
        <f t="array" ref="L37">INDEX(HTKW!$K$11:$K$30,IFERROR(MATCH(MIN(IF(HTKW!$D$11:$D$30&gt;AVERAGE(B37,C37),HTKW!$D$11:$D$30)),HTKW!$D$11:$D$30),1))</f>
        <v>+III</v>
      </c>
    </row>
    <row r="38" spans="2:12" x14ac:dyDescent="0.25">
      <c r="B38" s="8">
        <v>5.2140000000000004</v>
      </c>
      <c r="C38" s="9">
        <v>5.3390000000000004</v>
      </c>
      <c r="D38" s="23" t="str">
        <f t="shared" si="0"/>
        <v>+0</v>
      </c>
      <c r="E38" s="23" t="str">
        <f t="shared" si="1"/>
        <v>+0</v>
      </c>
      <c r="F38" s="9" t="str">
        <f t="array" ref="F38">INDEX(STPH!$O$11:$O$30,IFERROR(MATCH(MIN(IF(STPH!$D$11:$D$30&gt;AVERAGE(B38,C38),STPH!$D$11:$D$30)),STPH!$D$11:$D$30),1))</f>
        <v>+III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INDEX(GEKB!$K$11:$K$30,IFERROR(MATCH(MIN(IF(GEKB!$D$11:$D$30&gt;AVERAGE(B38,C38),GEKB!$D$11:$D$30)),GEKB!$D$11:$D$30),1))</f>
        <v>+III</v>
      </c>
      <c r="I38" s="9">
        <f t="array" ref="I38">INDEX(DA!$K$50:$K$71,IFERROR(MATCH(MIN(IF(DA!$D$50:$D$71&gt;AVERAGE(B38,C38),DA!$D$50:$D$71)),DA!$D$50:$D$71),1))</f>
        <v>0</v>
      </c>
      <c r="J38" s="9" t="str">
        <f t="array" ref="J38">INDEX(STKWp!$K$11:$K$30,IFERROR(MATCH(MIN(IF(STKWp!$D$11:$D$30&gt;AVERAGE(B38,C38),STKWp!$D$11:$D$30)),STKWp!$D$11:$D$30),1))</f>
        <v>+III</v>
      </c>
      <c r="K38" s="9" t="str">
        <f t="array" ref="K38">INDEX(BSKW!$K$11:$K$30,IFERROR(MATCH(MIN(IF(BSKW!$D$11:$D$30&gt;AVERAGE(B38,C38),BSKW!$D$11:$D$30)),BSKW!$D$11:$D$30),1))</f>
        <v>+III</v>
      </c>
      <c r="L38" s="12" t="str">
        <f t="array" ref="L38">INDEX(HTKW!$K$11:$K$30,IFERROR(MATCH(MIN(IF(HTKW!$D$11:$D$30&gt;AVERAGE(B38,C38),HTKW!$D$11:$D$30)),HTKW!$D$11:$D$30),1))</f>
        <v>+III</v>
      </c>
    </row>
    <row r="39" spans="2:12" x14ac:dyDescent="0.25">
      <c r="B39" s="8">
        <v>5.3390000000000004</v>
      </c>
      <c r="C39" s="9">
        <v>5.4950000000000001</v>
      </c>
      <c r="D39" s="23" t="str">
        <f t="shared" si="0"/>
        <v>+0</v>
      </c>
      <c r="E39" s="23" t="str">
        <f t="shared" si="1"/>
        <v>+0</v>
      </c>
      <c r="F39" s="9" t="str">
        <f t="array" ref="F39">INDEX(STPH!$O$11:$O$30,IFERROR(MATCH(MIN(IF(STPH!$D$11:$D$30&gt;AVERAGE(B39,C39),STPH!$D$11:$D$30)),STPH!$D$11:$D$30),1))</f>
        <v>+III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INDEX(GEKB!$K$11:$K$30,IFERROR(MATCH(MIN(IF(GEKB!$D$11:$D$30&gt;AVERAGE(B39,C39),GEKB!$D$11:$D$30)),GEKB!$D$11:$D$30),1))</f>
        <v>+III</v>
      </c>
      <c r="I39" s="9">
        <f t="array" ref="I39">INDEX(DA!$K$50:$K$71,IFERROR(MATCH(MIN(IF(DA!$D$50:$D$71&gt;AVERAGE(B39,C39),DA!$D$50:$D$71)),DA!$D$50:$D$71),1))</f>
        <v>0</v>
      </c>
      <c r="J39" s="9" t="str">
        <f t="array" ref="J39">INDEX(STKWp!$K$11:$K$30,IFERROR(MATCH(MIN(IF(STKWp!$D$11:$D$30&gt;AVERAGE(B39,C39),STKWp!$D$11:$D$30)),STKWp!$D$11:$D$30),1))</f>
        <v>+III</v>
      </c>
      <c r="K39" s="9" t="str">
        <f t="array" ref="K39">INDEX(BSKW!$K$11:$K$30,IFERROR(MATCH(MIN(IF(BSKW!$D$11:$D$30&gt;AVERAGE(B39,C39),BSKW!$D$11:$D$30)),BSKW!$D$11:$D$30),1))</f>
        <v>+III</v>
      </c>
      <c r="L39" s="12" t="str">
        <f t="array" ref="L39">INDEX(HTKW!$K$11:$K$30,IFERROR(MATCH(MIN(IF(HTKW!$D$11:$D$30&gt;AVERAGE(B39,C39),HTKW!$D$11:$D$30)),HTKW!$D$11:$D$30),1))</f>
        <v>+III</v>
      </c>
    </row>
    <row r="40" spans="2:12" x14ac:dyDescent="0.25">
      <c r="B40" s="8">
        <v>5.4950000000000001</v>
      </c>
      <c r="C40" s="9">
        <v>5.7050000000000001</v>
      </c>
      <c r="D40" s="23" t="str">
        <f t="shared" si="0"/>
        <v>+0</v>
      </c>
      <c r="E40" s="23" t="str">
        <f t="shared" si="1"/>
        <v>+0</v>
      </c>
      <c r="F40" s="9" t="str">
        <f t="array" ref="F40">INDEX(STPH!$O$11:$O$30,IFERROR(MATCH(MIN(IF(STPH!$D$11:$D$30&gt;AVERAGE(B40,C40),STPH!$D$11:$D$30)),STPH!$D$11:$D$30),1))</f>
        <v>+III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INDEX(GEKB!$K$11:$K$30,IFERROR(MATCH(MIN(IF(GEKB!$D$11:$D$30&gt;AVERAGE(B40,C40),GEKB!$D$11:$D$30)),GEKB!$D$11:$D$30),1))</f>
        <v>+III</v>
      </c>
      <c r="I40" s="9">
        <f t="array" ref="I40">INDEX(DA!$K$50:$K$71,IFERROR(MATCH(MIN(IF(DA!$D$50:$D$71&gt;AVERAGE(B40,C40),DA!$D$50:$D$71)),DA!$D$50:$D$71),1))</f>
        <v>0</v>
      </c>
      <c r="J40" s="9" t="str">
        <f t="array" ref="J40">INDEX(STKWp!$K$11:$K$30,IFERROR(MATCH(MIN(IF(STKWp!$D$11:$D$30&gt;AVERAGE(B40,C40),STKWp!$D$11:$D$30)),STKWp!$D$11:$D$30),1))</f>
        <v>+III</v>
      </c>
      <c r="K40" s="9" t="str">
        <f t="array" ref="K40">INDEX(BSKW!$K$11:$K$30,IFERROR(MATCH(MIN(IF(BSKW!$D$11:$D$30&gt;AVERAGE(B40,C40),BSKW!$D$11:$D$30)),BSKW!$D$11:$D$30),1))</f>
        <v>+III</v>
      </c>
      <c r="L40" s="12" t="str">
        <f t="array" ref="L40">INDEX(HTKW!$K$11:$K$30,IFERROR(MATCH(MIN(IF(HTKW!$D$11:$D$30&gt;AVERAGE(B40,C40),HTKW!$D$11:$D$30)),HTKW!$D$11:$D$30),1))</f>
        <v>+III</v>
      </c>
    </row>
    <row r="41" spans="2:12" x14ac:dyDescent="0.25">
      <c r="B41" s="8"/>
      <c r="C41" s="9"/>
      <c r="D41" s="23"/>
      <c r="E41" s="23"/>
      <c r="F41" s="9"/>
      <c r="G41" s="9"/>
      <c r="H41" s="9"/>
      <c r="I41" s="9"/>
      <c r="J41" s="9"/>
      <c r="K41" s="9"/>
      <c r="L41" s="12"/>
    </row>
    <row r="42" spans="2:12" x14ac:dyDescent="0.25">
      <c r="B42" s="8"/>
      <c r="C42" s="9"/>
      <c r="D42" s="23"/>
      <c r="E42" s="23"/>
      <c r="F42" s="9"/>
      <c r="G42" s="9"/>
      <c r="H42" s="9"/>
      <c r="I42" s="9"/>
      <c r="J42" s="9"/>
      <c r="K42" s="9"/>
      <c r="L42" s="12"/>
    </row>
    <row r="43" spans="2:12" x14ac:dyDescent="0.25">
      <c r="B43" s="8"/>
      <c r="C43" s="9"/>
      <c r="D43" s="23"/>
      <c r="E43" s="23"/>
      <c r="F43" s="9"/>
      <c r="G43" s="9"/>
      <c r="H43" s="9"/>
      <c r="I43" s="9"/>
      <c r="J43" s="9"/>
      <c r="K43" s="9"/>
      <c r="L43" s="12"/>
    </row>
    <row r="44" spans="2:12" x14ac:dyDescent="0.25">
      <c r="B44" s="8"/>
      <c r="C44" s="9"/>
      <c r="D44" s="23"/>
      <c r="E44" s="23"/>
      <c r="F44" s="9"/>
      <c r="G44" s="9"/>
      <c r="H44" s="9"/>
      <c r="I44" s="9"/>
      <c r="J44" s="9"/>
      <c r="K44" s="9"/>
      <c r="L44" s="12"/>
    </row>
    <row r="45" spans="2:12" x14ac:dyDescent="0.25">
      <c r="B45" s="8"/>
      <c r="C45" s="9"/>
      <c r="D45" s="23"/>
      <c r="E45" s="23"/>
      <c r="F45" s="9"/>
      <c r="G45" s="9"/>
      <c r="H45" s="9"/>
      <c r="I45" s="9"/>
      <c r="J45" s="9"/>
      <c r="K45" s="9"/>
      <c r="L45" s="12"/>
    </row>
    <row r="46" spans="2:12" x14ac:dyDescent="0.25">
      <c r="B46" s="8"/>
      <c r="C46" s="9"/>
      <c r="D46" s="23"/>
      <c r="E46" s="23"/>
      <c r="F46" s="9"/>
      <c r="G46" s="9"/>
      <c r="H46" s="9"/>
      <c r="I46" s="9"/>
      <c r="J46" s="9"/>
      <c r="K46" s="9"/>
      <c r="L46" s="12"/>
    </row>
    <row r="47" spans="2:12" x14ac:dyDescent="0.25">
      <c r="B47" s="8"/>
      <c r="C47" s="9"/>
      <c r="D47" s="23"/>
      <c r="E47" s="23"/>
      <c r="F47" s="9"/>
      <c r="G47" s="9"/>
      <c r="H47" s="9"/>
      <c r="I47" s="9"/>
      <c r="J47" s="9"/>
      <c r="K47" s="9"/>
      <c r="L47" s="12"/>
    </row>
    <row r="48" spans="2:12" x14ac:dyDescent="0.25">
      <c r="B48" s="8"/>
      <c r="C48" s="9"/>
      <c r="D48" s="23"/>
      <c r="E48" s="23"/>
      <c r="F48" s="9"/>
      <c r="G48" s="9"/>
      <c r="H48" s="9"/>
      <c r="I48" s="9"/>
      <c r="J48" s="9"/>
      <c r="K48" s="9"/>
      <c r="L48" s="12"/>
    </row>
    <row r="49" spans="2:12" x14ac:dyDescent="0.25">
      <c r="B49" s="8"/>
      <c r="C49" s="9"/>
      <c r="D49" s="23"/>
      <c r="E49" s="23"/>
      <c r="F49" s="9"/>
      <c r="G49" s="9"/>
      <c r="H49" s="9"/>
      <c r="I49" s="9"/>
      <c r="J49" s="9"/>
      <c r="K49" s="9"/>
      <c r="L49" s="12"/>
    </row>
    <row r="50" spans="2:12" x14ac:dyDescent="0.25">
      <c r="B50" s="8"/>
      <c r="C50" s="9"/>
      <c r="D50" s="23"/>
      <c r="E50" s="23"/>
      <c r="F50" s="9"/>
      <c r="G50" s="9"/>
      <c r="H50" s="9"/>
      <c r="I50" s="9"/>
      <c r="J50" s="9"/>
      <c r="K50" s="9"/>
      <c r="L50" s="12"/>
    </row>
    <row r="51" spans="2:12" x14ac:dyDescent="0.25">
      <c r="B51" s="8"/>
      <c r="C51" s="9"/>
      <c r="D51" s="23"/>
      <c r="E51" s="23"/>
      <c r="F51" s="9"/>
      <c r="G51" s="9"/>
      <c r="H51" s="9"/>
      <c r="I51" s="9"/>
      <c r="J51" s="9"/>
      <c r="K51" s="9"/>
      <c r="L51" s="12"/>
    </row>
    <row r="52" spans="2:12" x14ac:dyDescent="0.25">
      <c r="B52" s="8"/>
      <c r="C52" s="9"/>
      <c r="D52" s="23"/>
      <c r="E52" s="23"/>
      <c r="F52" s="9"/>
      <c r="G52" s="9"/>
      <c r="H52" s="9"/>
      <c r="I52" s="9"/>
      <c r="J52" s="9"/>
      <c r="K52" s="9"/>
      <c r="L52" s="12"/>
    </row>
    <row r="53" spans="2:12" x14ac:dyDescent="0.25">
      <c r="B53" s="8"/>
      <c r="C53" s="9"/>
      <c r="D53" s="23"/>
      <c r="E53" s="23"/>
      <c r="F53" s="9"/>
      <c r="G53" s="9"/>
      <c r="H53" s="9"/>
      <c r="I53" s="9"/>
      <c r="J53" s="9"/>
      <c r="K53" s="9"/>
      <c r="L53" s="12"/>
    </row>
    <row r="54" spans="2:12" x14ac:dyDescent="0.25">
      <c r="B54" s="8"/>
      <c r="C54" s="9"/>
      <c r="D54" s="23"/>
      <c r="E54" s="23"/>
      <c r="F54" s="9"/>
      <c r="G54" s="9"/>
      <c r="H54" s="9"/>
      <c r="I54" s="9"/>
      <c r="J54" s="9"/>
      <c r="K54" s="9"/>
      <c r="L54" s="12"/>
    </row>
    <row r="55" spans="2:12" x14ac:dyDescent="0.25">
      <c r="B55" s="8"/>
      <c r="C55" s="9"/>
      <c r="D55" s="23"/>
      <c r="E55" s="23"/>
      <c r="F55" s="9"/>
      <c r="G55" s="9"/>
      <c r="H55" s="9"/>
      <c r="I55" s="9"/>
      <c r="J55" s="9"/>
      <c r="K55" s="9"/>
      <c r="L55" s="12"/>
    </row>
    <row r="56" spans="2:12" x14ac:dyDescent="0.25">
      <c r="B56" s="8"/>
      <c r="C56" s="9"/>
      <c r="D56" s="23"/>
      <c r="E56" s="23"/>
      <c r="F56" s="9"/>
      <c r="G56" s="9"/>
      <c r="H56" s="9"/>
      <c r="I56" s="9"/>
      <c r="J56" s="9"/>
      <c r="K56" s="9"/>
      <c r="L56" s="12"/>
    </row>
    <row r="57" spans="2:12" x14ac:dyDescent="0.25">
      <c r="B57" s="8"/>
      <c r="C57" s="9"/>
      <c r="D57" s="23"/>
      <c r="E57" s="23"/>
      <c r="F57" s="9"/>
      <c r="G57" s="9"/>
      <c r="H57" s="9"/>
      <c r="I57" s="9"/>
      <c r="J57" s="9"/>
      <c r="K57" s="9"/>
      <c r="L57" s="12"/>
    </row>
    <row r="58" spans="2:12" x14ac:dyDescent="0.25">
      <c r="B58" s="8"/>
      <c r="C58" s="9"/>
      <c r="D58" s="23"/>
      <c r="E58" s="23"/>
      <c r="F58" s="9"/>
      <c r="G58" s="9"/>
      <c r="H58" s="9"/>
      <c r="I58" s="9"/>
      <c r="J58" s="9"/>
      <c r="K58" s="9"/>
      <c r="L58" s="12"/>
    </row>
    <row r="59" spans="2:12" x14ac:dyDescent="0.25">
      <c r="B59" s="8"/>
      <c r="C59" s="9"/>
      <c r="D59" s="23"/>
      <c r="E59" s="23"/>
      <c r="F59" s="9"/>
      <c r="G59" s="9"/>
      <c r="H59" s="9"/>
      <c r="I59" s="9"/>
      <c r="J59" s="9"/>
      <c r="K59" s="9"/>
      <c r="L59" s="12"/>
    </row>
    <row r="60" spans="2:12" x14ac:dyDescent="0.25">
      <c r="B60" s="8"/>
      <c r="C60" s="9"/>
      <c r="D60" s="23"/>
      <c r="E60" s="23"/>
      <c r="F60" s="9"/>
      <c r="G60" s="9"/>
      <c r="H60" s="9"/>
      <c r="I60" s="9"/>
      <c r="J60" s="9"/>
      <c r="K60" s="9"/>
      <c r="L60" s="12"/>
    </row>
    <row r="61" spans="2:12" x14ac:dyDescent="0.25">
      <c r="B61" s="8"/>
      <c r="C61" s="9"/>
      <c r="D61" s="23"/>
      <c r="E61" s="23"/>
      <c r="F61" s="9"/>
      <c r="G61" s="9"/>
      <c r="H61" s="9"/>
      <c r="I61" s="9"/>
      <c r="J61" s="9"/>
      <c r="K61" s="9"/>
      <c r="L61" s="12"/>
    </row>
    <row r="62" spans="2:12" x14ac:dyDescent="0.25">
      <c r="B62" s="8"/>
      <c r="C62" s="9"/>
      <c r="D62" s="23"/>
      <c r="E62" s="23"/>
      <c r="F62" s="9"/>
      <c r="G62" s="9"/>
      <c r="H62" s="9"/>
      <c r="I62" s="9"/>
      <c r="J62" s="9"/>
      <c r="K62" s="9"/>
      <c r="L62" s="12"/>
    </row>
    <row r="63" spans="2:12" x14ac:dyDescent="0.25">
      <c r="B63" s="8"/>
      <c r="C63" s="9"/>
      <c r="D63" s="23"/>
      <c r="E63" s="23"/>
      <c r="F63" s="9"/>
      <c r="G63" s="9"/>
      <c r="H63" s="9"/>
      <c r="I63" s="9"/>
      <c r="J63" s="9"/>
      <c r="K63" s="9"/>
      <c r="L63" s="12"/>
    </row>
    <row r="64" spans="2:12" x14ac:dyDescent="0.25">
      <c r="B64" s="8"/>
      <c r="C64" s="9"/>
      <c r="D64" s="23"/>
      <c r="E64" s="23"/>
      <c r="F64" s="9"/>
      <c r="G64" s="9"/>
      <c r="H64" s="9"/>
      <c r="I64" s="9"/>
      <c r="J64" s="9"/>
      <c r="K64" s="9"/>
      <c r="L64" s="12"/>
    </row>
    <row r="65" spans="2:12" x14ac:dyDescent="0.25">
      <c r="B65" s="8"/>
      <c r="C65" s="9"/>
      <c r="D65" s="23"/>
      <c r="E65" s="23"/>
      <c r="F65" s="9"/>
      <c r="G65" s="9"/>
      <c r="H65" s="9"/>
      <c r="I65" s="9"/>
      <c r="J65" s="9"/>
      <c r="K65" s="9"/>
      <c r="L65" s="12"/>
    </row>
    <row r="66" spans="2:12" x14ac:dyDescent="0.25">
      <c r="B66" s="8"/>
      <c r="C66" s="9"/>
      <c r="D66" s="23"/>
      <c r="E66" s="23"/>
      <c r="F66" s="9"/>
      <c r="G66" s="9"/>
      <c r="H66" s="9"/>
      <c r="I66" s="9"/>
      <c r="J66" s="9"/>
      <c r="K66" s="9"/>
      <c r="L66" s="12"/>
    </row>
    <row r="67" spans="2:12" x14ac:dyDescent="0.25">
      <c r="B67" s="8"/>
      <c r="C67" s="9"/>
      <c r="D67" s="23"/>
      <c r="E67" s="23"/>
      <c r="F67" s="9"/>
      <c r="G67" s="9"/>
      <c r="H67" s="9"/>
      <c r="I67" s="9"/>
      <c r="J67" s="9"/>
      <c r="K67" s="9"/>
      <c r="L67" s="12"/>
    </row>
    <row r="68" spans="2:12" x14ac:dyDescent="0.25">
      <c r="B68" s="8"/>
      <c r="C68" s="9"/>
      <c r="D68" s="23"/>
      <c r="E68" s="23"/>
      <c r="F68" s="9"/>
      <c r="G68" s="9"/>
      <c r="H68" s="9"/>
      <c r="I68" s="9"/>
      <c r="J68" s="9"/>
      <c r="K68" s="9"/>
      <c r="L68" s="12"/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x14ac:dyDescent="0.25">
      <c r="B88" s="8"/>
      <c r="C88" s="9"/>
      <c r="D88" s="23"/>
      <c r="E88" s="23"/>
      <c r="F88" s="9"/>
      <c r="G88" s="9"/>
      <c r="H88" s="9"/>
      <c r="I88" s="9"/>
      <c r="J88" s="9"/>
      <c r="K88" s="9"/>
      <c r="L88" s="12"/>
    </row>
    <row r="89" spans="2:12" x14ac:dyDescent="0.25">
      <c r="B89" s="8"/>
      <c r="C89" s="9"/>
      <c r="D89" s="23"/>
      <c r="E89" s="23"/>
      <c r="F89" s="9"/>
      <c r="G89" s="9"/>
      <c r="H89" s="9"/>
      <c r="I89" s="9"/>
      <c r="J89" s="9"/>
      <c r="K89" s="9"/>
      <c r="L89" s="12"/>
    </row>
    <row r="90" spans="2:12" x14ac:dyDescent="0.25">
      <c r="B90" s="8"/>
      <c r="C90" s="9"/>
      <c r="D90" s="23"/>
      <c r="E90" s="23"/>
      <c r="F90" s="9"/>
      <c r="G90" s="9"/>
      <c r="H90" s="9"/>
      <c r="I90" s="9"/>
      <c r="J90" s="9"/>
      <c r="K90" s="9"/>
      <c r="L90" s="12"/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2022-03-07T07:22:42Z</dcterms:modified>
</cp:coreProperties>
</file>