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BEF6F333-4082-4346-9BF5-BA956742E6C1}" xr6:coauthVersionLast="45" xr6:coauthVersionMax="45" xr10:uidLastSave="{00000000-0000-0000-0000-000000000000}"/>
  <bookViews>
    <workbookView xWindow="38280" yWindow="1425" windowWidth="29040" windowHeight="1584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7" i="11" l="1"/>
  <c r="A425" i="21" l="1"/>
  <c r="A426" i="21"/>
  <c r="A427" i="21"/>
  <c r="A428" i="21"/>
  <c r="A429" i="21"/>
  <c r="A430" i="21"/>
  <c r="A431" i="21"/>
  <c r="A432" i="21"/>
  <c r="A433" i="21"/>
  <c r="A434" i="21"/>
  <c r="A435" i="21"/>
  <c r="A436" i="21"/>
  <c r="A437" i="21"/>
  <c r="A438" i="21"/>
  <c r="A424" i="21"/>
  <c r="A35" i="8"/>
  <c r="O418" i="21"/>
  <c r="P418" i="21"/>
  <c r="I418" i="21"/>
  <c r="J418" i="21"/>
  <c r="K418" i="21"/>
  <c r="L418" i="21"/>
  <c r="M418" i="21"/>
  <c r="N418" i="21"/>
  <c r="C418" i="21"/>
  <c r="D418" i="21"/>
  <c r="F418" i="21"/>
  <c r="G418" i="21"/>
  <c r="H418" i="21"/>
  <c r="A347" i="21"/>
  <c r="A348" i="21"/>
  <c r="A349" i="21"/>
  <c r="A350" i="21"/>
  <c r="A351" i="21"/>
  <c r="A352" i="21"/>
  <c r="A353" i="21"/>
  <c r="A354" i="21"/>
  <c r="A355" i="21"/>
  <c r="A356" i="21"/>
  <c r="A357" i="21"/>
  <c r="A358" i="21"/>
  <c r="A359" i="21"/>
  <c r="A360" i="21"/>
  <c r="A346" i="21"/>
  <c r="B333" i="21"/>
  <c r="B334" i="21"/>
  <c r="B335" i="21"/>
  <c r="B337" i="21"/>
  <c r="C1" i="21" a="1"/>
  <c r="C1" i="21" s="1"/>
  <c r="D1" i="21" a="1"/>
  <c r="D1" i="21"/>
  <c r="E1" i="21" a="1"/>
  <c r="E1" i="21" s="1"/>
  <c r="F1" i="21" a="1"/>
  <c r="F1" i="21"/>
  <c r="G1" i="21" a="1"/>
  <c r="G1" i="21" s="1"/>
  <c r="H1" i="21" a="1"/>
  <c r="H1" i="21"/>
  <c r="I1" i="21" a="1"/>
  <c r="I1" i="21" s="1"/>
  <c r="J1" i="21" a="1"/>
  <c r="J1" i="21"/>
  <c r="K1" i="21" a="1"/>
  <c r="K1" i="21" s="1"/>
  <c r="L1" i="21" a="1"/>
  <c r="L1" i="21"/>
  <c r="M1" i="21" a="1"/>
  <c r="M1" i="21" s="1"/>
  <c r="C2" i="21" a="1"/>
  <c r="C2" i="21"/>
  <c r="D2" i="21" a="1"/>
  <c r="D2" i="21" s="1"/>
  <c r="E2" i="21" a="1"/>
  <c r="E2" i="21"/>
  <c r="F2" i="21" a="1"/>
  <c r="F2" i="21" s="1"/>
  <c r="G2" i="21" a="1"/>
  <c r="G2" i="21"/>
  <c r="H2" i="21" a="1"/>
  <c r="H2" i="21" s="1"/>
  <c r="I2" i="21" a="1"/>
  <c r="I2" i="21"/>
  <c r="J2" i="21" a="1"/>
  <c r="J2" i="21" s="1"/>
  <c r="K2" i="21" a="1"/>
  <c r="K2" i="21"/>
  <c r="L2" i="21" a="1"/>
  <c r="L2" i="21" s="1"/>
  <c r="M2" i="21" a="1"/>
  <c r="M2" i="21"/>
  <c r="C3" i="21" a="1"/>
  <c r="C3" i="21" s="1"/>
  <c r="D3" i="21" a="1"/>
  <c r="D3" i="21" s="1"/>
  <c r="E3" i="21" a="1"/>
  <c r="E3" i="21" s="1"/>
  <c r="F3" i="21" a="1"/>
  <c r="F3" i="21" s="1"/>
  <c r="G3" i="21" a="1"/>
  <c r="G3" i="21" s="1"/>
  <c r="H3" i="21" a="1"/>
  <c r="H3" i="21"/>
  <c r="I3" i="21" a="1"/>
  <c r="I3" i="21" s="1"/>
  <c r="J3" i="21" a="1"/>
  <c r="J3" i="21"/>
  <c r="K3" i="21" a="1"/>
  <c r="K3" i="21" s="1"/>
  <c r="L3" i="21" a="1"/>
  <c r="L3" i="21" s="1"/>
  <c r="M3" i="21" a="1"/>
  <c r="M3" i="21" s="1"/>
  <c r="C5" i="21"/>
  <c r="D5" i="21"/>
  <c r="E5" i="21"/>
  <c r="F5" i="21"/>
  <c r="G5" i="21"/>
  <c r="H5" i="21"/>
  <c r="I5" i="21"/>
  <c r="J5" i="21"/>
  <c r="K5" i="21"/>
  <c r="L5" i="21"/>
  <c r="M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36"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C150" i="21" a="1"/>
  <c r="C150" i="21" s="1"/>
  <c r="D150" i="21" a="1"/>
  <c r="D150" i="21" s="1"/>
  <c r="E150" i="21" a="1"/>
  <c r="E150" i="21" s="1"/>
  <c r="F150" i="21" a="1"/>
  <c r="F150" i="21" s="1"/>
  <c r="G150" i="21" a="1"/>
  <c r="G150" i="21" s="1"/>
  <c r="H150" i="21" a="1"/>
  <c r="H150" i="21" s="1"/>
  <c r="I150" i="21" a="1"/>
  <c r="I150" i="21" s="1"/>
  <c r="J150" i="21" a="1"/>
  <c r="J150" i="21" s="1"/>
  <c r="K150" i="21" a="1"/>
  <c r="K150" i="21" s="1"/>
  <c r="L150" i="21" a="1"/>
  <c r="L150" i="21" s="1"/>
  <c r="M150" i="21" a="1"/>
  <c r="M150" i="21" s="1"/>
  <c r="C151" i="21" a="1"/>
  <c r="C151" i="21" s="1"/>
  <c r="D151" i="21" a="1"/>
  <c r="D151" i="21" s="1"/>
  <c r="E151" i="21" a="1"/>
  <c r="E151" i="21" s="1"/>
  <c r="F151" i="21" a="1"/>
  <c r="F151" i="21" s="1"/>
  <c r="G151" i="21" a="1"/>
  <c r="G151" i="21" s="1"/>
  <c r="H151" i="21" a="1"/>
  <c r="H151" i="21" s="1"/>
  <c r="I151" i="21" a="1"/>
  <c r="I151" i="21" s="1"/>
  <c r="J151" i="21" a="1"/>
  <c r="J151" i="21" s="1"/>
  <c r="K151" i="21" a="1"/>
  <c r="K151" i="21" s="1"/>
  <c r="L151" i="21" a="1"/>
  <c r="L151" i="21" s="1"/>
  <c r="M151" i="21" a="1"/>
  <c r="M151" i="21" s="1"/>
  <c r="C152" i="21" a="1"/>
  <c r="C152" i="21" s="1"/>
  <c r="D152" i="21" a="1"/>
  <c r="D152" i="21" s="1"/>
  <c r="E152" i="21" a="1"/>
  <c r="E152" i="21" s="1"/>
  <c r="F152" i="21" a="1"/>
  <c r="F152" i="21" s="1"/>
  <c r="G152" i="21" a="1"/>
  <c r="G152" i="21" s="1"/>
  <c r="H152" i="21" a="1"/>
  <c r="H152" i="21" s="1"/>
  <c r="I152" i="21" a="1"/>
  <c r="I152" i="21" s="1"/>
  <c r="J152" i="21" a="1"/>
  <c r="J152" i="21" s="1"/>
  <c r="K152" i="21" a="1"/>
  <c r="K152" i="21" s="1"/>
  <c r="L152" i="21" a="1"/>
  <c r="L152" i="21" s="1"/>
  <c r="M152" i="21" a="1"/>
  <c r="M152" i="21" s="1"/>
  <c r="C153" i="21" a="1"/>
  <c r="C153" i="21" s="1"/>
  <c r="D153" i="21" a="1"/>
  <c r="D153" i="21" s="1"/>
  <c r="E153" i="21" a="1"/>
  <c r="E153" i="21" s="1"/>
  <c r="F153" i="21" a="1"/>
  <c r="F153" i="21" s="1"/>
  <c r="G153" i="21" a="1"/>
  <c r="G153" i="21" s="1"/>
  <c r="H153" i="21" a="1"/>
  <c r="H153" i="21" s="1"/>
  <c r="I153" i="21" a="1"/>
  <c r="I153" i="21" s="1"/>
  <c r="J153" i="21" a="1"/>
  <c r="J153" i="21" s="1"/>
  <c r="K153" i="21" a="1"/>
  <c r="K153" i="21" s="1"/>
  <c r="L153" i="21" a="1"/>
  <c r="L153" i="21" s="1"/>
  <c r="M153" i="21" a="1"/>
  <c r="M153" i="21" s="1"/>
  <c r="C154" i="21" a="1"/>
  <c r="C154" i="21" s="1"/>
  <c r="D154" i="21" a="1"/>
  <c r="D154" i="21" s="1"/>
  <c r="E154" i="21" a="1"/>
  <c r="E154" i="21" s="1"/>
  <c r="F154" i="21" a="1"/>
  <c r="F154" i="21" s="1"/>
  <c r="G154" i="21" a="1"/>
  <c r="G154" i="21" s="1"/>
  <c r="H154" i="21" a="1"/>
  <c r="H154" i="21" s="1"/>
  <c r="I154" i="21" a="1"/>
  <c r="I154" i="21" s="1"/>
  <c r="J154" i="21" a="1"/>
  <c r="J154" i="21" s="1"/>
  <c r="K154" i="21" a="1"/>
  <c r="K154" i="21" s="1"/>
  <c r="L154" i="21" a="1"/>
  <c r="L154" i="21" s="1"/>
  <c r="M154" i="21" a="1"/>
  <c r="M154" i="21" s="1"/>
  <c r="C155" i="21" a="1"/>
  <c r="C155" i="21" s="1"/>
  <c r="D155" i="21" a="1"/>
  <c r="D155" i="21" s="1"/>
  <c r="E155" i="21" a="1"/>
  <c r="E155" i="21" s="1"/>
  <c r="F155" i="21" a="1"/>
  <c r="F155" i="21" s="1"/>
  <c r="G155" i="21" a="1"/>
  <c r="G155" i="21" s="1"/>
  <c r="H155" i="21" a="1"/>
  <c r="H155" i="21" s="1"/>
  <c r="I155" i="21" a="1"/>
  <c r="I155" i="21" s="1"/>
  <c r="J155" i="21" a="1"/>
  <c r="J155" i="21" s="1"/>
  <c r="K155" i="21" a="1"/>
  <c r="K155" i="21" s="1"/>
  <c r="L155" i="21" a="1"/>
  <c r="L155" i="21" s="1"/>
  <c r="M155" i="21" a="1"/>
  <c r="M155" i="21" s="1"/>
  <c r="C156" i="21" a="1"/>
  <c r="C156" i="21" s="1"/>
  <c r="D156" i="21" a="1"/>
  <c r="D156" i="21" s="1"/>
  <c r="E156" i="21" a="1"/>
  <c r="E156" i="21" s="1"/>
  <c r="F156" i="21" a="1"/>
  <c r="F156" i="21" s="1"/>
  <c r="G156" i="21" a="1"/>
  <c r="G156" i="21" s="1"/>
  <c r="H156" i="21" a="1"/>
  <c r="H156" i="21" s="1"/>
  <c r="I156" i="21" a="1"/>
  <c r="I156" i="21" s="1"/>
  <c r="J156" i="21" a="1"/>
  <c r="J156" i="21" s="1"/>
  <c r="K156" i="21" a="1"/>
  <c r="K156" i="21" s="1"/>
  <c r="L156" i="21" a="1"/>
  <c r="L156" i="21" s="1"/>
  <c r="M156" i="21" a="1"/>
  <c r="M156" i="21" s="1"/>
  <c r="C157" i="21" a="1"/>
  <c r="C157" i="21" s="1"/>
  <c r="D157" i="21" a="1"/>
  <c r="D157" i="21" s="1"/>
  <c r="E157" i="21" a="1"/>
  <c r="E157" i="21" s="1"/>
  <c r="F157" i="21" a="1"/>
  <c r="F157" i="21" s="1"/>
  <c r="G157" i="21" a="1"/>
  <c r="G157" i="21" s="1"/>
  <c r="H157" i="21" a="1"/>
  <c r="H157" i="21" s="1"/>
  <c r="I157" i="21" a="1"/>
  <c r="I157" i="21" s="1"/>
  <c r="J157" i="21" a="1"/>
  <c r="J157" i="21" s="1"/>
  <c r="K157" i="21" a="1"/>
  <c r="K157" i="21" s="1"/>
  <c r="L157" i="21" a="1"/>
  <c r="L157" i="21" s="1"/>
  <c r="M157" i="21" a="1"/>
  <c r="M157" i="21" s="1"/>
  <c r="C158" i="21" a="1"/>
  <c r="C158" i="21" s="1"/>
  <c r="D158" i="21" a="1"/>
  <c r="D158" i="21" s="1"/>
  <c r="E158" i="21" a="1"/>
  <c r="E158" i="21" s="1"/>
  <c r="F158" i="21" a="1"/>
  <c r="F158" i="21" s="1"/>
  <c r="G158" i="21" a="1"/>
  <c r="G158" i="21" s="1"/>
  <c r="H158" i="21" a="1"/>
  <c r="H158" i="21" s="1"/>
  <c r="I158" i="21" a="1"/>
  <c r="I158" i="21" s="1"/>
  <c r="J158" i="21" a="1"/>
  <c r="J158" i="21" s="1"/>
  <c r="K158" i="21" a="1"/>
  <c r="K158" i="21" s="1"/>
  <c r="L158" i="21" a="1"/>
  <c r="L158" i="21" s="1"/>
  <c r="M158" i="21" a="1"/>
  <c r="M158" i="21" s="1"/>
  <c r="C159" i="21" a="1"/>
  <c r="C159" i="21" s="1"/>
  <c r="D159" i="21" a="1"/>
  <c r="D159" i="21" s="1"/>
  <c r="E159" i="21" a="1"/>
  <c r="E159" i="21" s="1"/>
  <c r="F159" i="21" a="1"/>
  <c r="F159" i="21" s="1"/>
  <c r="G159" i="21" a="1"/>
  <c r="G159" i="21" s="1"/>
  <c r="H159" i="21" a="1"/>
  <c r="H159" i="21" s="1"/>
  <c r="I159" i="21" a="1"/>
  <c r="I159" i="21" s="1"/>
  <c r="J159" i="21" a="1"/>
  <c r="J159" i="21" s="1"/>
  <c r="K159" i="21" a="1"/>
  <c r="K159" i="21" s="1"/>
  <c r="L159" i="21" a="1"/>
  <c r="L159" i="21" s="1"/>
  <c r="M159" i="21" a="1"/>
  <c r="M159" i="21" s="1"/>
  <c r="C160" i="21" a="1"/>
  <c r="C160" i="21" s="1"/>
  <c r="D160" i="21" a="1"/>
  <c r="D160" i="21" s="1"/>
  <c r="E160" i="21" a="1"/>
  <c r="E160" i="21" s="1"/>
  <c r="F160" i="21" a="1"/>
  <c r="F160" i="21" s="1"/>
  <c r="G160" i="21" a="1"/>
  <c r="G160" i="21" s="1"/>
  <c r="H160" i="21" a="1"/>
  <c r="H160" i="21" s="1"/>
  <c r="I160" i="21" a="1"/>
  <c r="I160" i="21" s="1"/>
  <c r="J160" i="21" a="1"/>
  <c r="J160" i="21" s="1"/>
  <c r="K160" i="21" a="1"/>
  <c r="K160" i="21" s="1"/>
  <c r="L160" i="21" a="1"/>
  <c r="L160" i="21" s="1"/>
  <c r="M160" i="21" a="1"/>
  <c r="M160" i="21" s="1"/>
  <c r="C161" i="21" a="1"/>
  <c r="C161" i="21" s="1"/>
  <c r="D161" i="21" a="1"/>
  <c r="D161" i="21" s="1"/>
  <c r="E161" i="21" a="1"/>
  <c r="E161" i="21" s="1"/>
  <c r="F161" i="21" a="1"/>
  <c r="F161" i="21" s="1"/>
  <c r="G161" i="21" a="1"/>
  <c r="G161" i="21" s="1"/>
  <c r="H161" i="21" a="1"/>
  <c r="H161" i="21" s="1"/>
  <c r="I161" i="21" a="1"/>
  <c r="I161" i="21" s="1"/>
  <c r="J161" i="21" a="1"/>
  <c r="J161" i="21" s="1"/>
  <c r="K161" i="21" a="1"/>
  <c r="K161" i="21" s="1"/>
  <c r="L161" i="21" a="1"/>
  <c r="L161" i="21" s="1"/>
  <c r="M161" i="21" a="1"/>
  <c r="M161" i="21" s="1"/>
  <c r="C162" i="21" a="1"/>
  <c r="C162" i="21" s="1"/>
  <c r="D162" i="21" a="1"/>
  <c r="D162" i="21" s="1"/>
  <c r="E162" i="21" a="1"/>
  <c r="E162" i="21" s="1"/>
  <c r="F162" i="21" a="1"/>
  <c r="F162" i="21" s="1"/>
  <c r="G162" i="21" a="1"/>
  <c r="G162" i="21" s="1"/>
  <c r="H162" i="21" a="1"/>
  <c r="H162" i="21" s="1"/>
  <c r="I162" i="21" a="1"/>
  <c r="I162" i="21" s="1"/>
  <c r="J162" i="21" a="1"/>
  <c r="J162" i="21" s="1"/>
  <c r="K162" i="21" a="1"/>
  <c r="K162" i="21" s="1"/>
  <c r="L162" i="21" a="1"/>
  <c r="L162" i="21" s="1"/>
  <c r="M162" i="21" a="1"/>
  <c r="M162" i="21" s="1"/>
  <c r="C163" i="21" a="1"/>
  <c r="C163" i="21" s="1"/>
  <c r="D163" i="21" a="1"/>
  <c r="D163" i="21" s="1"/>
  <c r="E163" i="21" a="1"/>
  <c r="E163" i="21" s="1"/>
  <c r="F163" i="21" a="1"/>
  <c r="F163" i="21" s="1"/>
  <c r="G163" i="21" a="1"/>
  <c r="G163" i="21" s="1"/>
  <c r="H163" i="21" a="1"/>
  <c r="H163" i="21" s="1"/>
  <c r="I163" i="21" a="1"/>
  <c r="I163" i="21" s="1"/>
  <c r="J163" i="21" a="1"/>
  <c r="J163" i="21" s="1"/>
  <c r="K163" i="21" a="1"/>
  <c r="K163" i="21" s="1"/>
  <c r="L163" i="21" a="1"/>
  <c r="L163" i="21" s="1"/>
  <c r="M163" i="21" a="1"/>
  <c r="M163" i="21" s="1"/>
  <c r="C164" i="21" a="1"/>
  <c r="C164" i="21" s="1"/>
  <c r="D164" i="21" a="1"/>
  <c r="D164" i="21" s="1"/>
  <c r="E164" i="21" a="1"/>
  <c r="E164" i="21" s="1"/>
  <c r="F164" i="21" a="1"/>
  <c r="F164" i="21" s="1"/>
  <c r="G164" i="21" a="1"/>
  <c r="G164" i="21" s="1"/>
  <c r="H164" i="21" a="1"/>
  <c r="H164" i="21" s="1"/>
  <c r="I164" i="21" a="1"/>
  <c r="I164" i="21" s="1"/>
  <c r="J164" i="21" a="1"/>
  <c r="J164" i="21" s="1"/>
  <c r="K164" i="21" a="1"/>
  <c r="K164" i="21" s="1"/>
  <c r="L164" i="21" a="1"/>
  <c r="L164" i="21" s="1"/>
  <c r="M164" i="21" a="1"/>
  <c r="M164" i="21" s="1"/>
  <c r="C165" i="21" a="1"/>
  <c r="C165" i="21" s="1"/>
  <c r="D165" i="21" a="1"/>
  <c r="D165" i="21" s="1"/>
  <c r="E165" i="21" a="1"/>
  <c r="E165" i="21" s="1"/>
  <c r="F165" i="21" a="1"/>
  <c r="F165" i="21" s="1"/>
  <c r="G165" i="21" a="1"/>
  <c r="G165" i="21" s="1"/>
  <c r="H165" i="21" a="1"/>
  <c r="H165" i="21" s="1"/>
  <c r="I165" i="21" a="1"/>
  <c r="I165" i="21" s="1"/>
  <c r="J165" i="21" a="1"/>
  <c r="J165" i="21" s="1"/>
  <c r="K165" i="21" a="1"/>
  <c r="K165" i="21" s="1"/>
  <c r="L165" i="21" a="1"/>
  <c r="L165" i="21" s="1"/>
  <c r="M165" i="21" a="1"/>
  <c r="M165" i="21" s="1"/>
  <c r="C166" i="21" a="1"/>
  <c r="C166" i="21" s="1"/>
  <c r="D166" i="21" a="1"/>
  <c r="D166" i="21" s="1"/>
  <c r="E166" i="21" a="1"/>
  <c r="E166" i="21" s="1"/>
  <c r="F166" i="21" a="1"/>
  <c r="F166" i="21" s="1"/>
  <c r="G166" i="21" a="1"/>
  <c r="G166" i="21" s="1"/>
  <c r="H166" i="21" a="1"/>
  <c r="H166" i="21" s="1"/>
  <c r="I166" i="21" a="1"/>
  <c r="I166" i="21" s="1"/>
  <c r="J166" i="21" a="1"/>
  <c r="J166" i="21" s="1"/>
  <c r="K166" i="21" a="1"/>
  <c r="K166" i="21" s="1"/>
  <c r="L166" i="21" a="1"/>
  <c r="L166" i="21" s="1"/>
  <c r="M166" i="21" a="1"/>
  <c r="M166" i="21" s="1"/>
  <c r="C167" i="21" a="1"/>
  <c r="C167" i="21" s="1"/>
  <c r="D167" i="21" a="1"/>
  <c r="D167" i="21" s="1"/>
  <c r="E167" i="21" a="1"/>
  <c r="E167" i="21" s="1"/>
  <c r="F167" i="21" a="1"/>
  <c r="F167" i="21" s="1"/>
  <c r="G167" i="21" a="1"/>
  <c r="G167" i="21" s="1"/>
  <c r="H167" i="21" a="1"/>
  <c r="H167" i="21" s="1"/>
  <c r="I167" i="21" a="1"/>
  <c r="I167" i="21" s="1"/>
  <c r="J167" i="21" a="1"/>
  <c r="J167" i="21" s="1"/>
  <c r="K167" i="21" a="1"/>
  <c r="K167" i="21" s="1"/>
  <c r="L167" i="21" a="1"/>
  <c r="L167" i="21" s="1"/>
  <c r="M167" i="21" a="1"/>
  <c r="M167" i="21" s="1"/>
  <c r="C168" i="21" a="1"/>
  <c r="C168" i="21" s="1"/>
  <c r="D168" i="21" a="1"/>
  <c r="D168" i="21" s="1"/>
  <c r="E168" i="21" a="1"/>
  <c r="E168" i="21" s="1"/>
  <c r="F168" i="21" a="1"/>
  <c r="F168" i="21" s="1"/>
  <c r="G168" i="21" a="1"/>
  <c r="G168" i="21" s="1"/>
  <c r="H168" i="21" a="1"/>
  <c r="H168" i="21" s="1"/>
  <c r="I168" i="21" a="1"/>
  <c r="I168" i="21" s="1"/>
  <c r="J168" i="21" a="1"/>
  <c r="J168" i="21" s="1"/>
  <c r="K168" i="21" a="1"/>
  <c r="K168" i="21" s="1"/>
  <c r="L168" i="21" a="1"/>
  <c r="L168" i="21" s="1"/>
  <c r="M168" i="21" a="1"/>
  <c r="M168" i="21" s="1"/>
  <c r="C169" i="21" a="1"/>
  <c r="C169" i="21" s="1"/>
  <c r="D169" i="21" a="1"/>
  <c r="D169" i="21" s="1"/>
  <c r="E169" i="21" a="1"/>
  <c r="E169" i="21" s="1"/>
  <c r="F169" i="21" a="1"/>
  <c r="F169" i="21" s="1"/>
  <c r="G169" i="21" a="1"/>
  <c r="G169" i="21" s="1"/>
  <c r="H169" i="21" a="1"/>
  <c r="H169" i="21" s="1"/>
  <c r="I169" i="21" a="1"/>
  <c r="I169" i="21" s="1"/>
  <c r="J169" i="21" a="1"/>
  <c r="J169" i="21" s="1"/>
  <c r="K169" i="21" a="1"/>
  <c r="K169" i="21" s="1"/>
  <c r="L169" i="21" a="1"/>
  <c r="L169" i="21" s="1"/>
  <c r="M169" i="21" a="1"/>
  <c r="M169" i="21" s="1"/>
  <c r="C170" i="21" a="1"/>
  <c r="C170" i="21" s="1"/>
  <c r="D170" i="21" a="1"/>
  <c r="D170" i="21" s="1"/>
  <c r="E170" i="21" a="1"/>
  <c r="E170" i="21" s="1"/>
  <c r="F170" i="21" a="1"/>
  <c r="F170" i="21" s="1"/>
  <c r="G170" i="21" a="1"/>
  <c r="G170" i="21" s="1"/>
  <c r="H170" i="21" a="1"/>
  <c r="H170" i="21" s="1"/>
  <c r="I170" i="21" a="1"/>
  <c r="I170" i="21" s="1"/>
  <c r="J170" i="21" a="1"/>
  <c r="J170" i="21" s="1"/>
  <c r="K170" i="21" a="1"/>
  <c r="K170" i="21" s="1"/>
  <c r="L170" i="21" a="1"/>
  <c r="L170" i="21" s="1"/>
  <c r="M170" i="21" a="1"/>
  <c r="M170" i="21" s="1"/>
  <c r="C171" i="21" a="1"/>
  <c r="C171" i="21" s="1"/>
  <c r="D171" i="21" a="1"/>
  <c r="D171" i="21" s="1"/>
  <c r="E171" i="21" a="1"/>
  <c r="E171" i="21" s="1"/>
  <c r="F171" i="21" a="1"/>
  <c r="F171" i="21" s="1"/>
  <c r="G171" i="21" a="1"/>
  <c r="G171" i="21" s="1"/>
  <c r="H171" i="21" a="1"/>
  <c r="H171" i="21" s="1"/>
  <c r="I171" i="21" a="1"/>
  <c r="I171" i="21" s="1"/>
  <c r="J171" i="21" a="1"/>
  <c r="J171" i="21" s="1"/>
  <c r="K171" i="21" a="1"/>
  <c r="K171" i="21" s="1"/>
  <c r="L171" i="21" a="1"/>
  <c r="L171" i="21" s="1"/>
  <c r="M171" i="21" a="1"/>
  <c r="M171" i="21" s="1"/>
  <c r="C172" i="21" a="1"/>
  <c r="C172" i="21" s="1"/>
  <c r="D172" i="21" a="1"/>
  <c r="D172" i="21" s="1"/>
  <c r="E172" i="21" a="1"/>
  <c r="E172" i="21" s="1"/>
  <c r="F172" i="21" a="1"/>
  <c r="F172" i="21" s="1"/>
  <c r="G172" i="21" a="1"/>
  <c r="G172" i="21" s="1"/>
  <c r="H172" i="21" a="1"/>
  <c r="H172" i="21" s="1"/>
  <c r="I172" i="21" a="1"/>
  <c r="I172" i="21" s="1"/>
  <c r="J172" i="21" a="1"/>
  <c r="J172" i="21" s="1"/>
  <c r="K172" i="21" a="1"/>
  <c r="K172" i="21" s="1"/>
  <c r="L172" i="21" a="1"/>
  <c r="L172" i="21" s="1"/>
  <c r="M172" i="21" a="1"/>
  <c r="M172" i="21" s="1"/>
  <c r="C173" i="21" a="1"/>
  <c r="C173" i="21" s="1"/>
  <c r="D173" i="21" a="1"/>
  <c r="D173" i="21" s="1"/>
  <c r="E173" i="21" a="1"/>
  <c r="E173" i="21" s="1"/>
  <c r="F173" i="21" a="1"/>
  <c r="F173" i="21" s="1"/>
  <c r="G173" i="21" a="1"/>
  <c r="G173" i="21" s="1"/>
  <c r="H173" i="21" a="1"/>
  <c r="H173" i="21" s="1"/>
  <c r="I173" i="21" a="1"/>
  <c r="I173" i="21" s="1"/>
  <c r="J173" i="21" a="1"/>
  <c r="J173" i="21" s="1"/>
  <c r="K173" i="21" a="1"/>
  <c r="K173" i="21" s="1"/>
  <c r="L173" i="21" a="1"/>
  <c r="L173" i="21" s="1"/>
  <c r="M173" i="21" a="1"/>
  <c r="M173" i="21" s="1"/>
  <c r="C174" i="21" a="1"/>
  <c r="C174" i="21" s="1"/>
  <c r="D174" i="21" a="1"/>
  <c r="D174" i="21" s="1"/>
  <c r="E174" i="21" a="1"/>
  <c r="E174" i="21" s="1"/>
  <c r="F174" i="21" a="1"/>
  <c r="F174" i="21" s="1"/>
  <c r="G174" i="21" a="1"/>
  <c r="G174" i="21" s="1"/>
  <c r="H174" i="21" a="1"/>
  <c r="H174" i="21" s="1"/>
  <c r="I174" i="21" a="1"/>
  <c r="I174" i="21" s="1"/>
  <c r="J174" i="21" a="1"/>
  <c r="J174" i="21" s="1"/>
  <c r="K174" i="21" a="1"/>
  <c r="K174" i="21" s="1"/>
  <c r="L174" i="21" a="1"/>
  <c r="L174" i="21" s="1"/>
  <c r="M174" i="21" a="1"/>
  <c r="M174" i="21" s="1"/>
  <c r="C175" i="21" a="1"/>
  <c r="C175" i="21" s="1"/>
  <c r="D175" i="21" a="1"/>
  <c r="D175" i="21" s="1"/>
  <c r="E175" i="21" a="1"/>
  <c r="E175" i="21" s="1"/>
  <c r="F175" i="21" a="1"/>
  <c r="F175" i="21" s="1"/>
  <c r="G175" i="21" a="1"/>
  <c r="G175" i="21" s="1"/>
  <c r="H175" i="21" a="1"/>
  <c r="H175" i="21" s="1"/>
  <c r="I175" i="21" a="1"/>
  <c r="I175" i="21" s="1"/>
  <c r="J175" i="21" a="1"/>
  <c r="J175" i="21" s="1"/>
  <c r="K175" i="21" a="1"/>
  <c r="K175" i="21" s="1"/>
  <c r="L175" i="21" a="1"/>
  <c r="L175" i="21" s="1"/>
  <c r="M175" i="21" a="1"/>
  <c r="M175" i="21" s="1"/>
  <c r="C176" i="21" a="1"/>
  <c r="C176" i="21" s="1"/>
  <c r="D176" i="21" a="1"/>
  <c r="D176" i="21" s="1"/>
  <c r="E176" i="21" a="1"/>
  <c r="E176" i="21" s="1"/>
  <c r="F176" i="21" a="1"/>
  <c r="F176" i="21" s="1"/>
  <c r="G176" i="21" a="1"/>
  <c r="G176" i="21" s="1"/>
  <c r="H176" i="21" a="1"/>
  <c r="H176" i="21" s="1"/>
  <c r="I176" i="21" a="1"/>
  <c r="I176" i="21" s="1"/>
  <c r="J176" i="21" a="1"/>
  <c r="J176" i="21" s="1"/>
  <c r="K176" i="21" a="1"/>
  <c r="K176" i="21" s="1"/>
  <c r="L176" i="21" a="1"/>
  <c r="L176" i="21" s="1"/>
  <c r="M176" i="21" a="1"/>
  <c r="M176" i="21" s="1"/>
  <c r="C177" i="21" a="1"/>
  <c r="C177" i="21" s="1"/>
  <c r="D177" i="21" a="1"/>
  <c r="D177" i="21" s="1"/>
  <c r="E177" i="21" a="1"/>
  <c r="E177" i="21" s="1"/>
  <c r="F177" i="21" a="1"/>
  <c r="F177" i="21" s="1"/>
  <c r="G177" i="21" a="1"/>
  <c r="G177" i="21" s="1"/>
  <c r="H177" i="21" a="1"/>
  <c r="H177" i="21" s="1"/>
  <c r="I177" i="21" a="1"/>
  <c r="I177" i="21" s="1"/>
  <c r="J177" i="21" a="1"/>
  <c r="J177" i="21" s="1"/>
  <c r="K177" i="21" a="1"/>
  <c r="K177" i="21" s="1"/>
  <c r="L177" i="21" a="1"/>
  <c r="L177" i="21" s="1"/>
  <c r="M177" i="21" a="1"/>
  <c r="M177" i="21" s="1"/>
  <c r="C178" i="21" a="1"/>
  <c r="C178" i="21" s="1"/>
  <c r="D178" i="21" a="1"/>
  <c r="D178" i="21" s="1"/>
  <c r="E178" i="21" a="1"/>
  <c r="E178" i="21" s="1"/>
  <c r="F178" i="21" a="1"/>
  <c r="F178" i="21" s="1"/>
  <c r="G178" i="21" a="1"/>
  <c r="G178" i="21" s="1"/>
  <c r="H178" i="21" a="1"/>
  <c r="H178" i="21" s="1"/>
  <c r="I178" i="21" a="1"/>
  <c r="I178" i="21" s="1"/>
  <c r="J178" i="21" a="1"/>
  <c r="J178" i="21" s="1"/>
  <c r="K178" i="21" a="1"/>
  <c r="K178" i="21" s="1"/>
  <c r="L178" i="21" a="1"/>
  <c r="L178" i="21" s="1"/>
  <c r="M178" i="21" a="1"/>
  <c r="M178" i="21" s="1"/>
  <c r="C179" i="21" a="1"/>
  <c r="C179" i="21" s="1"/>
  <c r="D179" i="21" a="1"/>
  <c r="D179" i="21" s="1"/>
  <c r="E179" i="21" a="1"/>
  <c r="E179" i="21" s="1"/>
  <c r="F179" i="21" a="1"/>
  <c r="F179" i="21" s="1"/>
  <c r="G179" i="21" a="1"/>
  <c r="G179" i="21" s="1"/>
  <c r="H179" i="21" a="1"/>
  <c r="H179" i="21" s="1"/>
  <c r="I179" i="21" a="1"/>
  <c r="I179" i="21" s="1"/>
  <c r="J179" i="21" a="1"/>
  <c r="J179" i="21" s="1"/>
  <c r="K179" i="21" a="1"/>
  <c r="K179" i="21" s="1"/>
  <c r="L179" i="21" a="1"/>
  <c r="L179" i="21" s="1"/>
  <c r="M179" i="21" a="1"/>
  <c r="M179" i="21" s="1"/>
  <c r="C180" i="21" a="1"/>
  <c r="C180" i="21" s="1"/>
  <c r="D180" i="21" a="1"/>
  <c r="D180" i="21" s="1"/>
  <c r="E180" i="21" a="1"/>
  <c r="E180" i="21" s="1"/>
  <c r="F180" i="21" a="1"/>
  <c r="F180" i="21" s="1"/>
  <c r="G180" i="21" a="1"/>
  <c r="G180" i="21" s="1"/>
  <c r="H180" i="21" a="1"/>
  <c r="H180" i="21" s="1"/>
  <c r="I180" i="21" a="1"/>
  <c r="I180" i="21" s="1"/>
  <c r="J180" i="21" a="1"/>
  <c r="J180" i="21" s="1"/>
  <c r="K180" i="21" a="1"/>
  <c r="K180" i="21" s="1"/>
  <c r="L180" i="21" a="1"/>
  <c r="L180" i="21" s="1"/>
  <c r="M180" i="21" a="1"/>
  <c r="M180" i="21" s="1"/>
  <c r="C181" i="21" a="1"/>
  <c r="C181" i="21" s="1"/>
  <c r="D181" i="21" a="1"/>
  <c r="D181" i="21" s="1"/>
  <c r="E181" i="21" a="1"/>
  <c r="E181" i="21" s="1"/>
  <c r="F181" i="21" a="1"/>
  <c r="F181" i="21" s="1"/>
  <c r="G181" i="21" a="1"/>
  <c r="G181" i="21" s="1"/>
  <c r="H181" i="21" a="1"/>
  <c r="H181" i="21" s="1"/>
  <c r="I181" i="21" a="1"/>
  <c r="I181" i="21" s="1"/>
  <c r="J181" i="21" a="1"/>
  <c r="J181" i="21" s="1"/>
  <c r="K181" i="21" a="1"/>
  <c r="K181" i="21" s="1"/>
  <c r="L181" i="21" a="1"/>
  <c r="L181" i="21" s="1"/>
  <c r="M181" i="21" a="1"/>
  <c r="M181" i="21" s="1"/>
  <c r="C182" i="21" a="1"/>
  <c r="C182" i="21" s="1"/>
  <c r="D182" i="21" a="1"/>
  <c r="D182" i="21" s="1"/>
  <c r="E182" i="21" a="1"/>
  <c r="E182" i="21" s="1"/>
  <c r="F182" i="21" a="1"/>
  <c r="F182" i="21" s="1"/>
  <c r="G182" i="21" a="1"/>
  <c r="G182" i="21" s="1"/>
  <c r="H182" i="21" a="1"/>
  <c r="H182" i="21" s="1"/>
  <c r="I182" i="21" a="1"/>
  <c r="I182" i="21" s="1"/>
  <c r="J182" i="21" a="1"/>
  <c r="J182" i="21" s="1"/>
  <c r="K182" i="21" a="1"/>
  <c r="K182" i="21" s="1"/>
  <c r="L182" i="21" a="1"/>
  <c r="L182" i="21" s="1"/>
  <c r="M182" i="21" a="1"/>
  <c r="M182" i="21" s="1"/>
  <c r="C183" i="21" a="1"/>
  <c r="C183" i="21" s="1"/>
  <c r="D183" i="21" a="1"/>
  <c r="D183" i="21" s="1"/>
  <c r="E183" i="21" a="1"/>
  <c r="E183" i="21" s="1"/>
  <c r="F183" i="21" a="1"/>
  <c r="F183" i="21" s="1"/>
  <c r="G183" i="21" a="1"/>
  <c r="G183" i="21" s="1"/>
  <c r="H183" i="21" a="1"/>
  <c r="H183" i="21" s="1"/>
  <c r="I183" i="21" a="1"/>
  <c r="I183" i="21" s="1"/>
  <c r="J183" i="21" a="1"/>
  <c r="J183" i="21" s="1"/>
  <c r="K183" i="21" a="1"/>
  <c r="K183" i="21" s="1"/>
  <c r="L183" i="21" a="1"/>
  <c r="L183" i="21" s="1"/>
  <c r="M183" i="21" a="1"/>
  <c r="M183" i="21" s="1"/>
  <c r="C184" i="21" a="1"/>
  <c r="C184" i="21" s="1"/>
  <c r="D184" i="21" a="1"/>
  <c r="D184" i="21" s="1"/>
  <c r="E184" i="21" a="1"/>
  <c r="E184" i="21" s="1"/>
  <c r="F184" i="21" a="1"/>
  <c r="F184" i="21" s="1"/>
  <c r="G184" i="21" a="1"/>
  <c r="G184" i="21" s="1"/>
  <c r="H184" i="21" a="1"/>
  <c r="H184" i="21" s="1"/>
  <c r="I184" i="21" a="1"/>
  <c r="I184" i="21" s="1"/>
  <c r="J184" i="21" a="1"/>
  <c r="J184" i="21" s="1"/>
  <c r="K184" i="21" a="1"/>
  <c r="K184" i="21" s="1"/>
  <c r="L184" i="21" a="1"/>
  <c r="L184" i="21" s="1"/>
  <c r="M184" i="21" a="1"/>
  <c r="M184" i="21" s="1"/>
  <c r="C185" i="21" a="1"/>
  <c r="C185" i="21" s="1"/>
  <c r="D185" i="21" a="1"/>
  <c r="D185" i="21" s="1"/>
  <c r="E185" i="21" a="1"/>
  <c r="E185" i="21" s="1"/>
  <c r="F185" i="21" a="1"/>
  <c r="F185" i="21" s="1"/>
  <c r="G185" i="21" a="1"/>
  <c r="G185" i="21" s="1"/>
  <c r="H185" i="21" a="1"/>
  <c r="H185" i="21" s="1"/>
  <c r="I185" i="21" a="1"/>
  <c r="I185" i="21" s="1"/>
  <c r="J185" i="21" a="1"/>
  <c r="J185" i="21" s="1"/>
  <c r="K185" i="21" a="1"/>
  <c r="K185" i="21" s="1"/>
  <c r="L185" i="21" a="1"/>
  <c r="L185" i="21" s="1"/>
  <c r="M185" i="21" a="1"/>
  <c r="M185" i="21" s="1"/>
  <c r="C186" i="21" a="1"/>
  <c r="C186" i="21" s="1"/>
  <c r="D186" i="21" a="1"/>
  <c r="D186" i="21" s="1"/>
  <c r="E186" i="21" a="1"/>
  <c r="E186" i="21" s="1"/>
  <c r="F186" i="21" a="1"/>
  <c r="F186" i="21" s="1"/>
  <c r="G186" i="21" a="1"/>
  <c r="G186" i="21" s="1"/>
  <c r="H186" i="21" a="1"/>
  <c r="H186" i="21" s="1"/>
  <c r="I186" i="21" a="1"/>
  <c r="I186" i="21" s="1"/>
  <c r="J186" i="21" a="1"/>
  <c r="J186" i="21" s="1"/>
  <c r="K186" i="21" a="1"/>
  <c r="K186" i="21" s="1"/>
  <c r="L186" i="21" a="1"/>
  <c r="L186" i="21" s="1"/>
  <c r="M186" i="21" a="1"/>
  <c r="M186" i="21" s="1"/>
  <c r="C187" i="21" a="1"/>
  <c r="C187" i="21" s="1"/>
  <c r="D187" i="21" a="1"/>
  <c r="D187" i="21" s="1"/>
  <c r="E187" i="21" a="1"/>
  <c r="E187" i="21" s="1"/>
  <c r="F187" i="21" a="1"/>
  <c r="F187" i="21" s="1"/>
  <c r="G187" i="21" a="1"/>
  <c r="G187" i="21" s="1"/>
  <c r="H187" i="21" a="1"/>
  <c r="H187" i="21" s="1"/>
  <c r="I187" i="21" a="1"/>
  <c r="I187" i="21" s="1"/>
  <c r="J187" i="21" a="1"/>
  <c r="J187" i="21" s="1"/>
  <c r="K187" i="21" a="1"/>
  <c r="K187" i="21" s="1"/>
  <c r="L187" i="21" a="1"/>
  <c r="L187" i="21" s="1"/>
  <c r="M187" i="21" a="1"/>
  <c r="M187" i="21" s="1"/>
  <c r="C188" i="21" a="1"/>
  <c r="C188" i="21" s="1"/>
  <c r="D188" i="21" a="1"/>
  <c r="D188" i="21" s="1"/>
  <c r="E188" i="21" a="1"/>
  <c r="E188" i="21" s="1"/>
  <c r="F188" i="21" a="1"/>
  <c r="F188" i="21" s="1"/>
  <c r="G188" i="21" a="1"/>
  <c r="G188" i="21" s="1"/>
  <c r="H188" i="21" a="1"/>
  <c r="H188" i="21" s="1"/>
  <c r="I188" i="21" a="1"/>
  <c r="I188" i="21" s="1"/>
  <c r="J188" i="21" a="1"/>
  <c r="J188" i="21" s="1"/>
  <c r="K188" i="21" a="1"/>
  <c r="K188" i="21" s="1"/>
  <c r="L188" i="21" a="1"/>
  <c r="L188" i="21" s="1"/>
  <c r="M188" i="21" a="1"/>
  <c r="M188" i="21" s="1"/>
  <c r="C189" i="21" a="1"/>
  <c r="C189" i="21" s="1"/>
  <c r="D189" i="21" a="1"/>
  <c r="D189" i="21" s="1"/>
  <c r="E189" i="21" a="1"/>
  <c r="E189" i="21" s="1"/>
  <c r="F189" i="21" a="1"/>
  <c r="F189" i="21" s="1"/>
  <c r="G189" i="21" a="1"/>
  <c r="G189" i="21" s="1"/>
  <c r="H189" i="21" a="1"/>
  <c r="H189" i="21" s="1"/>
  <c r="I189" i="21" a="1"/>
  <c r="I189" i="21" s="1"/>
  <c r="J189" i="21" a="1"/>
  <c r="J189" i="21" s="1"/>
  <c r="K189" i="21" a="1"/>
  <c r="K189" i="21" s="1"/>
  <c r="L189" i="21" a="1"/>
  <c r="L189" i="21" s="1"/>
  <c r="M189" i="21" a="1"/>
  <c r="M189" i="21" s="1"/>
  <c r="C190" i="21" a="1"/>
  <c r="C190" i="21" s="1"/>
  <c r="D190" i="21" a="1"/>
  <c r="D190" i="21" s="1"/>
  <c r="E190" i="21" a="1"/>
  <c r="E190" i="21" s="1"/>
  <c r="F190" i="21" a="1"/>
  <c r="F190" i="21" s="1"/>
  <c r="G190" i="21" a="1"/>
  <c r="G190" i="21" s="1"/>
  <c r="H190" i="21" a="1"/>
  <c r="H190" i="21" s="1"/>
  <c r="I190" i="21" a="1"/>
  <c r="I190" i="21" s="1"/>
  <c r="J190" i="21" a="1"/>
  <c r="J190" i="21" s="1"/>
  <c r="K190" i="21" a="1"/>
  <c r="K190" i="21" s="1"/>
  <c r="L190" i="21" a="1"/>
  <c r="L190" i="21" s="1"/>
  <c r="M190" i="21" a="1"/>
  <c r="M190" i="21" s="1"/>
  <c r="C191" i="21" a="1"/>
  <c r="C191" i="21" s="1"/>
  <c r="D191" i="21" a="1"/>
  <c r="D191" i="21" s="1"/>
  <c r="E191" i="21" a="1"/>
  <c r="E191" i="21" s="1"/>
  <c r="F191" i="21" a="1"/>
  <c r="F191" i="21" s="1"/>
  <c r="G191" i="21" a="1"/>
  <c r="G191" i="21" s="1"/>
  <c r="H191" i="21" a="1"/>
  <c r="H191" i="21" s="1"/>
  <c r="I191" i="21" a="1"/>
  <c r="I191" i="21" s="1"/>
  <c r="J191" i="21" a="1"/>
  <c r="J191" i="21" s="1"/>
  <c r="K191" i="21" a="1"/>
  <c r="K191" i="21" s="1"/>
  <c r="L191" i="21" a="1"/>
  <c r="L191" i="21" s="1"/>
  <c r="M191" i="21" a="1"/>
  <c r="M191" i="21" s="1"/>
  <c r="C192" i="21" a="1"/>
  <c r="C192" i="21" s="1"/>
  <c r="D192" i="21" a="1"/>
  <c r="D192" i="21" s="1"/>
  <c r="E192" i="21" a="1"/>
  <c r="E192" i="21" s="1"/>
  <c r="F192" i="21" a="1"/>
  <c r="F192" i="21" s="1"/>
  <c r="G192" i="21" a="1"/>
  <c r="G192" i="21" s="1"/>
  <c r="H192" i="21" a="1"/>
  <c r="H192" i="21" s="1"/>
  <c r="I192" i="21" a="1"/>
  <c r="I192" i="21" s="1"/>
  <c r="J192" i="21" a="1"/>
  <c r="J192" i="21" s="1"/>
  <c r="K192" i="21" a="1"/>
  <c r="K192" i="21" s="1"/>
  <c r="L192" i="21" a="1"/>
  <c r="L192" i="21" s="1"/>
  <c r="M192" i="21" a="1"/>
  <c r="M192" i="21" s="1"/>
  <c r="C193" i="21" a="1"/>
  <c r="C193" i="21" s="1"/>
  <c r="D193" i="21" a="1"/>
  <c r="D193" i="21" s="1"/>
  <c r="E193" i="21" a="1"/>
  <c r="E193" i="21" s="1"/>
  <c r="F193" i="21" a="1"/>
  <c r="F193" i="21" s="1"/>
  <c r="G193" i="21" a="1"/>
  <c r="G193" i="21" s="1"/>
  <c r="H193" i="21" a="1"/>
  <c r="H193" i="21" s="1"/>
  <c r="I193" i="21" a="1"/>
  <c r="I193" i="21" s="1"/>
  <c r="J193" i="21" a="1"/>
  <c r="J193" i="21" s="1"/>
  <c r="K193" i="21" a="1"/>
  <c r="K193" i="21" s="1"/>
  <c r="L193" i="21" a="1"/>
  <c r="L193" i="21" s="1"/>
  <c r="M193" i="21" a="1"/>
  <c r="M193" i="21" s="1"/>
  <c r="C194" i="21" a="1"/>
  <c r="C194" i="21" s="1"/>
  <c r="D194" i="21" a="1"/>
  <c r="D194" i="21" s="1"/>
  <c r="E194" i="21" a="1"/>
  <c r="E194" i="21" s="1"/>
  <c r="F194" i="21" a="1"/>
  <c r="F194" i="21" s="1"/>
  <c r="G194" i="21" a="1"/>
  <c r="G194" i="21" s="1"/>
  <c r="H194" i="21" a="1"/>
  <c r="H194" i="21" s="1"/>
  <c r="I194" i="21" a="1"/>
  <c r="I194" i="21" s="1"/>
  <c r="J194" i="21" a="1"/>
  <c r="J194" i="21" s="1"/>
  <c r="K194" i="21" a="1"/>
  <c r="K194" i="21" s="1"/>
  <c r="L194" i="21" a="1"/>
  <c r="L194" i="21" s="1"/>
  <c r="M194" i="21" a="1"/>
  <c r="M194" i="21" s="1"/>
  <c r="C195" i="21" a="1"/>
  <c r="C195" i="21" s="1"/>
  <c r="D195" i="21" a="1"/>
  <c r="D195" i="21" s="1"/>
  <c r="E195" i="21" a="1"/>
  <c r="E195" i="21" s="1"/>
  <c r="F195" i="21" a="1"/>
  <c r="F195" i="21" s="1"/>
  <c r="G195" i="21" a="1"/>
  <c r="G195" i="21" s="1"/>
  <c r="H195" i="21" a="1"/>
  <c r="H195" i="21" s="1"/>
  <c r="I195" i="21" a="1"/>
  <c r="I195" i="21" s="1"/>
  <c r="J195" i="21" a="1"/>
  <c r="J195" i="21" s="1"/>
  <c r="K195" i="21" a="1"/>
  <c r="K195" i="21" s="1"/>
  <c r="L195" i="21" a="1"/>
  <c r="L195" i="21" s="1"/>
  <c r="M195" i="21" a="1"/>
  <c r="M195" i="21" s="1"/>
  <c r="C196" i="21" a="1"/>
  <c r="C196" i="21" s="1"/>
  <c r="D196" i="21" a="1"/>
  <c r="D196" i="21" s="1"/>
  <c r="E196" i="21" a="1"/>
  <c r="E196" i="21" s="1"/>
  <c r="F196" i="21" a="1"/>
  <c r="F196" i="21" s="1"/>
  <c r="G196" i="21" a="1"/>
  <c r="G196" i="21" s="1"/>
  <c r="H196" i="21" a="1"/>
  <c r="H196" i="21" s="1"/>
  <c r="I196" i="21" a="1"/>
  <c r="I196" i="21" s="1"/>
  <c r="J196" i="21" a="1"/>
  <c r="J196" i="21" s="1"/>
  <c r="K196" i="21" a="1"/>
  <c r="K196" i="21" s="1"/>
  <c r="L196" i="21" a="1"/>
  <c r="L196" i="21" s="1"/>
  <c r="M196" i="21" a="1"/>
  <c r="M196" i="21" s="1"/>
  <c r="C197" i="21" a="1"/>
  <c r="C197" i="21" s="1"/>
  <c r="D197" i="21" a="1"/>
  <c r="D197" i="21" s="1"/>
  <c r="E197" i="21" a="1"/>
  <c r="E197" i="21" s="1"/>
  <c r="F197" i="21" a="1"/>
  <c r="F197" i="21" s="1"/>
  <c r="G197" i="21" a="1"/>
  <c r="G197" i="21" s="1"/>
  <c r="H197" i="21" a="1"/>
  <c r="H197" i="21" s="1"/>
  <c r="I197" i="21" a="1"/>
  <c r="I197" i="21" s="1"/>
  <c r="J197" i="21" a="1"/>
  <c r="J197" i="21" s="1"/>
  <c r="K197" i="21" a="1"/>
  <c r="K197" i="21" s="1"/>
  <c r="L197" i="21" a="1"/>
  <c r="L197" i="21" s="1"/>
  <c r="M197" i="21" a="1"/>
  <c r="M197" i="21" s="1"/>
  <c r="C198" i="21" a="1"/>
  <c r="C198" i="21" s="1"/>
  <c r="D198" i="21" a="1"/>
  <c r="D198" i="21" s="1"/>
  <c r="E198" i="21" a="1"/>
  <c r="E198" i="21" s="1"/>
  <c r="F198" i="21" a="1"/>
  <c r="F198" i="21" s="1"/>
  <c r="G198" i="21" a="1"/>
  <c r="G198" i="21" s="1"/>
  <c r="H198" i="21" a="1"/>
  <c r="H198" i="21" s="1"/>
  <c r="I198" i="21" a="1"/>
  <c r="I198" i="21" s="1"/>
  <c r="J198" i="21" a="1"/>
  <c r="J198" i="21" s="1"/>
  <c r="K198" i="21" a="1"/>
  <c r="K198" i="21" s="1"/>
  <c r="L198" i="21" a="1"/>
  <c r="L198" i="21" s="1"/>
  <c r="M198" i="21" a="1"/>
  <c r="M198" i="21" s="1"/>
  <c r="C199" i="21" a="1"/>
  <c r="C199" i="21" s="1"/>
  <c r="D199" i="21" a="1"/>
  <c r="D199" i="21" s="1"/>
  <c r="E199" i="21" a="1"/>
  <c r="E199" i="21" s="1"/>
  <c r="F199" i="21" a="1"/>
  <c r="F199" i="21" s="1"/>
  <c r="G199" i="21" a="1"/>
  <c r="G199" i="21" s="1"/>
  <c r="H199" i="21" a="1"/>
  <c r="H199" i="21" s="1"/>
  <c r="I199" i="21" a="1"/>
  <c r="I199" i="21" s="1"/>
  <c r="J199" i="21" a="1"/>
  <c r="J199" i="21" s="1"/>
  <c r="K199" i="21" a="1"/>
  <c r="K199" i="21" s="1"/>
  <c r="L199" i="21" a="1"/>
  <c r="L199" i="21" s="1"/>
  <c r="M199" i="21" a="1"/>
  <c r="M199" i="21" s="1"/>
  <c r="C200" i="21" a="1"/>
  <c r="C200" i="21" s="1"/>
  <c r="D200" i="21" a="1"/>
  <c r="D200" i="21" s="1"/>
  <c r="E200" i="21" a="1"/>
  <c r="E200" i="21" s="1"/>
  <c r="F200" i="21" a="1"/>
  <c r="F200" i="21" s="1"/>
  <c r="G200" i="21" a="1"/>
  <c r="G200" i="21" s="1"/>
  <c r="H200" i="21" a="1"/>
  <c r="H200" i="21" s="1"/>
  <c r="I200" i="21" a="1"/>
  <c r="I200" i="21" s="1"/>
  <c r="J200" i="21" a="1"/>
  <c r="J200" i="21" s="1"/>
  <c r="K200" i="21" a="1"/>
  <c r="K200" i="21" s="1"/>
  <c r="L200" i="21" a="1"/>
  <c r="L200" i="21" s="1"/>
  <c r="M200" i="21" a="1"/>
  <c r="M200" i="21" s="1"/>
  <c r="C149" i="21" a="1"/>
  <c r="C149" i="21" s="1"/>
  <c r="D149" i="21" a="1"/>
  <c r="D149" i="21" s="1"/>
  <c r="E149" i="21" a="1"/>
  <c r="E149" i="21" s="1"/>
  <c r="F149" i="21" a="1"/>
  <c r="F149" i="21" s="1"/>
  <c r="G149" i="21" a="1"/>
  <c r="G149" i="21" s="1"/>
  <c r="H149" i="21" a="1"/>
  <c r="H149" i="21" s="1"/>
  <c r="I149" i="21" a="1"/>
  <c r="I149" i="21" s="1"/>
  <c r="J149" i="21" a="1"/>
  <c r="J149" i="21" s="1"/>
  <c r="K149" i="21" a="1"/>
  <c r="K149" i="21" s="1"/>
  <c r="L149" i="21" a="1"/>
  <c r="L149" i="21" s="1"/>
  <c r="M149" i="21" a="1"/>
  <c r="M149" i="21" s="1"/>
  <c r="B150" i="21" a="1"/>
  <c r="B150" i="21" s="1"/>
  <c r="B151" i="21" a="1"/>
  <c r="B151" i="21" s="1"/>
  <c r="B152" i="21" a="1"/>
  <c r="B152" i="21" s="1"/>
  <c r="B153" i="21" a="1"/>
  <c r="B153" i="21" s="1"/>
  <c r="B154" i="21" a="1"/>
  <c r="B154" i="21" s="1"/>
  <c r="B155" i="21" a="1"/>
  <c r="B155" i="21" s="1"/>
  <c r="B156" i="21" a="1"/>
  <c r="B156" i="21" s="1"/>
  <c r="B157" i="21" a="1"/>
  <c r="B157" i="21" s="1"/>
  <c r="B158" i="21" a="1"/>
  <c r="B158" i="21" s="1"/>
  <c r="B159" i="21" a="1"/>
  <c r="B159" i="21" s="1"/>
  <c r="B160" i="21" a="1"/>
  <c r="B160" i="21" s="1"/>
  <c r="B161" i="21" a="1"/>
  <c r="B161" i="21" s="1"/>
  <c r="B162" i="21" a="1"/>
  <c r="B162" i="21" s="1"/>
  <c r="B163" i="21" a="1"/>
  <c r="B163" i="21" s="1"/>
  <c r="B164" i="21" a="1"/>
  <c r="B164" i="21" s="1"/>
  <c r="B165" i="21" a="1"/>
  <c r="B165" i="21" s="1"/>
  <c r="B166" i="21" a="1"/>
  <c r="B166" i="21" s="1"/>
  <c r="B167" i="21" a="1"/>
  <c r="B167" i="21" s="1"/>
  <c r="B168" i="21" a="1"/>
  <c r="B168" i="21" s="1"/>
  <c r="B169" i="21" a="1"/>
  <c r="B169" i="21" s="1"/>
  <c r="B170" i="21" a="1"/>
  <c r="B170" i="21" s="1"/>
  <c r="B171" i="21" a="1"/>
  <c r="B171" i="21" s="1"/>
  <c r="B172" i="21" a="1"/>
  <c r="B172" i="21" s="1"/>
  <c r="B173" i="21" a="1"/>
  <c r="B173" i="21" s="1"/>
  <c r="B174" i="21" a="1"/>
  <c r="B174" i="21" s="1"/>
  <c r="B175" i="21" a="1"/>
  <c r="B175" i="21" s="1"/>
  <c r="B176" i="21" a="1"/>
  <c r="B176" i="21" s="1"/>
  <c r="B177" i="21" a="1"/>
  <c r="B177" i="21" s="1"/>
  <c r="B178" i="21" a="1"/>
  <c r="B178" i="21" s="1"/>
  <c r="B179" i="21" a="1"/>
  <c r="B179" i="21" s="1"/>
  <c r="B180" i="21" a="1"/>
  <c r="B180" i="21" s="1"/>
  <c r="B181" i="21" a="1"/>
  <c r="B181" i="21" s="1"/>
  <c r="B182" i="21" a="1"/>
  <c r="B182" i="21" s="1"/>
  <c r="B183" i="21" a="1"/>
  <c r="B183" i="21" s="1"/>
  <c r="B184" i="21" a="1"/>
  <c r="B184" i="21" s="1"/>
  <c r="B185" i="21" a="1"/>
  <c r="B185" i="21" s="1"/>
  <c r="B186" i="21" a="1"/>
  <c r="B186" i="21" s="1"/>
  <c r="B187" i="21" a="1"/>
  <c r="B187" i="21" s="1"/>
  <c r="B188" i="21" a="1"/>
  <c r="B188" i="21" s="1"/>
  <c r="B189" i="21" a="1"/>
  <c r="B189" i="21" s="1"/>
  <c r="B190" i="21" a="1"/>
  <c r="B190" i="21" s="1"/>
  <c r="B191" i="21" a="1"/>
  <c r="B191" i="21" s="1"/>
  <c r="B192" i="21" a="1"/>
  <c r="B192" i="21" s="1"/>
  <c r="B193" i="21" a="1"/>
  <c r="B193" i="21" s="1"/>
  <c r="B194" i="21" a="1"/>
  <c r="B194" i="21" s="1"/>
  <c r="B195" i="21" a="1"/>
  <c r="B195" i="21" s="1"/>
  <c r="B196" i="21" a="1"/>
  <c r="B196" i="21" s="1"/>
  <c r="B197" i="21" a="1"/>
  <c r="B197" i="21" s="1"/>
  <c r="B198" i="21" a="1"/>
  <c r="B198" i="21" s="1"/>
  <c r="B199" i="21" a="1"/>
  <c r="B199" i="21" s="1"/>
  <c r="B200" i="21" a="1"/>
  <c r="B200" i="21" s="1"/>
  <c r="B149" i="21" a="1"/>
  <c r="B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H4" i="21" l="1"/>
  <c r="H6" i="21" s="1"/>
  <c r="L4" i="21"/>
  <c r="D4" i="21"/>
  <c r="D6" i="21" s="1"/>
  <c r="L6" i="21"/>
  <c r="K4" i="21"/>
  <c r="K6" i="21" s="1"/>
  <c r="C4" i="21"/>
  <c r="C6" i="21" s="1"/>
  <c r="G4" i="21"/>
  <c r="G6" i="21" s="1"/>
  <c r="I4" i="21"/>
  <c r="I6" i="21" s="1"/>
  <c r="M4" i="21"/>
  <c r="M6" i="21" s="1"/>
  <c r="E4" i="21"/>
  <c r="E6" i="21" s="1"/>
  <c r="J4" i="21"/>
  <c r="J6" i="21" s="1"/>
  <c r="F4" i="21"/>
  <c r="F6" i="21" s="1"/>
  <c r="B140" i="21"/>
  <c r="M140" i="2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M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c r="A79" i="8"/>
  <c r="G4" i="15" l="1"/>
  <c r="G6" i="15"/>
  <c r="G7" i="15"/>
  <c r="G9" i="15"/>
  <c r="G10" i="15"/>
  <c r="G11" i="15"/>
  <c r="G12"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F4" i="15"/>
  <c r="F6" i="15"/>
  <c r="F7" i="15"/>
  <c r="F9" i="15"/>
  <c r="F10" i="15"/>
  <c r="F11" i="15"/>
  <c r="F12"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3" i="15"/>
  <c r="A75" i="8"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3" i="20"/>
  <c r="H54" i="20"/>
  <c r="G54" i="20"/>
  <c r="H53" i="20"/>
  <c r="G53" i="20"/>
  <c r="H52" i="20"/>
  <c r="G52" i="20"/>
  <c r="H51" i="20"/>
  <c r="G51" i="20"/>
  <c r="H50" i="20"/>
  <c r="G50" i="20"/>
  <c r="H49" i="20"/>
  <c r="G49" i="20"/>
  <c r="H48" i="20"/>
  <c r="G48" i="20"/>
  <c r="H47" i="20"/>
  <c r="G47" i="20"/>
  <c r="H46" i="20"/>
  <c r="G46" i="20"/>
  <c r="H45" i="20"/>
  <c r="G45" i="20"/>
  <c r="H44" i="20"/>
  <c r="G44" i="20"/>
  <c r="H43" i="20"/>
  <c r="G43" i="20"/>
  <c r="H42" i="20"/>
  <c r="G42" i="20"/>
  <c r="H41" i="20"/>
  <c r="G41" i="20"/>
  <c r="H40" i="20"/>
  <c r="G40" i="20"/>
  <c r="H39" i="20"/>
  <c r="G39" i="20"/>
  <c r="H38" i="20"/>
  <c r="G38" i="20"/>
  <c r="H37" i="20"/>
  <c r="G37" i="20"/>
  <c r="H36" i="20"/>
  <c r="G36" i="20"/>
  <c r="H35" i="20"/>
  <c r="G35" i="20"/>
  <c r="H34" i="20"/>
  <c r="G34" i="20"/>
  <c r="H33" i="20"/>
  <c r="G33" i="20"/>
  <c r="H32" i="20"/>
  <c r="G32" i="20"/>
  <c r="H31" i="20"/>
  <c r="G31" i="20"/>
  <c r="H30" i="20"/>
  <c r="G30" i="20"/>
  <c r="H29" i="20"/>
  <c r="G29" i="20"/>
  <c r="H28" i="20"/>
  <c r="G28" i="20"/>
  <c r="H27" i="20"/>
  <c r="G27" i="20"/>
  <c r="H26" i="20"/>
  <c r="G26" i="20"/>
  <c r="H25" i="20"/>
  <c r="G25" i="20"/>
  <c r="H24" i="20"/>
  <c r="G24" i="20"/>
  <c r="H23" i="20"/>
  <c r="G23" i="20"/>
  <c r="H22" i="20"/>
  <c r="G22" i="20"/>
  <c r="H21" i="20"/>
  <c r="G21" i="20"/>
  <c r="H20" i="20"/>
  <c r="G20" i="20"/>
  <c r="H19" i="20"/>
  <c r="G19" i="20"/>
  <c r="H18" i="20"/>
  <c r="G18" i="20"/>
  <c r="H17" i="20"/>
  <c r="G17" i="20"/>
  <c r="H16" i="20"/>
  <c r="G16" i="20"/>
  <c r="H15" i="20"/>
  <c r="G15" i="20"/>
  <c r="H14" i="20"/>
  <c r="G14" i="20"/>
  <c r="H13" i="20"/>
  <c r="G13" i="20"/>
  <c r="H12" i="20"/>
  <c r="G12" i="20"/>
  <c r="H11" i="20"/>
  <c r="G11" i="20"/>
  <c r="H10" i="20"/>
  <c r="G10" i="20"/>
  <c r="H9" i="20"/>
  <c r="G9" i="20"/>
  <c r="H8" i="20"/>
  <c r="G8" i="20"/>
  <c r="H7" i="20"/>
  <c r="G7" i="20"/>
  <c r="H6" i="20"/>
  <c r="G6" i="20"/>
  <c r="H5" i="20"/>
  <c r="G5" i="20"/>
  <c r="H4" i="20"/>
  <c r="G4" i="20"/>
  <c r="H3" i="20"/>
  <c r="G3" i="20"/>
  <c r="H2" i="20"/>
  <c r="G2" i="20"/>
  <c r="D7" i="19" l="1"/>
  <c r="D6" i="19"/>
  <c r="C2" i="20" l="1"/>
  <c r="B2" i="20"/>
  <c r="G7" i="6" l="1"/>
  <c r="G8" i="6"/>
  <c r="G9" i="6"/>
  <c r="G10" i="6"/>
  <c r="G11" i="6"/>
  <c r="G12" i="6"/>
  <c r="G13" i="6"/>
  <c r="G14" i="6"/>
  <c r="G15" i="6"/>
  <c r="G16" i="6"/>
  <c r="G17" i="6"/>
  <c r="G18" i="6"/>
  <c r="G19" i="6"/>
  <c r="G20" i="6"/>
  <c r="G21" i="6"/>
  <c r="G22" i="6"/>
  <c r="G23" i="6"/>
  <c r="G24" i="6"/>
  <c r="G25" i="6"/>
  <c r="G26" i="6"/>
  <c r="G27" i="6"/>
  <c r="G28" i="6"/>
  <c r="G29" i="6"/>
  <c r="G30" i="6"/>
  <c r="G6" i="6" l="1"/>
  <c r="B2" i="18" l="1"/>
  <c r="E5" i="7" l="1"/>
  <c r="A13" i="21" l="1"/>
  <c r="A364" i="21" s="1" a="1"/>
  <c r="A364" i="21" s="1"/>
  <c r="A149" i="21"/>
  <c r="AT9" i="9"/>
  <c r="W9" i="9"/>
  <c r="B255" i="21" l="1" a="1"/>
  <c r="B255" i="21" s="1"/>
  <c r="A279" i="21" a="1"/>
  <c r="A279" i="21" s="1"/>
  <c r="B83" i="21" a="1"/>
  <c r="B83" i="21" s="1"/>
  <c r="B91" i="21" s="1"/>
  <c r="B237" i="21" a="1"/>
  <c r="B237" i="21" s="1"/>
  <c r="B101" i="21" a="1"/>
  <c r="B101" i="21" s="1"/>
  <c r="H35" i="11" a="1"/>
  <c r="H35" i="11" s="1"/>
  <c r="B219" i="21" a="1"/>
  <c r="B219" i="21" s="1"/>
  <c r="B119" i="21" a="1"/>
  <c r="B119" i="21" s="1"/>
  <c r="H138" i="11" a="1"/>
  <c r="H138" i="11" s="1"/>
  <c r="E62" i="12"/>
  <c r="D62" i="12"/>
  <c r="C62" i="12"/>
  <c r="B62" i="12"/>
  <c r="B115" i="21" l="1"/>
  <c r="B88" i="21"/>
  <c r="B97" i="21"/>
  <c r="B89" i="21"/>
  <c r="B111" i="21"/>
  <c r="B95" i="21"/>
  <c r="B94" i="21"/>
  <c r="B109" i="21"/>
  <c r="B84" i="21"/>
  <c r="B110" i="21"/>
  <c r="B108" i="21"/>
  <c r="B86" i="21"/>
  <c r="B87" i="21"/>
  <c r="B98" i="21"/>
  <c r="B114" i="21"/>
  <c r="B112" i="21"/>
  <c r="B107" i="21"/>
  <c r="B96" i="21"/>
  <c r="B93" i="21"/>
  <c r="B85" i="21"/>
  <c r="B92" i="21"/>
  <c r="B116" i="21"/>
  <c r="B113" i="21"/>
  <c r="B90" i="21"/>
  <c r="B238" i="21"/>
  <c r="B239" i="21"/>
  <c r="B243" i="21"/>
  <c r="B247" i="21"/>
  <c r="B251" i="21"/>
  <c r="B246" i="21"/>
  <c r="B240" i="21"/>
  <c r="B244" i="21"/>
  <c r="B248" i="21"/>
  <c r="B252" i="21"/>
  <c r="B250" i="21"/>
  <c r="B241" i="21"/>
  <c r="B245" i="21"/>
  <c r="B249" i="21"/>
  <c r="B242" i="21"/>
  <c r="B220" i="21"/>
  <c r="B221" i="21"/>
  <c r="B225" i="21"/>
  <c r="B229" i="21"/>
  <c r="B233" i="21"/>
  <c r="B222" i="21"/>
  <c r="B226" i="21"/>
  <c r="B230" i="21"/>
  <c r="B234" i="21"/>
  <c r="B228" i="21"/>
  <c r="B232" i="21"/>
  <c r="B223" i="21"/>
  <c r="B227" i="21"/>
  <c r="B231" i="21"/>
  <c r="B224"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B143" i="21" s="1" a="1"/>
  <c r="B143" i="21" s="1"/>
  <c r="B144" i="21" s="1"/>
  <c r="B145" i="21" l="1"/>
  <c r="F139" i="11" a="1"/>
  <c r="F139" i="11" s="1"/>
  <c r="E238" i="11"/>
  <c r="E234" i="11"/>
  <c r="E226" i="11"/>
  <c r="E214" i="11"/>
  <c r="E206" i="11"/>
  <c r="E198" i="11"/>
  <c r="E194" i="11"/>
  <c r="E174" i="11"/>
  <c r="E166" i="11"/>
  <c r="E158" i="11"/>
  <c r="E150" i="11"/>
  <c r="M143" i="21" s="1" a="1"/>
  <c r="M143" i="21" s="1"/>
  <c r="E197" i="11"/>
  <c r="E193" i="11"/>
  <c r="E189" i="11"/>
  <c r="E185" i="11"/>
  <c r="E181" i="11"/>
  <c r="E177" i="11"/>
  <c r="E173" i="11"/>
  <c r="E169" i="11"/>
  <c r="E165" i="11"/>
  <c r="E161" i="11"/>
  <c r="E157" i="11"/>
  <c r="E153" i="11"/>
  <c r="E149" i="11"/>
  <c r="L143" i="21" s="1" a="1"/>
  <c r="L143" i="21" s="1"/>
  <c r="E145" i="11"/>
  <c r="H143" i="21" s="1" a="1"/>
  <c r="H143" i="21" s="1"/>
  <c r="E141" i="11"/>
  <c r="D143" i="21" s="1" a="1"/>
  <c r="D143" i="21" s="1"/>
  <c r="E235" i="11"/>
  <c r="E227" i="11"/>
  <c r="E223" i="11"/>
  <c r="E219" i="11"/>
  <c r="E215" i="11"/>
  <c r="E211" i="11"/>
  <c r="E207" i="11"/>
  <c r="E203" i="11"/>
  <c r="E199" i="11"/>
  <c r="E195" i="11"/>
  <c r="E191" i="11"/>
  <c r="E187" i="11"/>
  <c r="E183" i="11"/>
  <c r="E179" i="11"/>
  <c r="E175" i="11"/>
  <c r="E171" i="11"/>
  <c r="E167" i="11"/>
  <c r="E159" i="11"/>
  <c r="E151" i="11"/>
  <c r="E147" i="11"/>
  <c r="J143" i="21" s="1" a="1"/>
  <c r="J143" i="21" s="1"/>
  <c r="E222" i="11"/>
  <c r="E218" i="11"/>
  <c r="E210" i="11"/>
  <c r="E202" i="11"/>
  <c r="E190" i="11"/>
  <c r="E186" i="11"/>
  <c r="E178" i="11"/>
  <c r="E170" i="11"/>
  <c r="E162" i="11"/>
  <c r="E154" i="11"/>
  <c r="E146" i="11"/>
  <c r="I143" i="21" s="1" a="1"/>
  <c r="I143" i="21" s="1"/>
  <c r="E142" i="11"/>
  <c r="E143" i="21" s="1" a="1"/>
  <c r="E143" i="21" s="1"/>
  <c r="E237" i="11"/>
  <c r="E233" i="11"/>
  <c r="E229" i="11"/>
  <c r="E225" i="11"/>
  <c r="E221" i="11"/>
  <c r="E217" i="11"/>
  <c r="E213" i="11"/>
  <c r="E209" i="11"/>
  <c r="E205" i="11"/>
  <c r="E201" i="11"/>
  <c r="E236" i="11"/>
  <c r="E232" i="11"/>
  <c r="E228" i="11"/>
  <c r="E224" i="11"/>
  <c r="E220" i="11"/>
  <c r="E216" i="11"/>
  <c r="E212" i="11"/>
  <c r="E208" i="11"/>
  <c r="E204" i="11"/>
  <c r="E200" i="11"/>
  <c r="E196" i="11"/>
  <c r="E192" i="11"/>
  <c r="E188" i="11"/>
  <c r="E184" i="11"/>
  <c r="E180" i="11"/>
  <c r="E176" i="11"/>
  <c r="E172" i="11"/>
  <c r="E168" i="11"/>
  <c r="E164" i="11"/>
  <c r="E160" i="11"/>
  <c r="E156" i="11"/>
  <c r="E152" i="1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B37" i="1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G144" i="21" l="1"/>
  <c r="G7" i="21" a="1"/>
  <c r="G7" i="21" s="1"/>
  <c r="G8" i="21" s="1"/>
  <c r="G9" i="21" s="1"/>
  <c r="D144" i="21"/>
  <c r="D145" i="21" s="1"/>
  <c r="D7" i="21" a="1"/>
  <c r="D7" i="21" s="1"/>
  <c r="D8" i="21" s="1"/>
  <c r="D9" i="21" s="1"/>
  <c r="C144" i="21"/>
  <c r="F140" i="11" s="1" a="1"/>
  <c r="F140" i="11" s="1"/>
  <c r="C7" i="21" a="1"/>
  <c r="C7" i="21" s="1"/>
  <c r="C8" i="21" s="1"/>
  <c r="F141" i="11" a="1"/>
  <c r="F141" i="11" s="1"/>
  <c r="C145" i="21"/>
  <c r="G145" i="21"/>
  <c r="F144" i="11" a="1"/>
  <c r="F144" i="11" s="1"/>
  <c r="E131" i="11"/>
  <c r="E115" i="11"/>
  <c r="E99" i="11"/>
  <c r="E83" i="11"/>
  <c r="E75" i="11"/>
  <c r="E63" i="11"/>
  <c r="E55" i="11"/>
  <c r="E51" i="11"/>
  <c r="E47" i="11"/>
  <c r="E39" i="11"/>
  <c r="E123" i="11"/>
  <c r="E111" i="11"/>
  <c r="E103" i="11"/>
  <c r="E91" i="11"/>
  <c r="E79" i="11"/>
  <c r="E67" i="11"/>
  <c r="E134" i="11"/>
  <c r="E126" i="11"/>
  <c r="E122" i="11"/>
  <c r="E118" i="11"/>
  <c r="E114" i="11"/>
  <c r="E106" i="11"/>
  <c r="E102" i="11"/>
  <c r="E98" i="11"/>
  <c r="E94" i="11"/>
  <c r="E90" i="11"/>
  <c r="E86" i="11"/>
  <c r="E74" i="11"/>
  <c r="E70" i="11"/>
  <c r="E66" i="11"/>
  <c r="E62" i="11"/>
  <c r="E58" i="11"/>
  <c r="E54" i="11"/>
  <c r="E50" i="11"/>
  <c r="E46" i="11"/>
  <c r="E42" i="11"/>
  <c r="E127" i="11"/>
  <c r="E119" i="11"/>
  <c r="E107" i="11"/>
  <c r="E95" i="11"/>
  <c r="E87" i="11"/>
  <c r="E59" i="11"/>
  <c r="E43" i="11"/>
  <c r="E130" i="11"/>
  <c r="E133" i="11"/>
  <c r="E129" i="11"/>
  <c r="E125" i="11"/>
  <c r="E121" i="11"/>
  <c r="E113" i="11"/>
  <c r="E109" i="11"/>
  <c r="E101" i="11"/>
  <c r="E97" i="11"/>
  <c r="E93" i="11"/>
  <c r="E89" i="11"/>
  <c r="E85" i="11"/>
  <c r="E81" i="11"/>
  <c r="E77" i="11"/>
  <c r="E73" i="11"/>
  <c r="E69" i="11"/>
  <c r="E65" i="11"/>
  <c r="E61" i="11"/>
  <c r="E57" i="11"/>
  <c r="E53" i="11"/>
  <c r="E45" i="11"/>
  <c r="E132" i="11"/>
  <c r="E124" i="11"/>
  <c r="E120" i="11"/>
  <c r="E116" i="11"/>
  <c r="E112" i="11"/>
  <c r="E108" i="11"/>
  <c r="E104" i="11"/>
  <c r="E100" i="11"/>
  <c r="E96" i="11"/>
  <c r="E88" i="11"/>
  <c r="E84" i="11"/>
  <c r="E80" i="11"/>
  <c r="E76" i="11"/>
  <c r="E72" i="11"/>
  <c r="E68" i="11"/>
  <c r="E64" i="11"/>
  <c r="E60" i="11"/>
  <c r="E56" i="11"/>
  <c r="E52" i="11"/>
  <c r="E48" i="11"/>
  <c r="E44" i="11"/>
  <c r="E40"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I62" i="15" s="1"/>
  <c r="C63" i="15"/>
  <c r="D63" i="15"/>
  <c r="C64" i="15"/>
  <c r="D64" i="15"/>
  <c r="C65" i="15"/>
  <c r="D65" i="15"/>
  <c r="C66" i="15"/>
  <c r="D66" i="15"/>
  <c r="C67" i="15"/>
  <c r="D67" i="15"/>
  <c r="C68" i="15"/>
  <c r="D68" i="15"/>
  <c r="C69" i="15"/>
  <c r="D69" i="15"/>
  <c r="C70" i="15"/>
  <c r="D70" i="15"/>
  <c r="C71" i="15"/>
  <c r="D71" i="15"/>
  <c r="C72" i="15"/>
  <c r="D72" i="15"/>
  <c r="H72" i="15" s="1"/>
  <c r="C73" i="15"/>
  <c r="D73" i="15"/>
  <c r="C74" i="15"/>
  <c r="D74" i="15"/>
  <c r="C75" i="15"/>
  <c r="D75" i="15"/>
  <c r="C76" i="15"/>
  <c r="D76" i="15"/>
  <c r="C77" i="15"/>
  <c r="D77" i="15"/>
  <c r="C9" i="21" l="1"/>
  <c r="F37" i="11" a="1"/>
  <c r="F37" i="11" s="1"/>
  <c r="I144" i="21"/>
  <c r="I7" i="21" a="1"/>
  <c r="I7" i="21" s="1"/>
  <c r="I8" i="21" s="1"/>
  <c r="I9" i="21" s="1"/>
  <c r="L144" i="21"/>
  <c r="L145" i="21" s="1"/>
  <c r="L7" i="21" a="1"/>
  <c r="L7" i="21" s="1"/>
  <c r="L8" i="21" s="1"/>
  <c r="L9" i="21" s="1"/>
  <c r="F144" i="21"/>
  <c r="F145" i="21" s="1"/>
  <c r="F7" i="21" a="1"/>
  <c r="F7" i="21" s="1"/>
  <c r="F8" i="21" s="1"/>
  <c r="F9" i="21" s="1"/>
  <c r="E144" i="21"/>
  <c r="E7" i="21" a="1"/>
  <c r="E7" i="21" s="1"/>
  <c r="E8" i="21" s="1"/>
  <c r="E9" i="21" s="1"/>
  <c r="M144" i="21"/>
  <c r="M145" i="21" s="1"/>
  <c r="M7" i="21" a="1"/>
  <c r="M7" i="21" s="1"/>
  <c r="M8" i="21" s="1"/>
  <c r="M9" i="21" s="1"/>
  <c r="J144" i="21"/>
  <c r="J7" i="21" a="1"/>
  <c r="J7" i="21" s="1"/>
  <c r="J8" i="21" s="1"/>
  <c r="J9" i="21" s="1"/>
  <c r="K144" i="21"/>
  <c r="K145" i="21" s="1"/>
  <c r="K7" i="21" a="1"/>
  <c r="K7" i="21" s="1"/>
  <c r="K8" i="21" s="1"/>
  <c r="K9" i="21" s="1"/>
  <c r="H144" i="21"/>
  <c r="H7" i="21" a="1"/>
  <c r="H7" i="21" s="1"/>
  <c r="H8" i="21" s="1"/>
  <c r="H9" i="21" s="1"/>
  <c r="F38" i="11" a="1"/>
  <c r="F38" i="11" s="1"/>
  <c r="F149" i="11" a="1"/>
  <c r="F149" i="11" s="1"/>
  <c r="I145" i="21"/>
  <c r="F146" i="11" a="1"/>
  <c r="F146" i="11" s="1"/>
  <c r="F143" i="11" a="1"/>
  <c r="F143" i="11" s="1"/>
  <c r="E145" i="21"/>
  <c r="F142" i="11" a="1"/>
  <c r="F142" i="11" s="1"/>
  <c r="F150" i="11" a="1"/>
  <c r="F150" i="11" s="1"/>
  <c r="J145" i="21"/>
  <c r="F147" i="11" a="1"/>
  <c r="F147" i="11" s="1"/>
  <c r="F148" i="11" a="1"/>
  <c r="F148" i="11" s="1"/>
  <c r="H145" i="21"/>
  <c r="F145" i="11" a="1"/>
  <c r="F145"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9" i="21" a="1"/>
  <c r="C49" i="21" s="1"/>
  <c r="C13" i="21" a="1"/>
  <c r="C13" i="21" s="1"/>
  <c r="C40" i="21" a="1"/>
  <c r="C40" i="21" s="1"/>
  <c r="C59" i="21" a="1"/>
  <c r="C59" i="21" s="1"/>
  <c r="C20" i="21" a="1"/>
  <c r="C20" i="21" s="1"/>
  <c r="C31" i="21" a="1"/>
  <c r="C31" i="21" s="1"/>
  <c r="C47" i="21" a="1"/>
  <c r="C47" i="21" s="1"/>
  <c r="C62" i="21" a="1"/>
  <c r="C62" i="21" s="1"/>
  <c r="C27" i="21" a="1"/>
  <c r="C27" i="21" s="1"/>
  <c r="C38" i="21" a="1"/>
  <c r="C38" i="21" s="1"/>
  <c r="C54" i="21" a="1"/>
  <c r="C54" i="21" s="1"/>
  <c r="C64" i="21" a="1"/>
  <c r="C64" i="21" s="1"/>
  <c r="C52" i="21" a="1"/>
  <c r="C52" i="21" s="1"/>
  <c r="C19" i="21" a="1"/>
  <c r="C19" i="21" s="1"/>
  <c r="C58" i="21" a="1"/>
  <c r="C58" i="21" s="1"/>
  <c r="C50" i="21" a="1"/>
  <c r="C50" i="21" s="1"/>
  <c r="C17" i="21" a="1"/>
  <c r="C17" i="21" s="1"/>
  <c r="C37" i="21" a="1"/>
  <c r="C37" i="21" s="1"/>
  <c r="C53" i="21" a="1"/>
  <c r="C53" i="21" s="1"/>
  <c r="C18" i="21" a="1"/>
  <c r="C18" i="21" s="1"/>
  <c r="C44" i="21" a="1"/>
  <c r="C44" i="21" s="1"/>
  <c r="C63" i="21" a="1"/>
  <c r="C63" i="21" s="1"/>
  <c r="C24" i="21" a="1"/>
  <c r="C24" i="21" s="1"/>
  <c r="C35" i="21" a="1"/>
  <c r="C35" i="21" s="1"/>
  <c r="C51" i="21" a="1"/>
  <c r="C51" i="21" s="1"/>
  <c r="C15" i="21" a="1"/>
  <c r="C15" i="21" s="1"/>
  <c r="C28" i="21" a="1"/>
  <c r="C28" i="21" s="1"/>
  <c r="C42" i="21" a="1"/>
  <c r="C42" i="21" s="1"/>
  <c r="C56" i="21" a="1"/>
  <c r="C56" i="21" s="1"/>
  <c r="C45" i="21" a="1"/>
  <c r="C45" i="21" s="1"/>
  <c r="C26" i="21" a="1"/>
  <c r="C26" i="21" s="1"/>
  <c r="C34" i="21" a="1"/>
  <c r="C34" i="21" s="1"/>
  <c r="C23" i="21" a="1"/>
  <c r="C23" i="21" s="1"/>
  <c r="C41" i="21" a="1"/>
  <c r="C41" i="21" s="1"/>
  <c r="C60" i="21" a="1"/>
  <c r="C60"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C61" i="21" a="1"/>
  <c r="C61"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F43" i="11" l="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E418" i="21"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B13" i="5"/>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Y15" i="5" a="1"/>
  <c r="Y15" i="5" s="1"/>
  <c r="H5" i="14"/>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Y16" i="5" l="1" a="1"/>
  <c r="Y16" i="5" s="1"/>
  <c r="W16" i="5" a="1"/>
  <c r="W16" i="5" s="1"/>
  <c r="AK15" i="5" s="1"/>
  <c r="U17" i="5"/>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W17" i="5" l="1"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F79" i="8" s="1"/>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G79" i="8" l="1"/>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Y21" i="5" a="1"/>
  <c r="Y21" i="5" s="1"/>
  <c r="U22" i="5"/>
  <c r="D28" i="2"/>
  <c r="C23" i="5" s="1"/>
  <c r="E29" i="2"/>
  <c r="D24" i="5" s="1"/>
  <c r="C29" i="2"/>
  <c r="H23" i="5"/>
  <c r="F23" i="5"/>
  <c r="P23" i="5"/>
  <c r="Q23" i="5"/>
  <c r="N23" i="5"/>
  <c r="I23" i="5"/>
  <c r="S23" i="5"/>
  <c r="J23" i="5"/>
  <c r="M23" i="5"/>
  <c r="K23" i="5"/>
  <c r="L23" i="5"/>
  <c r="T23" i="5"/>
  <c r="R23" i="5"/>
  <c r="O23" i="5"/>
  <c r="G23" i="5"/>
  <c r="AK20"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W226" i="5" l="1" a="1"/>
  <c r="W226" i="5" s="1"/>
  <c r="W142" i="5" a="1"/>
  <c r="W142" i="5" s="1"/>
  <c r="Y142" i="5" a="1"/>
  <c r="Y142" i="5" s="1"/>
  <c r="U90" i="5"/>
  <c r="W74" i="5" a="1"/>
  <c r="W74" i="5" s="1"/>
  <c r="Y74" i="5" a="1"/>
  <c r="Y74" i="5" s="1"/>
  <c r="W177" i="5" a="1"/>
  <c r="W177" i="5" s="1"/>
  <c r="U129" i="5"/>
  <c r="W103" i="5" a="1"/>
  <c r="W103" i="5" s="1"/>
  <c r="Y103" i="5" a="1"/>
  <c r="Y103" i="5" s="1"/>
  <c r="W145" i="5" a="1"/>
  <c r="W145" i="5" s="1"/>
  <c r="W135" i="5" a="1"/>
  <c r="W135" i="5" s="1"/>
  <c r="Y135" i="5" a="1"/>
  <c r="Y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AK73"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AK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AK202" i="5" s="1"/>
  <c r="Y127" i="5" a="1"/>
  <c r="Y127" i="5" s="1"/>
  <c r="W127" i="5" a="1"/>
  <c r="W127" i="5" s="1"/>
  <c r="Y152" i="5" a="1"/>
  <c r="Y152" i="5" s="1"/>
  <c r="W152" i="5" a="1"/>
  <c r="W152" i="5" s="1"/>
  <c r="AK151" i="5" s="1"/>
  <c r="Y133" i="5" a="1"/>
  <c r="Y133" i="5" s="1"/>
  <c r="W133" i="5" a="1"/>
  <c r="W133" i="5" s="1"/>
  <c r="Y123" i="5" a="1"/>
  <c r="Y123" i="5" s="1"/>
  <c r="W123" i="5" a="1"/>
  <c r="W123" i="5" s="1"/>
  <c r="AK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AK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AK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AK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AM199"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AK84" i="5" s="1"/>
  <c r="Y147" i="5" a="1"/>
  <c r="Y147" i="5" s="1"/>
  <c r="W147" i="5" a="1"/>
  <c r="W147" i="5" s="1"/>
  <c r="Y126" i="5" a="1"/>
  <c r="Y126" i="5" s="1"/>
  <c r="W126" i="5" a="1"/>
  <c r="W126" i="5" s="1"/>
  <c r="AK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AK261" i="5" s="1"/>
  <c r="Y262" i="5" a="1"/>
  <c r="Y262" i="5" s="1"/>
  <c r="W217" i="5" a="1"/>
  <c r="W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Y119" i="5" a="1"/>
  <c r="Y119" i="5" s="1"/>
  <c r="W173" i="5" a="1"/>
  <c r="W173" i="5" s="1"/>
  <c r="Y173" i="5" a="1"/>
  <c r="Y173" i="5" s="1"/>
  <c r="Y109" i="5" a="1"/>
  <c r="Y109" i="5" s="1"/>
  <c r="W109" i="5" a="1"/>
  <c r="W109" i="5" s="1"/>
  <c r="W78" i="5" a="1"/>
  <c r="W78" i="5" s="1"/>
  <c r="Y78" i="5" a="1"/>
  <c r="Y78" i="5" s="1"/>
  <c r="W134" i="5" a="1"/>
  <c r="W134" i="5" s="1"/>
  <c r="Y134" i="5" a="1"/>
  <c r="Y134" i="5" s="1"/>
  <c r="Y144" i="5" a="1"/>
  <c r="Y144" i="5" s="1"/>
  <c r="W144" i="5" a="1"/>
  <c r="W144" i="5" s="1"/>
  <c r="AK144" i="5" s="1"/>
  <c r="W155" i="5" a="1"/>
  <c r="W155" i="5" s="1"/>
  <c r="Y155" i="5" a="1"/>
  <c r="Y155" i="5" s="1"/>
  <c r="W76" i="5" a="1"/>
  <c r="W76" i="5" s="1"/>
  <c r="Y76" i="5" a="1"/>
  <c r="Y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AM252" i="5" s="1"/>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AM246" i="5" s="1"/>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AM182" i="5" s="1"/>
  <c r="X241" i="5"/>
  <c r="X262" i="5"/>
  <c r="X35" i="5"/>
  <c r="X226" i="5"/>
  <c r="X66" i="5"/>
  <c r="X166" i="5"/>
  <c r="X259" i="5"/>
  <c r="W100" i="5" a="1"/>
  <c r="W100" i="5" s="1"/>
  <c r="Y100" i="5" a="1"/>
  <c r="Y100" i="5" s="1"/>
  <c r="Y191" i="5" a="1"/>
  <c r="Y191" i="5" s="1"/>
  <c r="W191" i="5" a="1"/>
  <c r="W191" i="5" s="1"/>
  <c r="W258" i="5" a="1"/>
  <c r="W258" i="5" s="1"/>
  <c r="Y258" i="5" a="1"/>
  <c r="Y258" i="5" s="1"/>
  <c r="W209" i="5" a="1"/>
  <c r="W209" i="5" s="1"/>
  <c r="Y209" i="5" a="1"/>
  <c r="Y209" i="5" s="1"/>
  <c r="W165" i="5" a="1"/>
  <c r="W165" i="5" s="1"/>
  <c r="AK165" i="5" s="1"/>
  <c r="Y165" i="5" a="1"/>
  <c r="Y165" i="5" s="1"/>
  <c r="W137" i="5" a="1"/>
  <c r="W137" i="5" s="1"/>
  <c r="Y137" i="5" a="1"/>
  <c r="Y137" i="5" s="1"/>
  <c r="W231" i="5" a="1"/>
  <c r="W231" i="5" s="1"/>
  <c r="AM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AK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AM169" i="5" s="1"/>
  <c r="Y169" i="5" a="1"/>
  <c r="Y169" i="5" s="1"/>
  <c r="Y110" i="5" a="1"/>
  <c r="Y110" i="5" s="1"/>
  <c r="W110" i="5" a="1"/>
  <c r="W110" i="5" s="1"/>
  <c r="AM110" i="5" s="1"/>
  <c r="W116" i="5" a="1"/>
  <c r="W116" i="5" s="1"/>
  <c r="AK116" i="5" s="1"/>
  <c r="Y116" i="5" a="1"/>
  <c r="Y116" i="5" s="1"/>
  <c r="Y243" i="5" a="1"/>
  <c r="Y243" i="5" s="1"/>
  <c r="W243" i="5" a="1"/>
  <c r="W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Y102" i="5" a="1"/>
  <c r="Y102" i="5" s="1"/>
  <c r="W101" i="5" a="1"/>
  <c r="W101" i="5" s="1"/>
  <c r="Y101" i="5" a="1"/>
  <c r="Y101" i="5" s="1"/>
  <c r="Y140" i="5" a="1"/>
  <c r="Y140" i="5" s="1"/>
  <c r="W140" i="5" a="1"/>
  <c r="W140" i="5" s="1"/>
  <c r="W215" i="5" a="1"/>
  <c r="W215" i="5" s="1"/>
  <c r="Y215" i="5" a="1"/>
  <c r="Y215" i="5" s="1"/>
  <c r="W108" i="5" a="1"/>
  <c r="W108" i="5" s="1"/>
  <c r="Y108" i="5" a="1"/>
  <c r="Y108" i="5" s="1"/>
  <c r="W216" i="5" a="1"/>
  <c r="W216" i="5" s="1"/>
  <c r="AK216" i="5" s="1"/>
  <c r="Y216" i="5" a="1"/>
  <c r="Y216" i="5" s="1"/>
  <c r="Y212" i="5" a="1"/>
  <c r="Y212" i="5" s="1"/>
  <c r="W212" i="5" a="1"/>
  <c r="W212" i="5" s="1"/>
  <c r="W256" i="5" a="1"/>
  <c r="W256" i="5" s="1"/>
  <c r="Y256" i="5" a="1"/>
  <c r="Y256" i="5" s="1"/>
  <c r="W208" i="5" a="1"/>
  <c r="W208" i="5" s="1"/>
  <c r="Y208" i="5" a="1"/>
  <c r="Y208" i="5" s="1"/>
  <c r="Y145" i="5" a="1"/>
  <c r="Y145" i="5" s="1"/>
  <c r="Y177" i="5" a="1"/>
  <c r="Y177" i="5" s="1"/>
  <c r="W90" i="5" a="1"/>
  <c r="W90" i="5" s="1"/>
  <c r="Y90" i="5" a="1"/>
  <c r="Y90" i="5" s="1"/>
  <c r="U75" i="5"/>
  <c r="AK233" i="5"/>
  <c r="AM166" i="5"/>
  <c r="AM245" i="5"/>
  <c r="AM138" i="5"/>
  <c r="AM259" i="5"/>
  <c r="B14" i="7"/>
  <c r="B15" i="12" s="1"/>
  <c r="B11" i="7"/>
  <c r="B12" i="12" s="1"/>
  <c r="B15" i="7"/>
  <c r="B16" i="12" s="1"/>
  <c r="B8" i="7"/>
  <c r="B9" i="12" s="1"/>
  <c r="AM181" i="5"/>
  <c r="B7" i="7"/>
  <c r="F13" i="15" s="1"/>
  <c r="B9" i="7"/>
  <c r="B10" i="12" s="1"/>
  <c r="AM122" i="5"/>
  <c r="AM150" i="5"/>
  <c r="AM224" i="5"/>
  <c r="AM200" i="5"/>
  <c r="AM190" i="5"/>
  <c r="AM177" i="5"/>
  <c r="AM153" i="5"/>
  <c r="AM222" i="5"/>
  <c r="AM129" i="5"/>
  <c r="B12" i="7"/>
  <c r="B13" i="12" s="1"/>
  <c r="AM263" i="5"/>
  <c r="AN263" i="5" s="1"/>
  <c r="B18" i="7"/>
  <c r="B19" i="12" s="1"/>
  <c r="R3" i="3" a="1"/>
  <c r="R3" i="3" s="1"/>
  <c r="AM236" i="5"/>
  <c r="AM118" i="5"/>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89" i="5"/>
  <c r="AK90" i="5"/>
  <c r="AK85" i="5"/>
  <c r="AK111" i="5"/>
  <c r="AK154" i="5"/>
  <c r="AK107" i="5"/>
  <c r="AK238" i="5"/>
  <c r="AK108" i="5"/>
  <c r="AK86" i="5"/>
  <c r="AK175" i="5"/>
  <c r="AK241" i="5"/>
  <c r="AK250" i="5"/>
  <c r="AK237" i="5"/>
  <c r="AL68" i="5"/>
  <c r="AK97" i="5"/>
  <c r="AK79" i="5"/>
  <c r="AK243" i="5"/>
  <c r="AK142" i="5"/>
  <c r="AK140" i="5"/>
  <c r="AK148" i="5"/>
  <c r="AK147" i="5"/>
  <c r="AK203" i="5"/>
  <c r="AK102" i="5"/>
  <c r="AK204" i="5"/>
  <c r="AK190" i="5"/>
  <c r="AK258" i="5"/>
  <c r="AK176" i="5"/>
  <c r="AK104" i="5"/>
  <c r="AK88" i="5"/>
  <c r="AK222" i="5"/>
  <c r="AK133" i="5"/>
  <c r="AK134" i="5"/>
  <c r="AK221" i="5"/>
  <c r="AK224" i="5"/>
  <c r="AK76" i="5"/>
  <c r="AK113" i="5"/>
  <c r="AK92" i="5"/>
  <c r="AK145" i="5"/>
  <c r="AK171" i="5"/>
  <c r="AK96" i="5"/>
  <c r="AK205" i="5"/>
  <c r="AK114" i="5"/>
  <c r="AK217" i="5"/>
  <c r="AK244" i="5"/>
  <c r="AK213" i="5"/>
  <c r="AK103" i="5"/>
  <c r="AK209" i="5"/>
  <c r="AK208" i="5"/>
  <c r="AK251" i="5"/>
  <c r="AK82" i="5"/>
  <c r="AK225" i="5"/>
  <c r="AK77" i="5"/>
  <c r="AK188" i="5"/>
  <c r="AK242" i="5"/>
  <c r="AK83" i="5"/>
  <c r="AK236" i="5"/>
  <c r="AK191" i="5"/>
  <c r="AK210" i="5"/>
  <c r="AK150" i="5"/>
  <c r="AK128" i="5"/>
  <c r="AK245" i="5"/>
  <c r="AK226" i="5"/>
  <c r="AK182" i="5"/>
  <c r="AK263" i="5"/>
  <c r="AL263" i="5" s="1"/>
  <c r="AK262" i="5"/>
  <c r="AK132" i="5"/>
  <c r="AK117" i="5"/>
  <c r="AK127" i="5"/>
  <c r="AK223" i="5"/>
  <c r="AK177" i="5"/>
  <c r="AK95" i="5"/>
  <c r="AK118" i="5"/>
  <c r="AK192" i="5"/>
  <c r="AK129" i="5"/>
  <c r="AK137" i="5"/>
  <c r="AK130" i="5"/>
  <c r="AK211" i="5"/>
  <c r="AK227" i="5"/>
  <c r="AK91" i="5"/>
  <c r="AK189" i="5"/>
  <c r="AK112" i="5"/>
  <c r="AK252" i="5"/>
  <c r="AK155" i="5"/>
  <c r="AK160" i="5" l="1"/>
  <c r="AM237" i="5"/>
  <c r="AK172" i="5"/>
  <c r="AK246" i="5"/>
  <c r="AK183" i="5"/>
  <c r="AK220" i="5"/>
  <c r="AK193" i="5"/>
  <c r="AK180" i="5"/>
  <c r="AM212" i="5"/>
  <c r="AK228" i="5"/>
  <c r="AK87" i="5"/>
  <c r="AK78" i="5"/>
  <c r="AK249" i="5"/>
  <c r="AK212" i="5"/>
  <c r="AK200" i="5"/>
  <c r="AK146" i="5"/>
  <c r="AL144" i="5" s="1"/>
  <c r="AK232" i="5"/>
  <c r="AM253" i="5"/>
  <c r="AK153" i="5"/>
  <c r="AK152" i="5"/>
  <c r="AL151" i="5" s="1"/>
  <c r="AK198" i="5"/>
  <c r="AK181" i="5"/>
  <c r="AK179" i="5"/>
  <c r="AM243" i="5"/>
  <c r="AK125" i="5"/>
  <c r="AL124" i="5" s="1"/>
  <c r="AK115" i="5"/>
  <c r="AK122" i="5"/>
  <c r="AK206" i="5"/>
  <c r="AL205" i="5" s="1"/>
  <c r="AK199" i="5"/>
  <c r="AK254" i="5"/>
  <c r="AK93" i="5"/>
  <c r="AK247" i="5"/>
  <c r="AL242" i="5" s="1"/>
  <c r="AK173" i="5"/>
  <c r="AK156" i="5"/>
  <c r="AK194" i="5"/>
  <c r="AK167" i="5"/>
  <c r="AK136" i="5"/>
  <c r="AM152" i="5"/>
  <c r="AM202" i="5"/>
  <c r="AK185" i="5"/>
  <c r="AL185" i="5" s="1"/>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L257" i="5" s="1"/>
  <c r="AK100" i="5"/>
  <c r="AM131" i="5"/>
  <c r="AM158" i="5"/>
  <c r="AK99" i="5"/>
  <c r="AK256" i="5"/>
  <c r="AK168" i="5"/>
  <c r="AK231" i="5"/>
  <c r="AK139" i="5"/>
  <c r="AK161" i="5"/>
  <c r="AK109" i="5"/>
  <c r="AK110" i="5"/>
  <c r="AK229" i="5"/>
  <c r="AL224" i="5" s="1"/>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L230" i="5"/>
  <c r="AM140" i="5"/>
  <c r="AL91" i="5"/>
  <c r="AL220"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L232" i="5"/>
  <c r="AM9" i="5"/>
  <c r="AM99" i="5"/>
  <c r="AM175" i="5"/>
  <c r="AM130" i="5"/>
  <c r="AM71" i="5"/>
  <c r="AM147" i="5"/>
  <c r="AM133" i="5"/>
  <c r="AM187" i="5"/>
  <c r="AM136" i="5"/>
  <c r="AM196" i="5"/>
  <c r="AM226" i="5"/>
  <c r="AM6" i="5"/>
  <c r="AM111" i="5"/>
  <c r="AM132" i="5"/>
  <c r="AM255" i="5"/>
  <c r="AM192" i="5"/>
  <c r="AM76" i="5"/>
  <c r="AM189" i="5"/>
  <c r="AL248" i="5"/>
  <c r="AM228" i="5"/>
  <c r="AL180" i="5"/>
  <c r="AM142" i="5"/>
  <c r="AL189" i="5"/>
  <c r="AL223" i="5"/>
  <c r="AL182" i="5"/>
  <c r="AL261" i="5"/>
  <c r="AL245" i="5"/>
  <c r="AL249" i="5"/>
  <c r="AL206" i="5"/>
  <c r="AL188" i="5"/>
  <c r="AL103" i="5"/>
  <c r="AM88" i="5"/>
  <c r="AM221" i="5"/>
  <c r="AM174" i="5"/>
  <c r="AL211" i="5"/>
  <c r="AL129" i="5"/>
  <c r="AL219" i="5"/>
  <c r="AL125" i="5"/>
  <c r="AM163" i="5"/>
  <c r="AM262" i="5"/>
  <c r="AN262" i="5" s="1"/>
  <c r="AL216" i="5"/>
  <c r="AL209" i="5"/>
  <c r="AL115" i="5"/>
  <c r="AL218"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79" i="5"/>
  <c r="AL107" i="5"/>
  <c r="AL202" i="5"/>
  <c r="AM112" i="5"/>
  <c r="AL90" i="5"/>
  <c r="AM90" i="5"/>
  <c r="AM164" i="5"/>
  <c r="AL207" i="5"/>
  <c r="AL183" i="5"/>
  <c r="AL231"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12" i="5" l="1"/>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280" i="21" l="1" a="1"/>
  <c r="A280" i="21" s="1"/>
  <c r="A365" i="21" a="1"/>
  <c r="A365" i="21" s="1"/>
  <c r="C237" i="21" a="1"/>
  <c r="C237" i="21" s="1"/>
  <c r="C238" i="21" s="1"/>
  <c r="C255" i="21" a="1"/>
  <c r="C255" i="21" s="1"/>
  <c r="I138" i="11" a="1"/>
  <c r="I138" i="11" s="1"/>
  <c r="C219" i="21" a="1"/>
  <c r="C219" i="21" s="1"/>
  <c r="A15" i="21"/>
  <c r="A151" i="21"/>
  <c r="C119" i="21" a="1"/>
  <c r="C119" i="21" s="1"/>
  <c r="I35" i="11" a="1"/>
  <c r="I35" i="11" s="1"/>
  <c r="BF6" i="10" s="1"/>
  <c r="D119" i="21" a="1"/>
  <c r="D119" i="21" s="1"/>
  <c r="E8" i="7"/>
  <c r="E9" i="7" s="1"/>
  <c r="A137" i="10"/>
  <c r="I7" i="13"/>
  <c r="C83" i="21" a="1"/>
  <c r="C83" i="21" s="1"/>
  <c r="C90" i="21" s="1"/>
  <c r="C101" i="21" a="1"/>
  <c r="C101"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A281" i="21" l="1" a="1"/>
  <c r="A281" i="21" s="1"/>
  <c r="A366" i="21" a="1"/>
  <c r="A366" i="21" s="1"/>
  <c r="C250" i="21"/>
  <c r="C248" i="21"/>
  <c r="C245" i="21"/>
  <c r="C249" i="21"/>
  <c r="C246" i="21"/>
  <c r="C251" i="21"/>
  <c r="C247" i="21"/>
  <c r="C244" i="21"/>
  <c r="C241" i="21"/>
  <c r="C243" i="21"/>
  <c r="C252" i="21"/>
  <c r="C240" i="21"/>
  <c r="C242" i="21"/>
  <c r="C239" i="21"/>
  <c r="D237" i="21" a="1"/>
  <c r="D237" i="21" s="1"/>
  <c r="D238" i="21" s="1"/>
  <c r="D255" i="21" a="1"/>
  <c r="D255" i="21" s="1"/>
  <c r="C220" i="21"/>
  <c r="C224" i="21"/>
  <c r="C223" i="21"/>
  <c r="C222" i="21"/>
  <c r="C226" i="21"/>
  <c r="C227" i="21"/>
  <c r="C231" i="21"/>
  <c r="C229" i="21"/>
  <c r="C232" i="21"/>
  <c r="C268" i="21" s="1"/>
  <c r="C221" i="21"/>
  <c r="C257" i="21" s="1"/>
  <c r="C228" i="21"/>
  <c r="C230" i="21"/>
  <c r="C234" i="21"/>
  <c r="C225" i="21"/>
  <c r="C233" i="21"/>
  <c r="I8" i="13"/>
  <c r="A138" i="10"/>
  <c r="A8" i="10"/>
  <c r="A6" i="20" s="1"/>
  <c r="J138" i="11" a="1"/>
  <c r="J138" i="11" s="1"/>
  <c r="CJ137" i="10" s="1"/>
  <c r="D219" i="21" a="1"/>
  <c r="D219" i="21" s="1"/>
  <c r="D101" i="21" a="1"/>
  <c r="D101" i="21" s="1"/>
  <c r="D83" i="21" a="1"/>
  <c r="D83" i="21" s="1"/>
  <c r="D84" i="21" s="1"/>
  <c r="J35" i="11" a="1"/>
  <c r="J35" i="11" s="1"/>
  <c r="AB7" i="10" s="1"/>
  <c r="A16" i="21"/>
  <c r="A152" i="21"/>
  <c r="A17" i="21"/>
  <c r="A153" i="21"/>
  <c r="D205" i="10" a="1"/>
  <c r="D205" i="10" s="1"/>
  <c r="D234" i="10" s="1"/>
  <c r="C95" i="21"/>
  <c r="C94" i="21"/>
  <c r="C92" i="21"/>
  <c r="C85" i="21"/>
  <c r="C87" i="21"/>
  <c r="C91" i="21"/>
  <c r="C93" i="21"/>
  <c r="C97" i="21"/>
  <c r="C89" i="21"/>
  <c r="C84" i="21"/>
  <c r="C86" i="21"/>
  <c r="D111" i="10" a="1"/>
  <c r="D111" i="10" s="1"/>
  <c r="C96" i="21"/>
  <c r="C88" i="21"/>
  <c r="D93" i="10" a="1"/>
  <c r="D93" i="10" s="1"/>
  <c r="D101" i="10" s="1"/>
  <c r="D223" i="10" a="1"/>
  <c r="D223" i="10" s="1"/>
  <c r="D241" i="10" a="1"/>
  <c r="D241" i="10" s="1"/>
  <c r="D75" i="10" a="1"/>
  <c r="D75" i="10" s="1"/>
  <c r="D77" i="10" s="1"/>
  <c r="C107" i="21"/>
  <c r="C108" i="21"/>
  <c r="C109" i="21"/>
  <c r="C110" i="21"/>
  <c r="C114" i="21"/>
  <c r="C113" i="21"/>
  <c r="C112" i="21"/>
  <c r="C111" i="21"/>
  <c r="C115" i="21"/>
  <c r="C116" i="21"/>
  <c r="C98" i="2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126" i="21" l="1"/>
  <c r="C256" i="21"/>
  <c r="C261" i="21"/>
  <c r="E241" i="10" a="1"/>
  <c r="E241" i="10" s="1"/>
  <c r="A283" i="21" a="1"/>
  <c r="A283" i="21" s="1"/>
  <c r="A368" i="21" a="1"/>
  <c r="A368" i="21" s="1"/>
  <c r="E101" i="21" a="1"/>
  <c r="E101" i="21" s="1"/>
  <c r="A367" i="21" a="1"/>
  <c r="A367" i="21" s="1"/>
  <c r="C263" i="21"/>
  <c r="C266" i="21"/>
  <c r="E75" i="10" a="1"/>
  <c r="E75" i="10" s="1"/>
  <c r="E89" i="10" s="1"/>
  <c r="C264" i="21"/>
  <c r="C259" i="21"/>
  <c r="C267" i="21"/>
  <c r="E255" i="21" a="1"/>
  <c r="E255" i="21" s="1"/>
  <c r="A282" i="21" a="1"/>
  <c r="A282" i="21" s="1"/>
  <c r="C269" i="21"/>
  <c r="C270" i="21"/>
  <c r="E111" i="10" a="1"/>
  <c r="E111" i="10" s="1"/>
  <c r="C265" i="21"/>
  <c r="D241" i="21"/>
  <c r="E205" i="10" a="1"/>
  <c r="E205" i="10" s="1"/>
  <c r="E208" i="10" s="1"/>
  <c r="E93" i="10" a="1"/>
  <c r="E93" i="10" s="1"/>
  <c r="E223" i="10" a="1"/>
  <c r="E223" i="10" s="1"/>
  <c r="C262" i="21"/>
  <c r="C258" i="21"/>
  <c r="D249" i="21"/>
  <c r="D252" i="21"/>
  <c r="D240" i="21"/>
  <c r="D242" i="21"/>
  <c r="D251" i="21"/>
  <c r="D247" i="21"/>
  <c r="D243" i="21"/>
  <c r="D248" i="21"/>
  <c r="D245" i="21"/>
  <c r="C253" i="21"/>
  <c r="D239" i="21"/>
  <c r="D250" i="21"/>
  <c r="D246" i="21"/>
  <c r="D244" i="21"/>
  <c r="C260" i="21"/>
  <c r="F237" i="21" a="1"/>
  <c r="F237" i="21" s="1"/>
  <c r="F244" i="21" s="1"/>
  <c r="F255" i="21" a="1"/>
  <c r="F255" i="21" s="1"/>
  <c r="C235" i="21"/>
  <c r="K35" i="11" a="1"/>
  <c r="K35" i="11" s="1"/>
  <c r="CU8" i="10" s="1"/>
  <c r="E237" i="21" a="1"/>
  <c r="E237" i="21" s="1"/>
  <c r="D221" i="21"/>
  <c r="D225" i="21"/>
  <c r="D220" i="21"/>
  <c r="D224" i="21"/>
  <c r="D260" i="21" s="1"/>
  <c r="D223" i="21"/>
  <c r="D228" i="21"/>
  <c r="D227" i="21"/>
  <c r="D233" i="21"/>
  <c r="D226" i="21"/>
  <c r="D229" i="21"/>
  <c r="D231" i="21"/>
  <c r="D232" i="21"/>
  <c r="D268" i="21" s="1"/>
  <c r="D222" i="21"/>
  <c r="D230" i="21"/>
  <c r="D234" i="21"/>
  <c r="D113" i="21"/>
  <c r="D114" i="21"/>
  <c r="AF137" i="10"/>
  <c r="BS137" i="10"/>
  <c r="AC137" i="10"/>
  <c r="D98" i="21"/>
  <c r="D109" i="21"/>
  <c r="D89" i="21"/>
  <c r="D107" i="21"/>
  <c r="D90" i="21"/>
  <c r="D116" i="21"/>
  <c r="D111" i="21"/>
  <c r="D92" i="21"/>
  <c r="D91" i="21"/>
  <c r="K138" i="11" a="1"/>
  <c r="K138" i="11" s="1"/>
  <c r="B138" i="10" s="1"/>
  <c r="E219" i="21" a="1"/>
  <c r="E219" i="21" s="1"/>
  <c r="L138" i="11" a="1"/>
  <c r="L138" i="11" s="1"/>
  <c r="F219" i="21" a="1"/>
  <c r="F219" i="21" s="1"/>
  <c r="D115" i="21"/>
  <c r="D87" i="21"/>
  <c r="D112" i="21"/>
  <c r="D110" i="21"/>
  <c r="D108" i="21"/>
  <c r="D88" i="21"/>
  <c r="D85" i="21"/>
  <c r="D86" i="21"/>
  <c r="E119" i="21" a="1"/>
  <c r="E119" i="21" s="1"/>
  <c r="D96" i="21"/>
  <c r="D93" i="21"/>
  <c r="D97" i="21"/>
  <c r="D94" i="21"/>
  <c r="D95" i="21"/>
  <c r="E83" i="21" a="1"/>
  <c r="E83" i="21" s="1"/>
  <c r="E87" i="21" s="1"/>
  <c r="C131" i="21"/>
  <c r="F83" i="21" a="1"/>
  <c r="F83" i="21" s="1"/>
  <c r="F93" i="21" s="1"/>
  <c r="L35" i="11" a="1"/>
  <c r="L35" i="11" s="1"/>
  <c r="F101" i="21" a="1"/>
  <c r="F101"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56" i="21" l="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F242" i="21"/>
  <c r="D258" i="21"/>
  <c r="D259" i="21"/>
  <c r="D257" i="21"/>
  <c r="E99" i="10"/>
  <c r="F239" i="21"/>
  <c r="F246" i="21"/>
  <c r="E108" i="10"/>
  <c r="F252" i="21"/>
  <c r="E101" i="10"/>
  <c r="E119" i="10" s="1"/>
  <c r="E105" i="10"/>
  <c r="D267" i="21"/>
  <c r="D263" i="21"/>
  <c r="E107" i="10"/>
  <c r="E125" i="10" s="1"/>
  <c r="E103" i="10"/>
  <c r="E106" i="10"/>
  <c r="E100" i="10"/>
  <c r="E104" i="10"/>
  <c r="E102" i="10"/>
  <c r="F250" i="21"/>
  <c r="F243" i="21"/>
  <c r="D261" i="21"/>
  <c r="D265" i="21"/>
  <c r="F240" i="21"/>
  <c r="D264" i="21"/>
  <c r="F248" i="21"/>
  <c r="F251" i="21"/>
  <c r="F238" i="21"/>
  <c r="F241" i="21"/>
  <c r="D269" i="21"/>
  <c r="F249" i="21"/>
  <c r="F245" i="21"/>
  <c r="F247" i="21"/>
  <c r="D253" i="21"/>
  <c r="D262" i="21"/>
  <c r="D131" i="21"/>
  <c r="G237" i="21" a="1"/>
  <c r="G237" i="21" s="1"/>
  <c r="G238" i="21" s="1"/>
  <c r="G255" i="21" a="1"/>
  <c r="G255" i="21" s="1"/>
  <c r="D132" i="21"/>
  <c r="D235" i="21"/>
  <c r="AP8" i="10"/>
  <c r="AL8" i="10"/>
  <c r="BW8" i="10"/>
  <c r="E240" i="21"/>
  <c r="E239" i="21"/>
  <c r="E243" i="21"/>
  <c r="E238" i="21"/>
  <c r="E246" i="21"/>
  <c r="E241" i="21"/>
  <c r="E245" i="21"/>
  <c r="E242" i="21"/>
  <c r="E244" i="21"/>
  <c r="E250" i="21"/>
  <c r="E249" i="21"/>
  <c r="E247" i="21"/>
  <c r="E248" i="21"/>
  <c r="E252" i="21"/>
  <c r="E251" i="21"/>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E222" i="21"/>
  <c r="E226" i="21"/>
  <c r="E262" i="21" s="1"/>
  <c r="E221" i="21"/>
  <c r="E257" i="21" s="1"/>
  <c r="E225" i="21"/>
  <c r="E261" i="21" s="1"/>
  <c r="E220" i="21"/>
  <c r="E224" i="21"/>
  <c r="E223" i="21"/>
  <c r="E259" i="21" s="1"/>
  <c r="E229" i="21"/>
  <c r="E230" i="21"/>
  <c r="E227" i="21"/>
  <c r="E233" i="21"/>
  <c r="E231" i="21"/>
  <c r="E267" i="21" s="1"/>
  <c r="E232" i="21"/>
  <c r="E228" i="21"/>
  <c r="E264" i="21" s="1"/>
  <c r="E234" i="21"/>
  <c r="E270" i="21" s="1"/>
  <c r="D243" i="10"/>
  <c r="F223" i="21"/>
  <c r="F222" i="21"/>
  <c r="F258" i="21" s="1"/>
  <c r="F226" i="21"/>
  <c r="F262" i="21" s="1"/>
  <c r="F221" i="21"/>
  <c r="F225" i="21"/>
  <c r="F230" i="21"/>
  <c r="F220" i="21"/>
  <c r="F228" i="21"/>
  <c r="F224" i="21"/>
  <c r="F227" i="21"/>
  <c r="F229" i="21"/>
  <c r="F233" i="21"/>
  <c r="F234" i="21"/>
  <c r="F232" i="21"/>
  <c r="F268" i="21" s="1"/>
  <c r="F231" i="21"/>
  <c r="CW138" i="10"/>
  <c r="X138" i="10"/>
  <c r="BI138" i="10"/>
  <c r="BJ138" i="10"/>
  <c r="AR138" i="10"/>
  <c r="CO138" i="10"/>
  <c r="BG138" i="10"/>
  <c r="E109" i="21"/>
  <c r="CP138" i="10"/>
  <c r="BB138" i="10"/>
  <c r="BA138" i="10"/>
  <c r="E92" i="21"/>
  <c r="BE138" i="10"/>
  <c r="CF138" i="10"/>
  <c r="CH138" i="10"/>
  <c r="D244" i="10"/>
  <c r="Y138" i="10"/>
  <c r="AX138" i="10"/>
  <c r="BH138" i="10"/>
  <c r="R138" i="10"/>
  <c r="AT138" i="10"/>
  <c r="CN138" i="10"/>
  <c r="AG138" i="10"/>
  <c r="AY138" i="10"/>
  <c r="CB138" i="10"/>
  <c r="AK138" i="10"/>
  <c r="BT138" i="10"/>
  <c r="D138" i="10"/>
  <c r="E86" i="21"/>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E95" i="21"/>
  <c r="E89" i="21"/>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E114" i="21"/>
  <c r="E115" i="21"/>
  <c r="E110" i="21"/>
  <c r="D126" i="21"/>
  <c r="E88" i="21"/>
  <c r="E84" i="21"/>
  <c r="D255" i="10"/>
  <c r="E85" i="21"/>
  <c r="D134" i="21"/>
  <c r="E113" i="21"/>
  <c r="E90" i="21"/>
  <c r="E116" i="21"/>
  <c r="E98" i="21"/>
  <c r="E108" i="21"/>
  <c r="O139" i="10"/>
  <c r="D251" i="10"/>
  <c r="D99" i="21"/>
  <c r="D128" i="21"/>
  <c r="F107" i="21"/>
  <c r="E94" i="21"/>
  <c r="M138" i="11" a="1"/>
  <c r="M138" i="11" s="1"/>
  <c r="G219" i="21" a="1"/>
  <c r="G219" i="21" s="1"/>
  <c r="F92" i="21"/>
  <c r="F96" i="21"/>
  <c r="F85" i="21"/>
  <c r="D130" i="21"/>
  <c r="F116" i="21"/>
  <c r="F98" i="21"/>
  <c r="F111" i="21"/>
  <c r="F129" i="21" s="1"/>
  <c r="M35" i="11" a="1"/>
  <c r="M35" i="11" s="1"/>
  <c r="F88" i="21"/>
  <c r="F115" i="21"/>
  <c r="F112" i="21"/>
  <c r="F94" i="21"/>
  <c r="F84" i="21"/>
  <c r="F89" i="21"/>
  <c r="F114" i="21"/>
  <c r="F109" i="21"/>
  <c r="F86" i="21"/>
  <c r="F91" i="21"/>
  <c r="F97" i="21"/>
  <c r="F113" i="21"/>
  <c r="F110" i="21"/>
  <c r="F108" i="21"/>
  <c r="F90" i="21"/>
  <c r="E111" i="21"/>
  <c r="F87" i="21"/>
  <c r="F95" i="21"/>
  <c r="D249" i="10"/>
  <c r="D245" i="10"/>
  <c r="E107" i="21"/>
  <c r="D256" i="10"/>
  <c r="G101" i="21" a="1"/>
  <c r="G101" i="21" s="1"/>
  <c r="G119" i="21" a="1"/>
  <c r="G119" i="21" s="1"/>
  <c r="G83" i="21" a="1"/>
  <c r="G83" i="21" s="1"/>
  <c r="G85" i="21" s="1"/>
  <c r="E112" i="21"/>
  <c r="E97" i="21"/>
  <c r="E96" i="21"/>
  <c r="E93" i="21"/>
  <c r="E91" i="2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E253" i="10" l="1"/>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G248" i="21"/>
  <c r="G249" i="21"/>
  <c r="G247" i="21"/>
  <c r="F265" i="21"/>
  <c r="G250" i="21"/>
  <c r="G240" i="21"/>
  <c r="G251" i="21"/>
  <c r="F266" i="21"/>
  <c r="F253" i="21"/>
  <c r="G245" i="21"/>
  <c r="G241" i="21"/>
  <c r="F256" i="21"/>
  <c r="F263" i="21"/>
  <c r="E269" i="21"/>
  <c r="E263" i="21"/>
  <c r="G239" i="21"/>
  <c r="G246" i="21"/>
  <c r="G242" i="21"/>
  <c r="E265" i="21"/>
  <c r="E260" i="21"/>
  <c r="G244" i="21"/>
  <c r="G252" i="21"/>
  <c r="G243" i="21"/>
  <c r="H237" i="21" a="1"/>
  <c r="H237" i="21" s="1"/>
  <c r="H239" i="21" s="1"/>
  <c r="H255" i="21" a="1"/>
  <c r="H255" i="21" s="1"/>
  <c r="E253" i="21"/>
  <c r="E235" i="21"/>
  <c r="F235" i="21"/>
  <c r="F132" i="21"/>
  <c r="E246" i="10"/>
  <c r="E131" i="21"/>
  <c r="F128" i="21"/>
  <c r="F125" i="21"/>
  <c r="E133" i="21"/>
  <c r="G220" i="21"/>
  <c r="G224" i="21"/>
  <c r="G223" i="21"/>
  <c r="G222" i="21"/>
  <c r="G226" i="21"/>
  <c r="G227" i="21"/>
  <c r="G231" i="21"/>
  <c r="G225" i="21"/>
  <c r="G232" i="21"/>
  <c r="G228" i="21"/>
  <c r="G230" i="21"/>
  <c r="G221" i="21"/>
  <c r="G234" i="21"/>
  <c r="G233" i="21"/>
  <c r="G229" i="21"/>
  <c r="E126" i="21"/>
  <c r="E128" i="21"/>
  <c r="E127" i="21"/>
  <c r="E130" i="21"/>
  <c r="F130" i="21"/>
  <c r="E125" i="21"/>
  <c r="E132" i="21"/>
  <c r="F131" i="21"/>
  <c r="E134" i="21"/>
  <c r="F127" i="21"/>
  <c r="F133" i="21"/>
  <c r="N138" i="11" a="1"/>
  <c r="N138" i="11" s="1"/>
  <c r="H219" i="21" a="1"/>
  <c r="H219" i="21" s="1"/>
  <c r="F134" i="21"/>
  <c r="E129" i="21"/>
  <c r="F126" i="21"/>
  <c r="G111" i="21"/>
  <c r="F99" i="21"/>
  <c r="G86" i="21"/>
  <c r="G89" i="21"/>
  <c r="G98" i="21"/>
  <c r="G109" i="21"/>
  <c r="G91" i="21"/>
  <c r="G84" i="21"/>
  <c r="G87" i="21"/>
  <c r="G110" i="21"/>
  <c r="G108" i="21"/>
  <c r="G90" i="21"/>
  <c r="G116" i="21"/>
  <c r="G95" i="21"/>
  <c r="G93" i="21"/>
  <c r="G115" i="21"/>
  <c r="G112" i="21"/>
  <c r="G107" i="21"/>
  <c r="G97" i="21"/>
  <c r="G92" i="21"/>
  <c r="G94" i="21"/>
  <c r="G114" i="21"/>
  <c r="G113" i="21"/>
  <c r="G88" i="21"/>
  <c r="G96" i="21"/>
  <c r="E99" i="21"/>
  <c r="N35" i="11" a="1"/>
  <c r="N35" i="11" s="1"/>
  <c r="H101" i="21" a="1"/>
  <c r="H101" i="21" s="1"/>
  <c r="H83" i="21" a="1"/>
  <c r="H83" i="21" s="1"/>
  <c r="H94"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G256" i="21" l="1"/>
  <c r="C281" i="21"/>
  <c r="G130" i="21"/>
  <c r="G267" i="21"/>
  <c r="G129" i="21"/>
  <c r="E271" i="21"/>
  <c r="F271" i="21"/>
  <c r="G268" i="21"/>
  <c r="G263" i="21"/>
  <c r="G260" i="21"/>
  <c r="G258" i="21"/>
  <c r="G265" i="21"/>
  <c r="G132" i="21"/>
  <c r="G269" i="21"/>
  <c r="H247" i="21"/>
  <c r="I255" i="21" a="1"/>
  <c r="I255" i="21" s="1"/>
  <c r="A286" i="21" a="1"/>
  <c r="A286" i="21" s="1"/>
  <c r="H241" i="21"/>
  <c r="H251" i="21"/>
  <c r="H244" i="21"/>
  <c r="H246" i="21"/>
  <c r="H242" i="21"/>
  <c r="G266" i="21"/>
  <c r="G264" i="21"/>
  <c r="G262" i="21"/>
  <c r="H250" i="21"/>
  <c r="H248" i="21"/>
  <c r="H240" i="21"/>
  <c r="H238" i="21"/>
  <c r="G257" i="21"/>
  <c r="H252" i="21"/>
  <c r="H249" i="21"/>
  <c r="H245" i="21"/>
  <c r="H243" i="21"/>
  <c r="G259" i="21"/>
  <c r="G261" i="21"/>
  <c r="G253" i="21"/>
  <c r="G270" i="21"/>
  <c r="G235" i="21"/>
  <c r="I83" i="21" a="1"/>
  <c r="I83" i="21" s="1"/>
  <c r="I111" i="21" s="1"/>
  <c r="I237" i="21" a="1"/>
  <c r="I237" i="21" s="1"/>
  <c r="H221" i="21"/>
  <c r="H257" i="21" s="1"/>
  <c r="H225" i="21"/>
  <c r="H220" i="21"/>
  <c r="H224" i="21"/>
  <c r="H223" i="21"/>
  <c r="H222" i="21"/>
  <c r="H228" i="21"/>
  <c r="H229" i="21"/>
  <c r="H231" i="21"/>
  <c r="H233" i="21"/>
  <c r="H232" i="21"/>
  <c r="H226" i="21"/>
  <c r="H230" i="21"/>
  <c r="H227" i="21"/>
  <c r="H234" i="21"/>
  <c r="G128" i="21"/>
  <c r="O138" i="11" a="1"/>
  <c r="O138" i="11" s="1"/>
  <c r="I219" i="21" a="1"/>
  <c r="I219" i="21" s="1"/>
  <c r="H90" i="21"/>
  <c r="G127" i="21"/>
  <c r="G133" i="21"/>
  <c r="G125" i="21"/>
  <c r="G131" i="21"/>
  <c r="G126" i="21"/>
  <c r="H87" i="21"/>
  <c r="H112" i="21"/>
  <c r="H130" i="21" s="1"/>
  <c r="G99" i="21"/>
  <c r="H88" i="21"/>
  <c r="H110" i="21"/>
  <c r="O35" i="11" a="1"/>
  <c r="O35" i="11" s="1"/>
  <c r="G134" i="21"/>
  <c r="H89" i="21"/>
  <c r="I119" i="21" a="1"/>
  <c r="I119" i="21" s="1"/>
  <c r="I101" i="21" a="1"/>
  <c r="I101" i="21" s="1"/>
  <c r="H91" i="21"/>
  <c r="H92" i="21"/>
  <c r="H93" i="21"/>
  <c r="H98" i="21"/>
  <c r="H113" i="21"/>
  <c r="H109" i="21"/>
  <c r="H95" i="21"/>
  <c r="H96" i="21"/>
  <c r="H97" i="21"/>
  <c r="H116" i="21"/>
  <c r="H115" i="21"/>
  <c r="H108" i="21"/>
  <c r="H84" i="21"/>
  <c r="H85" i="21"/>
  <c r="H86" i="21"/>
  <c r="H111" i="21"/>
  <c r="H114" i="21"/>
  <c r="H107" i="2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C282" i="21" l="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I89" i="21"/>
  <c r="J237" i="21" a="1"/>
  <c r="J237" i="21" s="1"/>
  <c r="J244" i="21" s="1"/>
  <c r="J255" i="21" a="1"/>
  <c r="J255" i="21" s="1"/>
  <c r="I116" i="21"/>
  <c r="H235" i="21"/>
  <c r="I240" i="21"/>
  <c r="I239" i="21"/>
  <c r="I243" i="21"/>
  <c r="I242" i="21"/>
  <c r="I246" i="21"/>
  <c r="I244" i="21"/>
  <c r="I245" i="21"/>
  <c r="I238" i="21"/>
  <c r="I250" i="21"/>
  <c r="I249" i="21"/>
  <c r="I248" i="21"/>
  <c r="I252" i="21"/>
  <c r="I241" i="21"/>
  <c r="I251" i="21"/>
  <c r="I247" i="21"/>
  <c r="I88" i="21"/>
  <c r="I114" i="21"/>
  <c r="I92" i="21"/>
  <c r="I110" i="21"/>
  <c r="I93" i="21"/>
  <c r="I129" i="21" s="1"/>
  <c r="I91" i="21"/>
  <c r="I94" i="21"/>
  <c r="I87" i="21"/>
  <c r="I98" i="21"/>
  <c r="I115" i="21"/>
  <c r="I113" i="21"/>
  <c r="I108" i="21"/>
  <c r="I97" i="21"/>
  <c r="I96" i="21"/>
  <c r="I132" i="21" s="1"/>
  <c r="I95" i="21"/>
  <c r="I109" i="21"/>
  <c r="I107" i="21"/>
  <c r="I112" i="21"/>
  <c r="I84" i="21"/>
  <c r="I86" i="21"/>
  <c r="I90" i="21"/>
  <c r="I85" i="21"/>
  <c r="H134" i="21"/>
  <c r="I222" i="21"/>
  <c r="I226" i="21"/>
  <c r="I221" i="21"/>
  <c r="I225" i="21"/>
  <c r="I220" i="21"/>
  <c r="I224" i="21"/>
  <c r="I229" i="21"/>
  <c r="I227" i="21"/>
  <c r="I223" i="21"/>
  <c r="I231" i="21"/>
  <c r="I233" i="21"/>
  <c r="I228" i="21"/>
  <c r="I232" i="21"/>
  <c r="I230" i="21"/>
  <c r="I234" i="21"/>
  <c r="H126" i="21"/>
  <c r="H132" i="21"/>
  <c r="P138" i="11" a="1"/>
  <c r="P138" i="11" s="1"/>
  <c r="J219" i="21" a="1"/>
  <c r="J219" i="21" s="1"/>
  <c r="J101" i="21" a="1"/>
  <c r="J101" i="21" s="1"/>
  <c r="J83" i="21" a="1"/>
  <c r="J83" i="21" s="1"/>
  <c r="J85"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C284" i="21" l="1"/>
  <c r="A288" i="21" a="1"/>
  <c r="A288" i="21" s="1"/>
  <c r="A373" i="21" a="1"/>
  <c r="A373" i="21" s="1"/>
  <c r="H271" i="21"/>
  <c r="I260" i="21"/>
  <c r="I267" i="21"/>
  <c r="I262" i="21"/>
  <c r="J242" i="21"/>
  <c r="I256" i="21"/>
  <c r="I270" i="21"/>
  <c r="I125" i="21"/>
  <c r="J240" i="21"/>
  <c r="J248" i="21"/>
  <c r="I268" i="21"/>
  <c r="I259" i="21"/>
  <c r="I258" i="21"/>
  <c r="J238" i="21"/>
  <c r="I269" i="21"/>
  <c r="I265" i="21"/>
  <c r="I257" i="21"/>
  <c r="I134" i="21"/>
  <c r="I128" i="21"/>
  <c r="I264" i="21"/>
  <c r="I130" i="21"/>
  <c r="J249" i="21"/>
  <c r="J245" i="21"/>
  <c r="J247" i="21"/>
  <c r="J241" i="21"/>
  <c r="J250" i="21"/>
  <c r="J243" i="21"/>
  <c r="J239" i="21"/>
  <c r="J252" i="21"/>
  <c r="J251" i="21"/>
  <c r="J246" i="21"/>
  <c r="I266" i="21"/>
  <c r="I263" i="21"/>
  <c r="I261" i="21"/>
  <c r="K237" i="21" a="1"/>
  <c r="K237" i="21" s="1"/>
  <c r="K238" i="21" s="1"/>
  <c r="K255" i="21" a="1"/>
  <c r="K255" i="21" s="1"/>
  <c r="I253" i="21"/>
  <c r="I235" i="21"/>
  <c r="I126" i="21"/>
  <c r="I133" i="21"/>
  <c r="J88" i="21"/>
  <c r="I127" i="21"/>
  <c r="I131" i="21"/>
  <c r="K119" i="21" a="1"/>
  <c r="K119" i="21" s="1"/>
  <c r="I99" i="21"/>
  <c r="J116" i="21"/>
  <c r="J107" i="21"/>
  <c r="J110" i="21"/>
  <c r="J223" i="21"/>
  <c r="J222" i="21"/>
  <c r="J226" i="21"/>
  <c r="J262" i="21" s="1"/>
  <c r="J221" i="21"/>
  <c r="J225" i="21"/>
  <c r="J230" i="21"/>
  <c r="J220" i="21"/>
  <c r="J227" i="21"/>
  <c r="J229" i="21"/>
  <c r="J231" i="21"/>
  <c r="J233" i="21"/>
  <c r="J224" i="21"/>
  <c r="J228" i="21"/>
  <c r="J232" i="21"/>
  <c r="J234" i="21"/>
  <c r="J86" i="21"/>
  <c r="J90" i="21"/>
  <c r="J93" i="21"/>
  <c r="J115" i="21"/>
  <c r="J111" i="21"/>
  <c r="J94" i="21"/>
  <c r="J91" i="21"/>
  <c r="J98" i="21"/>
  <c r="J95" i="21"/>
  <c r="J113" i="21"/>
  <c r="J109" i="21"/>
  <c r="J97" i="21"/>
  <c r="J96" i="21"/>
  <c r="J84" i="21"/>
  <c r="J112" i="21"/>
  <c r="J114" i="21"/>
  <c r="J108" i="21"/>
  <c r="J87" i="21"/>
  <c r="J92" i="21"/>
  <c r="Q138" i="11" a="1"/>
  <c r="Q138" i="11" s="1"/>
  <c r="K219" i="21" a="1"/>
  <c r="K219" i="21" s="1"/>
  <c r="J89" i="21"/>
  <c r="K101" i="21" a="1"/>
  <c r="K101"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C285" i="21" l="1"/>
  <c r="A289" i="21" a="1"/>
  <c r="A289" i="21" s="1"/>
  <c r="A374" i="21" a="1"/>
  <c r="A374" i="21" s="1"/>
  <c r="J263" i="21"/>
  <c r="J269" i="21"/>
  <c r="J256" i="21"/>
  <c r="J258" i="21"/>
  <c r="J265" i="21"/>
  <c r="I271" i="21"/>
  <c r="J260" i="21"/>
  <c r="J268" i="21"/>
  <c r="J267" i="21"/>
  <c r="J266" i="21"/>
  <c r="J259" i="21"/>
  <c r="J270" i="21"/>
  <c r="J257" i="21"/>
  <c r="J264" i="21"/>
  <c r="J261" i="21"/>
  <c r="J253" i="21"/>
  <c r="K251" i="21"/>
  <c r="K246" i="21"/>
  <c r="K239" i="21"/>
  <c r="K249" i="21"/>
  <c r="K252" i="21"/>
  <c r="K244" i="21"/>
  <c r="K241" i="21"/>
  <c r="K250" i="21"/>
  <c r="K248" i="21"/>
  <c r="K240" i="21"/>
  <c r="K242" i="21"/>
  <c r="K245" i="21"/>
  <c r="K243" i="21"/>
  <c r="K247" i="21"/>
  <c r="L237" i="21" a="1"/>
  <c r="L237" i="21" s="1"/>
  <c r="L243" i="21" s="1"/>
  <c r="L255" i="21" a="1"/>
  <c r="L255" i="21" s="1"/>
  <c r="J235" i="21"/>
  <c r="J128" i="21"/>
  <c r="K98" i="21"/>
  <c r="J134" i="21"/>
  <c r="K94" i="21"/>
  <c r="K110" i="21"/>
  <c r="K93" i="21"/>
  <c r="K108" i="21"/>
  <c r="J126" i="21"/>
  <c r="K96" i="21"/>
  <c r="K92" i="21"/>
  <c r="K107" i="21"/>
  <c r="K97" i="21"/>
  <c r="K113" i="21"/>
  <c r="K220" i="21"/>
  <c r="K224" i="21"/>
  <c r="K223" i="21"/>
  <c r="K222" i="21"/>
  <c r="K226" i="21"/>
  <c r="K221" i="21"/>
  <c r="K227" i="21"/>
  <c r="K231" i="21"/>
  <c r="K228" i="21"/>
  <c r="K230" i="21"/>
  <c r="K232" i="21"/>
  <c r="K225" i="21"/>
  <c r="K229" i="21"/>
  <c r="K234" i="21"/>
  <c r="K233" i="21"/>
  <c r="J132" i="21"/>
  <c r="J130" i="21"/>
  <c r="K85" i="21"/>
  <c r="K86" i="21"/>
  <c r="K115" i="21"/>
  <c r="K111" i="21"/>
  <c r="J131" i="21"/>
  <c r="K84" i="21"/>
  <c r="K87" i="21"/>
  <c r="K88" i="21"/>
  <c r="K116" i="21"/>
  <c r="K112" i="21"/>
  <c r="J127" i="21"/>
  <c r="J133" i="21"/>
  <c r="J99" i="21"/>
  <c r="J129" i="21"/>
  <c r="R138" i="11" a="1"/>
  <c r="R138" i="11" s="1"/>
  <c r="L219" i="21" a="1"/>
  <c r="L219" i="21" s="1"/>
  <c r="J125" i="21"/>
  <c r="L83" i="21" a="1"/>
  <c r="L83" i="21" s="1"/>
  <c r="L84" i="21" s="1"/>
  <c r="L101" i="21" a="1"/>
  <c r="L101" i="21" s="1"/>
  <c r="K90" i="21"/>
  <c r="K89" i="21"/>
  <c r="K91" i="21"/>
  <c r="K95" i="21"/>
  <c r="K114" i="21"/>
  <c r="K109" i="2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K256" i="21" l="1"/>
  <c r="C286" i="21"/>
  <c r="K132" i="21"/>
  <c r="J271" i="21"/>
  <c r="L241" i="21"/>
  <c r="K257" i="21"/>
  <c r="K258" i="21"/>
  <c r="K264" i="21"/>
  <c r="K262" i="21"/>
  <c r="K261" i="21"/>
  <c r="K269" i="21"/>
  <c r="K268" i="21"/>
  <c r="K263" i="21"/>
  <c r="K270" i="21"/>
  <c r="K266" i="21"/>
  <c r="M255" i="21" a="1"/>
  <c r="M255" i="21" s="1"/>
  <c r="A290" i="21" a="1"/>
  <c r="A290" i="21" s="1"/>
  <c r="L240" i="21"/>
  <c r="K267" i="21"/>
  <c r="K253" i="21"/>
  <c r="L252" i="21"/>
  <c r="K265" i="21"/>
  <c r="L250" i="21"/>
  <c r="L249" i="21"/>
  <c r="L242" i="21"/>
  <c r="K259" i="21"/>
  <c r="L244" i="21"/>
  <c r="L251" i="21"/>
  <c r="L247" i="21"/>
  <c r="L238" i="21"/>
  <c r="K260" i="21"/>
  <c r="L246" i="21"/>
  <c r="L248" i="21"/>
  <c r="L245" i="21"/>
  <c r="L239" i="21"/>
  <c r="K235" i="21"/>
  <c r="K126" i="21"/>
  <c r="K130" i="21"/>
  <c r="K131" i="21"/>
  <c r="K128" i="21"/>
  <c r="K129" i="21"/>
  <c r="K134" i="21"/>
  <c r="M101" i="21" a="1"/>
  <c r="M101" i="21" s="1"/>
  <c r="M237" i="21" a="1"/>
  <c r="M237" i="21" s="1"/>
  <c r="L92" i="21"/>
  <c r="K125" i="21"/>
  <c r="L110" i="21"/>
  <c r="L93" i="21"/>
  <c r="L113" i="21"/>
  <c r="L87" i="21"/>
  <c r="K133" i="21"/>
  <c r="L221" i="21"/>
  <c r="L225" i="21"/>
  <c r="L261" i="21" s="1"/>
  <c r="L220" i="21"/>
  <c r="L224" i="21"/>
  <c r="L223" i="21"/>
  <c r="L226" i="21"/>
  <c r="L228" i="21"/>
  <c r="L222" i="21"/>
  <c r="L233" i="21"/>
  <c r="L230" i="21"/>
  <c r="L232" i="21"/>
  <c r="L227" i="21"/>
  <c r="L229" i="21"/>
  <c r="L234" i="21"/>
  <c r="L231" i="21"/>
  <c r="L98" i="21"/>
  <c r="L111" i="21"/>
  <c r="L109" i="21"/>
  <c r="L96" i="21"/>
  <c r="L97" i="21"/>
  <c r="L95" i="21"/>
  <c r="L116" i="21"/>
  <c r="L112" i="21"/>
  <c r="L108" i="21"/>
  <c r="L85" i="21"/>
  <c r="L86" i="21"/>
  <c r="L90" i="21"/>
  <c r="L114" i="21"/>
  <c r="L115" i="21"/>
  <c r="L107" i="21"/>
  <c r="L88" i="21"/>
  <c r="L89" i="21"/>
  <c r="L94" i="21"/>
  <c r="L91" i="21"/>
  <c r="S138" i="11" a="1"/>
  <c r="S138" i="11" s="1"/>
  <c r="M219" i="21" a="1"/>
  <c r="M219" i="21" s="1"/>
  <c r="M83" i="21" a="1"/>
  <c r="M83" i="21" s="1"/>
  <c r="M94"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C287" i="21" l="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M240" i="21"/>
  <c r="M239" i="21"/>
  <c r="M243" i="21"/>
  <c r="M238" i="21"/>
  <c r="M244" i="21"/>
  <c r="M246" i="21"/>
  <c r="M241" i="21"/>
  <c r="M245" i="21"/>
  <c r="M242" i="21"/>
  <c r="M247" i="21"/>
  <c r="M250" i="21"/>
  <c r="M249" i="21"/>
  <c r="M248" i="21"/>
  <c r="M252" i="21"/>
  <c r="M251" i="21"/>
  <c r="L128" i="21"/>
  <c r="L130" i="21"/>
  <c r="M85" i="21"/>
  <c r="M92" i="21"/>
  <c r="N83" i="21" a="1"/>
  <c r="N83" i="21" s="1"/>
  <c r="N91" i="21" s="1"/>
  <c r="N237" i="21" a="1"/>
  <c r="N237" i="21" s="1"/>
  <c r="L129" i="21"/>
  <c r="L134" i="21"/>
  <c r="L127" i="21"/>
  <c r="M108" i="21"/>
  <c r="M86" i="21"/>
  <c r="M114" i="21"/>
  <c r="M91" i="21"/>
  <c r="M110" i="21"/>
  <c r="L99" i="21"/>
  <c r="L133" i="21"/>
  <c r="M222" i="21"/>
  <c r="M226" i="21"/>
  <c r="M221" i="21"/>
  <c r="M225" i="21"/>
  <c r="M220" i="21"/>
  <c r="M224" i="21"/>
  <c r="M229" i="21"/>
  <c r="M231" i="21"/>
  <c r="M228" i="21"/>
  <c r="M233" i="21"/>
  <c r="M223" i="21"/>
  <c r="M230" i="21"/>
  <c r="M232" i="21"/>
  <c r="M227" i="21"/>
  <c r="M234" i="21"/>
  <c r="M96" i="21"/>
  <c r="M95" i="21"/>
  <c r="M106" i="21"/>
  <c r="M115" i="21"/>
  <c r="M113" i="21"/>
  <c r="M107" i="21"/>
  <c r="M93" i="21"/>
  <c r="M84" i="21"/>
  <c r="M97" i="21"/>
  <c r="M116" i="21"/>
  <c r="M105" i="21"/>
  <c r="M112" i="21"/>
  <c r="M130" i="21" s="1"/>
  <c r="M103" i="21"/>
  <c r="M90" i="21"/>
  <c r="M87" i="21"/>
  <c r="M98" i="21"/>
  <c r="M88" i="21"/>
  <c r="M104" i="21"/>
  <c r="M109" i="21"/>
  <c r="M111" i="21"/>
  <c r="M89" i="21"/>
  <c r="N101" i="21" a="1"/>
  <c r="N101"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M125" i="21" l="1"/>
  <c r="C288" i="21"/>
  <c r="N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N98" i="21"/>
  <c r="N90" i="21"/>
  <c r="N115" i="21"/>
  <c r="N89" i="21"/>
  <c r="N110" i="21"/>
  <c r="N87" i="21"/>
  <c r="N106" i="21"/>
  <c r="N241" i="21"/>
  <c r="N240" i="21"/>
  <c r="N244" i="21"/>
  <c r="N243" i="21"/>
  <c r="N247" i="21"/>
  <c r="N238" i="21"/>
  <c r="N246" i="21"/>
  <c r="N239" i="21"/>
  <c r="N245" i="21"/>
  <c r="N251" i="21"/>
  <c r="N250" i="21"/>
  <c r="N242" i="21"/>
  <c r="N249" i="21"/>
  <c r="N252" i="21"/>
  <c r="N248" i="21"/>
  <c r="N92" i="21"/>
  <c r="N94" i="21"/>
  <c r="N86" i="21"/>
  <c r="N96" i="21"/>
  <c r="N112" i="21"/>
  <c r="N109" i="21"/>
  <c r="N127" i="21" s="1"/>
  <c r="N105" i="21"/>
  <c r="M123" i="21"/>
  <c r="N95" i="21"/>
  <c r="N97" i="21"/>
  <c r="N93" i="21"/>
  <c r="N111" i="21"/>
  <c r="N113" i="21"/>
  <c r="N108" i="21"/>
  <c r="N104" i="21"/>
  <c r="N84" i="21"/>
  <c r="N85" i="21"/>
  <c r="N116" i="21"/>
  <c r="N114" i="21"/>
  <c r="N107" i="21"/>
  <c r="N103" i="21"/>
  <c r="O119" i="21" a="1"/>
  <c r="O119" i="21" s="1"/>
  <c r="O237" i="21" a="1"/>
  <c r="O237" i="21" s="1"/>
  <c r="M126" i="21"/>
  <c r="M132" i="21"/>
  <c r="M127" i="21"/>
  <c r="O101" i="21" a="1"/>
  <c r="O101" i="21" s="1"/>
  <c r="O83" i="21" a="1"/>
  <c r="O83" i="21" s="1"/>
  <c r="O104" i="21" s="1"/>
  <c r="M133" i="21"/>
  <c r="M134" i="21"/>
  <c r="M129" i="21"/>
  <c r="M124" i="21"/>
  <c r="M99" i="21"/>
  <c r="N223" i="21"/>
  <c r="N222" i="21"/>
  <c r="N226" i="21"/>
  <c r="N221" i="21"/>
  <c r="N225" i="21"/>
  <c r="N261" i="21" s="1"/>
  <c r="N220" i="21"/>
  <c r="N230" i="21"/>
  <c r="N224" i="21"/>
  <c r="N227" i="21"/>
  <c r="N229" i="21"/>
  <c r="N231" i="21"/>
  <c r="N228" i="21"/>
  <c r="N233" i="21"/>
  <c r="N232" i="21"/>
  <c r="N234" i="21"/>
  <c r="N270" i="21" s="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N265" i="21" l="1"/>
  <c r="N264" i="21"/>
  <c r="N134" i="21"/>
  <c r="N124" i="21"/>
  <c r="C289" i="21"/>
  <c r="O107"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43" i="21" s="1"/>
  <c r="P255" i="21" a="1"/>
  <c r="P255" i="21" s="1"/>
  <c r="N122" i="21"/>
  <c r="N253" i="21"/>
  <c r="N123" i="21"/>
  <c r="N235" i="21"/>
  <c r="N126" i="21"/>
  <c r="N125" i="21"/>
  <c r="O90" i="21"/>
  <c r="O88" i="21"/>
  <c r="O115" i="21"/>
  <c r="O95" i="21"/>
  <c r="O97" i="21"/>
  <c r="O112" i="21"/>
  <c r="O106" i="21"/>
  <c r="O89" i="21"/>
  <c r="O94" i="21"/>
  <c r="O110" i="21"/>
  <c r="O103" i="21"/>
  <c r="O96" i="21"/>
  <c r="O111" i="21"/>
  <c r="N128" i="21"/>
  <c r="O238" i="21"/>
  <c r="O242" i="21"/>
  <c r="O241" i="21"/>
  <c r="O240" i="21"/>
  <c r="O243" i="21"/>
  <c r="O244" i="21"/>
  <c r="O247" i="21"/>
  <c r="O246" i="21"/>
  <c r="O248" i="21"/>
  <c r="O252" i="21"/>
  <c r="O251" i="21"/>
  <c r="O250" i="21"/>
  <c r="O245" i="21"/>
  <c r="O249" i="21"/>
  <c r="O239" i="21"/>
  <c r="N99" i="21"/>
  <c r="N129" i="21"/>
  <c r="N132" i="21"/>
  <c r="N130" i="21"/>
  <c r="N121" i="21"/>
  <c r="N131" i="21"/>
  <c r="O84" i="21"/>
  <c r="O85" i="21"/>
  <c r="O87" i="21"/>
  <c r="O98" i="21"/>
  <c r="O113" i="21"/>
  <c r="O109" i="21"/>
  <c r="O105" i="21"/>
  <c r="O91" i="21"/>
  <c r="O92" i="21"/>
  <c r="O93" i="21"/>
  <c r="O86" i="21"/>
  <c r="O122" i="21" s="1"/>
  <c r="O116" i="21"/>
  <c r="O114" i="21"/>
  <c r="O108" i="21"/>
  <c r="P83" i="21" a="1"/>
  <c r="P83" i="21" s="1"/>
  <c r="P91" i="21" s="1"/>
  <c r="P101" i="21" a="1"/>
  <c r="P101" i="21" s="1"/>
  <c r="O220" i="21"/>
  <c r="O224" i="21"/>
  <c r="O223" i="21"/>
  <c r="O222" i="21"/>
  <c r="O226" i="21"/>
  <c r="O225" i="21"/>
  <c r="O261" i="21" s="1"/>
  <c r="O227" i="21"/>
  <c r="O231" i="21"/>
  <c r="O232" i="21"/>
  <c r="O268" i="21" s="1"/>
  <c r="O229" i="21"/>
  <c r="O234" i="21"/>
  <c r="O233" i="21"/>
  <c r="O269" i="21" s="1"/>
  <c r="O221" i="21"/>
  <c r="O230" i="21"/>
  <c r="O266" i="21" s="1"/>
  <c r="O228" i="21"/>
  <c r="V138" i="11" a="1"/>
  <c r="V138" i="11" s="1"/>
  <c r="P219" i="21" a="1"/>
  <c r="P219" i="21" s="1"/>
  <c r="V35" i="11" a="1"/>
  <c r="V35" i="11" s="1"/>
  <c r="P119" i="21" a="1"/>
  <c r="P119" i="21" s="1"/>
  <c r="A28" i="21"/>
  <c r="A164" i="21"/>
  <c r="M94" i="10"/>
  <c r="M112" i="10" s="1"/>
  <c r="B17" i="10"/>
  <c r="N98"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91" i="10"/>
  <c r="O270" i="21" l="1"/>
  <c r="P239" i="21"/>
  <c r="O125" i="21"/>
  <c r="C290" i="21"/>
  <c r="A294" i="21" a="1"/>
  <c r="A294" i="21" s="1"/>
  <c r="A379" i="21" a="1"/>
  <c r="A379" i="21" s="1"/>
  <c r="M127" i="10"/>
  <c r="N94" i="10"/>
  <c r="N112" i="10" s="1"/>
  <c r="N97" i="10"/>
  <c r="N115" i="10" s="1"/>
  <c r="N96" i="10"/>
  <c r="N114" i="10" s="1"/>
  <c r="N271" i="21"/>
  <c r="O133" i="21"/>
  <c r="O257" i="21"/>
  <c r="P245" i="21"/>
  <c r="O129" i="21"/>
  <c r="O128" i="21"/>
  <c r="O263" i="21"/>
  <c r="O259" i="21"/>
  <c r="O265" i="21"/>
  <c r="O258" i="21"/>
  <c r="O264" i="21"/>
  <c r="O256" i="21"/>
  <c r="O126" i="21"/>
  <c r="P251" i="21"/>
  <c r="P247" i="21"/>
  <c r="O260" i="21"/>
  <c r="P248" i="21"/>
  <c r="P244" i="21"/>
  <c r="P242" i="21"/>
  <c r="O262" i="21"/>
  <c r="P252" i="21"/>
  <c r="P249" i="21"/>
  <c r="P241" i="21"/>
  <c r="P238" i="21"/>
  <c r="O267" i="21"/>
  <c r="P250" i="21"/>
  <c r="P246" i="21"/>
  <c r="P240" i="21"/>
  <c r="P108" i="21"/>
  <c r="Q237" i="21" a="1"/>
  <c r="Q237" i="21" s="1"/>
  <c r="Q239" i="21" s="1"/>
  <c r="Q255" i="21" a="1"/>
  <c r="Q255" i="21" s="1"/>
  <c r="O130" i="21"/>
  <c r="O124" i="21"/>
  <c r="O127" i="21"/>
  <c r="O253" i="21"/>
  <c r="O131" i="21"/>
  <c r="O235" i="21"/>
  <c r="O121" i="21"/>
  <c r="O132" i="21"/>
  <c r="P97" i="21"/>
  <c r="P111" i="21"/>
  <c r="O134" i="21"/>
  <c r="O123" i="21"/>
  <c r="O99" i="21"/>
  <c r="P87" i="21"/>
  <c r="P104" i="21"/>
  <c r="P116" i="21"/>
  <c r="P85" i="21"/>
  <c r="P86" i="21"/>
  <c r="P98" i="21"/>
  <c r="P95" i="21"/>
  <c r="P113" i="21"/>
  <c r="P115" i="21"/>
  <c r="P107" i="21"/>
  <c r="P103" i="21"/>
  <c r="P89" i="21"/>
  <c r="P90" i="21"/>
  <c r="P84" i="21"/>
  <c r="P88" i="21"/>
  <c r="P114" i="21"/>
  <c r="P112" i="21"/>
  <c r="P106" i="21"/>
  <c r="P93" i="21"/>
  <c r="P129" i="21" s="1"/>
  <c r="P94" i="21"/>
  <c r="P92" i="21"/>
  <c r="P96" i="21"/>
  <c r="P110" i="21"/>
  <c r="P109" i="21"/>
  <c r="P127" i="21" s="1"/>
  <c r="P105" i="21"/>
  <c r="P123" i="21" s="1"/>
  <c r="P221" i="21"/>
  <c r="P257" i="21" s="1"/>
  <c r="P225" i="21"/>
  <c r="P261" i="21" s="1"/>
  <c r="P220" i="21"/>
  <c r="P224" i="21"/>
  <c r="P223" i="21"/>
  <c r="P228" i="21"/>
  <c r="P230" i="21"/>
  <c r="P222" i="21"/>
  <c r="P227" i="21"/>
  <c r="P232" i="21"/>
  <c r="P229" i="21"/>
  <c r="P231" i="21"/>
  <c r="P233" i="21"/>
  <c r="P234" i="21"/>
  <c r="P226" i="21"/>
  <c r="W138" i="11" a="1"/>
  <c r="W138" i="11" s="1"/>
  <c r="Q219" i="21" a="1"/>
  <c r="Q219" i="21" s="1"/>
  <c r="Q83" i="21" a="1"/>
  <c r="Q83" i="21" s="1"/>
  <c r="Q110" i="21" s="1"/>
  <c r="M109" i="10"/>
  <c r="Q101" i="21" a="1"/>
  <c r="Q101"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C291" i="21" l="1"/>
  <c r="N127" i="10"/>
  <c r="O96" i="10"/>
  <c r="O114" i="10" s="1"/>
  <c r="P256" i="21"/>
  <c r="O94" i="10"/>
  <c r="O112" i="10" s="1"/>
  <c r="O97" i="10"/>
  <c r="O115" i="10" s="1"/>
  <c r="P269" i="21"/>
  <c r="O271" i="21"/>
  <c r="P126" i="21"/>
  <c r="P266" i="21"/>
  <c r="P270" i="21"/>
  <c r="Q240" i="21"/>
  <c r="P263" i="21"/>
  <c r="P265" i="21"/>
  <c r="R255" i="21" a="1"/>
  <c r="R255" i="21" s="1"/>
  <c r="A295" i="21" a="1"/>
  <c r="A295" i="21" s="1"/>
  <c r="P258" i="21"/>
  <c r="Q241" i="21"/>
  <c r="Q251" i="21"/>
  <c r="N109" i="10"/>
  <c r="P267" i="21"/>
  <c r="Q248" i="21"/>
  <c r="Q238" i="21"/>
  <c r="P262" i="21"/>
  <c r="Q249" i="21"/>
  <c r="Q246" i="21"/>
  <c r="P268" i="21"/>
  <c r="Q247" i="21"/>
  <c r="Q243" i="21"/>
  <c r="P253" i="21"/>
  <c r="P264" i="21"/>
  <c r="P259" i="21"/>
  <c r="P260" i="21"/>
  <c r="Q252" i="21"/>
  <c r="Q244" i="21"/>
  <c r="Q242" i="21"/>
  <c r="Q250" i="21"/>
  <c r="Q245" i="21"/>
  <c r="P134" i="21"/>
  <c r="P133" i="21"/>
  <c r="P235" i="21"/>
  <c r="Q85" i="21"/>
  <c r="Q109" i="21"/>
  <c r="Q94" i="21"/>
  <c r="Q113" i="21"/>
  <c r="Q89" i="21"/>
  <c r="Q106" i="21"/>
  <c r="Q93" i="21"/>
  <c r="Q116" i="21"/>
  <c r="P125" i="21"/>
  <c r="P122" i="21"/>
  <c r="Q97" i="21"/>
  <c r="Q95" i="21"/>
  <c r="Q96" i="21"/>
  <c r="Q105" i="21"/>
  <c r="Q107" i="21"/>
  <c r="Q112" i="21"/>
  <c r="Q84" i="21"/>
  <c r="Q88" i="21"/>
  <c r="Q87" i="21"/>
  <c r="Q98" i="21"/>
  <c r="Q103" i="21"/>
  <c r="Q104" i="21"/>
  <c r="Q111" i="21"/>
  <c r="Q91" i="21"/>
  <c r="Q127" i="21" s="1"/>
  <c r="Q86" i="21"/>
  <c r="Q90" i="21"/>
  <c r="Q92" i="21"/>
  <c r="Q128" i="21" s="1"/>
  <c r="Q108" i="21"/>
  <c r="Q115" i="21"/>
  <c r="Q114" i="21"/>
  <c r="P130" i="21"/>
  <c r="P132" i="21"/>
  <c r="P99" i="21"/>
  <c r="P131" i="21"/>
  <c r="P124" i="21"/>
  <c r="P128" i="21"/>
  <c r="P121" i="21"/>
  <c r="R83" i="21" a="1"/>
  <c r="R83" i="21" s="1"/>
  <c r="R85" i="21" s="1"/>
  <c r="R237" i="21" a="1"/>
  <c r="R237" i="21" s="1"/>
  <c r="Q222" i="21"/>
  <c r="Q226" i="21"/>
  <c r="Q221" i="21"/>
  <c r="Q257" i="21" s="1"/>
  <c r="Q225" i="21"/>
  <c r="Q220" i="21"/>
  <c r="Q224" i="21"/>
  <c r="Q229" i="21"/>
  <c r="Q228" i="21"/>
  <c r="Q230" i="21"/>
  <c r="Q227" i="21"/>
  <c r="Q263" i="21" s="1"/>
  <c r="Q232" i="21"/>
  <c r="Q231" i="21"/>
  <c r="Q234" i="21"/>
  <c r="Q223" i="21"/>
  <c r="Q259" i="21" s="1"/>
  <c r="Q233" i="21"/>
  <c r="Q269" i="21" s="1"/>
  <c r="R101" i="21" a="1"/>
  <c r="R101"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125" i="21" l="1"/>
  <c r="C292" i="21"/>
  <c r="O127" i="10"/>
  <c r="P96" i="10"/>
  <c r="P114" i="10" s="1"/>
  <c r="P94" i="10"/>
  <c r="P112" i="10" s="1"/>
  <c r="P97" i="10"/>
  <c r="P115" i="10" s="1"/>
  <c r="Q258" i="21"/>
  <c r="P271" i="21"/>
  <c r="Q262" i="21"/>
  <c r="Q256" i="21"/>
  <c r="Q267" i="21"/>
  <c r="Q261" i="21"/>
  <c r="Q268" i="21"/>
  <c r="Q265" i="21"/>
  <c r="Q260" i="21"/>
  <c r="Q266" i="21"/>
  <c r="Q264" i="21"/>
  <c r="S83" i="21" a="1"/>
  <c r="S83" i="21" s="1"/>
  <c r="S86" i="21" s="1"/>
  <c r="A296" i="21" a="1"/>
  <c r="A296" i="21" s="1"/>
  <c r="Q253" i="21"/>
  <c r="Q270" i="21"/>
  <c r="Q130" i="21"/>
  <c r="Q124" i="21"/>
  <c r="S237" i="21" a="1"/>
  <c r="S237" i="21" s="1"/>
  <c r="S244" i="21" s="1"/>
  <c r="S255" i="21" a="1"/>
  <c r="S255" i="21" s="1"/>
  <c r="Q133" i="21"/>
  <c r="Q129" i="21"/>
  <c r="Q123" i="21"/>
  <c r="Q131" i="21"/>
  <c r="Q134" i="21"/>
  <c r="Q235" i="21"/>
  <c r="Q121" i="21"/>
  <c r="Q132" i="21"/>
  <c r="Q126" i="21"/>
  <c r="R98" i="21"/>
  <c r="R104" i="21"/>
  <c r="R116" i="21"/>
  <c r="R97" i="21"/>
  <c r="R111" i="21"/>
  <c r="R95" i="21"/>
  <c r="Q122" i="21"/>
  <c r="R108" i="21"/>
  <c r="R241" i="21"/>
  <c r="R240" i="21"/>
  <c r="R244" i="21"/>
  <c r="R239" i="21"/>
  <c r="R247" i="21"/>
  <c r="R242" i="21"/>
  <c r="R246" i="21"/>
  <c r="R243" i="21"/>
  <c r="R245" i="21"/>
  <c r="R251" i="21"/>
  <c r="R238" i="21"/>
  <c r="R250" i="21"/>
  <c r="R249" i="21"/>
  <c r="R248" i="21"/>
  <c r="R252" i="21"/>
  <c r="Q99" i="21"/>
  <c r="R110" i="21"/>
  <c r="R107" i="21"/>
  <c r="R91" i="21"/>
  <c r="R86" i="21"/>
  <c r="R112" i="21"/>
  <c r="R103" i="21"/>
  <c r="R121" i="21" s="1"/>
  <c r="R92" i="21"/>
  <c r="R96" i="21"/>
  <c r="R114" i="21"/>
  <c r="R113" i="21"/>
  <c r="R106" i="21"/>
  <c r="R88" i="21"/>
  <c r="R93" i="21"/>
  <c r="R87" i="21"/>
  <c r="R84" i="21"/>
  <c r="R115" i="21"/>
  <c r="R109" i="21"/>
  <c r="R105" i="21"/>
  <c r="R90" i="21"/>
  <c r="R126" i="21" s="1"/>
  <c r="R89" i="21"/>
  <c r="R94" i="21"/>
  <c r="S101" i="21" a="1"/>
  <c r="S101" i="21" s="1"/>
  <c r="R223" i="21"/>
  <c r="R222" i="21"/>
  <c r="R226" i="21"/>
  <c r="R221" i="21"/>
  <c r="R225" i="21"/>
  <c r="R261" i="21" s="1"/>
  <c r="R224" i="21"/>
  <c r="R230" i="21"/>
  <c r="R266" i="21" s="1"/>
  <c r="R231" i="21"/>
  <c r="R228" i="21"/>
  <c r="R220" i="21"/>
  <c r="R233" i="21"/>
  <c r="R232" i="21"/>
  <c r="R229" i="21"/>
  <c r="R234" i="21"/>
  <c r="R227" i="2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269" i="21" l="1"/>
  <c r="C293" i="21"/>
  <c r="A297" i="21" a="1"/>
  <c r="A297" i="21" s="1"/>
  <c r="A382" i="21" a="1"/>
  <c r="A382" i="21" s="1"/>
  <c r="Q95" i="10"/>
  <c r="Q113" i="10" s="1"/>
  <c r="Q97" i="10"/>
  <c r="Q115" i="10" s="1"/>
  <c r="Q96" i="10"/>
  <c r="Q114" i="10" s="1"/>
  <c r="Q271" i="21"/>
  <c r="R125" i="21"/>
  <c r="S243" i="21"/>
  <c r="S114" i="21"/>
  <c r="S92" i="21"/>
  <c r="S107" i="21"/>
  <c r="S89" i="21"/>
  <c r="S103" i="21"/>
  <c r="S116" i="21"/>
  <c r="S85" i="21"/>
  <c r="S115" i="21"/>
  <c r="S110" i="21"/>
  <c r="S106" i="21"/>
  <c r="S88" i="21"/>
  <c r="S93" i="21"/>
  <c r="S96" i="21"/>
  <c r="S91" i="21"/>
  <c r="S98" i="21"/>
  <c r="S112" i="21"/>
  <c r="S109" i="21"/>
  <c r="S105" i="21"/>
  <c r="S95" i="21"/>
  <c r="S90" i="21"/>
  <c r="S97" i="21"/>
  <c r="S111" i="21"/>
  <c r="S113" i="21"/>
  <c r="S108" i="21"/>
  <c r="S104" i="21"/>
  <c r="S122" i="21" s="1"/>
  <c r="S84" i="21"/>
  <c r="S94" i="21"/>
  <c r="S87" i="21"/>
  <c r="R129" i="21"/>
  <c r="R268" i="21"/>
  <c r="R257" i="21"/>
  <c r="S246" i="21"/>
  <c r="S241" i="21"/>
  <c r="S249" i="21"/>
  <c r="R262" i="21"/>
  <c r="R270" i="21"/>
  <c r="R256" i="21"/>
  <c r="R264" i="21"/>
  <c r="R265" i="21"/>
  <c r="R259" i="21"/>
  <c r="R122" i="21"/>
  <c r="S250" i="21"/>
  <c r="S252" i="21"/>
  <c r="S240" i="21"/>
  <c r="S242" i="21"/>
  <c r="R267" i="21"/>
  <c r="S247" i="21"/>
  <c r="S248" i="21"/>
  <c r="S239" i="21"/>
  <c r="S238" i="21"/>
  <c r="R263" i="21"/>
  <c r="R130" i="21"/>
  <c r="S251" i="21"/>
  <c r="S245" i="21"/>
  <c r="R260" i="21"/>
  <c r="R258" i="21"/>
  <c r="T237" i="21" a="1"/>
  <c r="T237" i="21" s="1"/>
  <c r="T242" i="21" s="1"/>
  <c r="T255" i="21" a="1"/>
  <c r="T255" i="21" s="1"/>
  <c r="R132" i="21"/>
  <c r="R128" i="21"/>
  <c r="R253" i="21"/>
  <c r="R133" i="21"/>
  <c r="R235" i="21"/>
  <c r="R131" i="21"/>
  <c r="R134" i="21"/>
  <c r="R123" i="21"/>
  <c r="R127" i="21"/>
  <c r="T83" i="21" a="1"/>
  <c r="T83" i="21" s="1"/>
  <c r="T87" i="21" s="1"/>
  <c r="R99" i="21"/>
  <c r="R124" i="21"/>
  <c r="S220" i="21"/>
  <c r="S224" i="21"/>
  <c r="S223" i="21"/>
  <c r="S222" i="21"/>
  <c r="S226" i="21"/>
  <c r="S262" i="21" s="1"/>
  <c r="S227" i="21"/>
  <c r="S231" i="21"/>
  <c r="S221" i="21"/>
  <c r="S257" i="21" s="1"/>
  <c r="S229" i="21"/>
  <c r="S232" i="21"/>
  <c r="S225" i="21"/>
  <c r="S228" i="21"/>
  <c r="S230" i="21"/>
  <c r="S234" i="21"/>
  <c r="S233" i="21"/>
  <c r="P109" i="10"/>
  <c r="Z138" i="11" a="1"/>
  <c r="Z138" i="11" s="1"/>
  <c r="T219" i="21" a="1"/>
  <c r="T219" i="21" s="1"/>
  <c r="T101" i="21" a="1"/>
  <c r="T101" i="21" s="1"/>
  <c r="Z35" i="11" a="1"/>
  <c r="Z35" i="11" s="1"/>
  <c r="T119" i="21" a="1"/>
  <c r="T119" i="21" s="1"/>
  <c r="A32" i="21"/>
  <c r="A168" i="21"/>
  <c r="P127" i="10"/>
  <c r="Q94" i="10"/>
  <c r="Q112" i="10" s="1"/>
  <c r="U119" i="21" a="1"/>
  <c r="U119" i="21"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C294" i="21" l="1"/>
  <c r="A298" i="21" a="1"/>
  <c r="A298" i="21" s="1"/>
  <c r="A383" i="21" a="1"/>
  <c r="A383" i="21" s="1"/>
  <c r="S126" i="21"/>
  <c r="Q127" i="10"/>
  <c r="R94" i="10"/>
  <c r="R112" i="10" s="1"/>
  <c r="R97" i="10"/>
  <c r="R115" i="10" s="1"/>
  <c r="R96" i="10"/>
  <c r="R114" i="10" s="1"/>
  <c r="R271" i="21"/>
  <c r="T116" i="21"/>
  <c r="T95" i="21"/>
  <c r="S261" i="21"/>
  <c r="S134" i="21"/>
  <c r="S130" i="21"/>
  <c r="S266" i="21"/>
  <c r="S129" i="21"/>
  <c r="S264" i="21"/>
  <c r="S258" i="21"/>
  <c r="S133" i="21"/>
  <c r="S132" i="21"/>
  <c r="S131" i="21"/>
  <c r="S121" i="21"/>
  <c r="S265" i="21"/>
  <c r="U101" i="21" a="1"/>
  <c r="U101" i="21" s="1"/>
  <c r="S124" i="21"/>
  <c r="S125" i="21"/>
  <c r="S123" i="21"/>
  <c r="T110" i="21"/>
  <c r="T96" i="21"/>
  <c r="T84" i="21"/>
  <c r="T108" i="21"/>
  <c r="T89" i="21"/>
  <c r="T104" i="21"/>
  <c r="S128" i="21"/>
  <c r="S99" i="21"/>
  <c r="S269" i="21"/>
  <c r="S259" i="21"/>
  <c r="S127" i="21"/>
  <c r="S267" i="21"/>
  <c r="T86" i="21"/>
  <c r="T112" i="21"/>
  <c r="T115" i="21"/>
  <c r="T107" i="21"/>
  <c r="T103" i="21"/>
  <c r="T97" i="21"/>
  <c r="T98" i="21"/>
  <c r="T90" i="21"/>
  <c r="T113" i="21"/>
  <c r="T111" i="21"/>
  <c r="T106" i="21"/>
  <c r="T93" i="21"/>
  <c r="T91" i="21"/>
  <c r="T85" i="21"/>
  <c r="T94" i="21"/>
  <c r="T114" i="21"/>
  <c r="T132" i="21" s="1"/>
  <c r="T109" i="21"/>
  <c r="T105" i="21"/>
  <c r="T123" i="21" s="1"/>
  <c r="T88" i="21"/>
  <c r="T124" i="21" s="1"/>
  <c r="T92" i="21"/>
  <c r="S270" i="21"/>
  <c r="S268" i="21"/>
  <c r="S263" i="21"/>
  <c r="S260" i="21"/>
  <c r="S253" i="21"/>
  <c r="T246" i="21"/>
  <c r="T245" i="21"/>
  <c r="S256" i="21"/>
  <c r="T252" i="21"/>
  <c r="T238" i="21"/>
  <c r="T248" i="21"/>
  <c r="T243" i="21"/>
  <c r="T250" i="21"/>
  <c r="T244" i="21"/>
  <c r="T251" i="21"/>
  <c r="T249" i="21"/>
  <c r="T241" i="21"/>
  <c r="T239" i="21"/>
  <c r="T240" i="21"/>
  <c r="T247" i="21"/>
  <c r="U237" i="21" a="1"/>
  <c r="U237" i="21" s="1"/>
  <c r="U243" i="21" s="1"/>
  <c r="U255" i="21" a="1"/>
  <c r="U255" i="21" s="1"/>
  <c r="S235" i="21"/>
  <c r="T221" i="21"/>
  <c r="T225" i="21"/>
  <c r="T220" i="21"/>
  <c r="T224" i="21"/>
  <c r="T260" i="21" s="1"/>
  <c r="T223" i="21"/>
  <c r="T228" i="21"/>
  <c r="T264" i="21" s="1"/>
  <c r="T226" i="21"/>
  <c r="T227" i="21"/>
  <c r="T229" i="21"/>
  <c r="T231" i="21"/>
  <c r="T232" i="21"/>
  <c r="T222" i="21"/>
  <c r="T233" i="21"/>
  <c r="T230" i="21"/>
  <c r="T234" i="21"/>
  <c r="AA138" i="11" a="1"/>
  <c r="AA138" i="11" s="1"/>
  <c r="U219" i="21" a="1"/>
  <c r="U219" i="21" s="1"/>
  <c r="U83" i="21" a="1"/>
  <c r="U83" i="21" s="1"/>
  <c r="U109"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C295" i="21" l="1"/>
  <c r="S96" i="10"/>
  <c r="S114" i="10" s="1"/>
  <c r="S94" i="10"/>
  <c r="S112" i="10" s="1"/>
  <c r="S97" i="10"/>
  <c r="S115" i="10" s="1"/>
  <c r="T134" i="21"/>
  <c r="T127" i="21"/>
  <c r="S271" i="21"/>
  <c r="T131" i="21"/>
  <c r="T122" i="21"/>
  <c r="T125" i="21"/>
  <c r="T128" i="21"/>
  <c r="T263" i="21"/>
  <c r="T133" i="21"/>
  <c r="T126" i="21"/>
  <c r="T262" i="21"/>
  <c r="T256" i="21"/>
  <c r="T130" i="21"/>
  <c r="T99" i="21"/>
  <c r="T129" i="21"/>
  <c r="U239" i="21"/>
  <c r="T121" i="21"/>
  <c r="T270" i="21"/>
  <c r="T268" i="21"/>
  <c r="T267" i="21"/>
  <c r="T261" i="21"/>
  <c r="T265" i="21"/>
  <c r="T259" i="21"/>
  <c r="U242" i="21"/>
  <c r="V255" i="21" a="1"/>
  <c r="V255" i="21" s="1"/>
  <c r="A299" i="21" a="1"/>
  <c r="A299" i="21" s="1"/>
  <c r="U246" i="21"/>
  <c r="U252" i="21"/>
  <c r="U250" i="21"/>
  <c r="T253" i="21"/>
  <c r="T266" i="21"/>
  <c r="U248" i="21"/>
  <c r="U241" i="21"/>
  <c r="U240" i="21"/>
  <c r="U247" i="21"/>
  <c r="U244" i="21"/>
  <c r="U238" i="21"/>
  <c r="T269" i="21"/>
  <c r="T257" i="21"/>
  <c r="T258" i="21"/>
  <c r="U251" i="21"/>
  <c r="U249" i="21"/>
  <c r="U245" i="21"/>
  <c r="U98" i="21"/>
  <c r="T235" i="21"/>
  <c r="V83" i="21" a="1"/>
  <c r="V83" i="21" s="1"/>
  <c r="V95" i="21" s="1"/>
  <c r="V237" i="21" a="1"/>
  <c r="V237" i="21" s="1"/>
  <c r="U95" i="21"/>
  <c r="U106" i="21"/>
  <c r="U88" i="21"/>
  <c r="U111" i="21"/>
  <c r="U96" i="21"/>
  <c r="U107" i="21"/>
  <c r="U222" i="21"/>
  <c r="U258" i="21" s="1"/>
  <c r="U221" i="21"/>
  <c r="U225" i="21"/>
  <c r="U261" i="21" s="1"/>
  <c r="U220" i="21"/>
  <c r="U256" i="21" s="1"/>
  <c r="U224" i="21"/>
  <c r="U223" i="21"/>
  <c r="U229" i="21"/>
  <c r="U230" i="21"/>
  <c r="U226" i="21"/>
  <c r="U227" i="21"/>
  <c r="U263" i="21" s="1"/>
  <c r="U231" i="21"/>
  <c r="U232" i="21"/>
  <c r="U268" i="21" s="1"/>
  <c r="U228" i="21"/>
  <c r="U233" i="21"/>
  <c r="U234" i="21"/>
  <c r="U270" i="21" s="1"/>
  <c r="U92" i="21"/>
  <c r="U93" i="21"/>
  <c r="U85" i="21"/>
  <c r="U116" i="21"/>
  <c r="U108" i="21"/>
  <c r="U112" i="21"/>
  <c r="U105" i="21"/>
  <c r="U84" i="21"/>
  <c r="U89" i="21"/>
  <c r="U87" i="21"/>
  <c r="U97" i="21"/>
  <c r="U115" i="21"/>
  <c r="U114" i="21"/>
  <c r="U110" i="21"/>
  <c r="U91" i="21"/>
  <c r="U127" i="21" s="1"/>
  <c r="U86" i="21"/>
  <c r="U90" i="21"/>
  <c r="U126" i="21" s="1"/>
  <c r="U94" i="21"/>
  <c r="U130" i="21" s="1"/>
  <c r="U103" i="21"/>
  <c r="U104" i="21"/>
  <c r="U113" i="21"/>
  <c r="V101" i="21" a="1"/>
  <c r="V101"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C296" i="21" l="1"/>
  <c r="T95" i="10"/>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V115" i="21"/>
  <c r="U129" i="21"/>
  <c r="U121" i="21"/>
  <c r="U235" i="21"/>
  <c r="U131" i="21"/>
  <c r="U132" i="21"/>
  <c r="V241" i="21"/>
  <c r="V240" i="21"/>
  <c r="V244" i="21"/>
  <c r="V243" i="21"/>
  <c r="V247" i="21"/>
  <c r="V238" i="21"/>
  <c r="V246" i="21"/>
  <c r="V239" i="21"/>
  <c r="V245" i="21"/>
  <c r="V251" i="21"/>
  <c r="V250" i="21"/>
  <c r="V249" i="21"/>
  <c r="V248" i="21"/>
  <c r="V252" i="21"/>
  <c r="V242" i="21"/>
  <c r="V91" i="21"/>
  <c r="U124" i="21"/>
  <c r="V93" i="21"/>
  <c r="V111" i="21"/>
  <c r="U128" i="21"/>
  <c r="V96" i="21"/>
  <c r="V106" i="21"/>
  <c r="V94" i="21"/>
  <c r="V85" i="21"/>
  <c r="V88" i="21"/>
  <c r="V98" i="21"/>
  <c r="V114" i="21"/>
  <c r="V112" i="21"/>
  <c r="V105" i="21"/>
  <c r="V97" i="21"/>
  <c r="V86" i="21"/>
  <c r="V90" i="21"/>
  <c r="V113" i="21"/>
  <c r="V131" i="21" s="1"/>
  <c r="V110" i="21"/>
  <c r="V108" i="21"/>
  <c r="V104" i="21"/>
  <c r="V84" i="21"/>
  <c r="V87" i="21"/>
  <c r="V89" i="21"/>
  <c r="V92" i="21"/>
  <c r="V116" i="21"/>
  <c r="V109" i="21"/>
  <c r="V107" i="21"/>
  <c r="V103" i="21"/>
  <c r="W101" i="21" a="1"/>
  <c r="W101" i="21" s="1"/>
  <c r="W237" i="21" a="1"/>
  <c r="W237" i="21" s="1"/>
  <c r="U125" i="21"/>
  <c r="U99" i="21"/>
  <c r="W83" i="21" a="1"/>
  <c r="W83" i="21" s="1"/>
  <c r="W89" i="21" s="1"/>
  <c r="U123" i="21"/>
  <c r="AC35" i="11" a="1"/>
  <c r="AC35" i="11" s="1"/>
  <c r="W119" i="21" a="1"/>
  <c r="W119" i="21" s="1"/>
  <c r="V223" i="21"/>
  <c r="V222" i="21"/>
  <c r="V226" i="21"/>
  <c r="V221" i="21"/>
  <c r="V225" i="21"/>
  <c r="V261" i="21" s="1"/>
  <c r="V230" i="21"/>
  <c r="V266" i="21" s="1"/>
  <c r="V228" i="21"/>
  <c r="V224" i="21"/>
  <c r="V260" i="21" s="1"/>
  <c r="V227" i="21"/>
  <c r="V229" i="21"/>
  <c r="V233" i="21"/>
  <c r="V269" i="21" s="1"/>
  <c r="V220" i="21"/>
  <c r="V234" i="21"/>
  <c r="V231" i="21"/>
  <c r="V232" i="21"/>
  <c r="U122" i="21"/>
  <c r="U133" i="21"/>
  <c r="AC138" i="11" a="1"/>
  <c r="AC138" i="11" s="1"/>
  <c r="W219" i="21" a="1"/>
  <c r="W219" i="21" s="1"/>
  <c r="A35" i="21"/>
  <c r="A171" i="21"/>
  <c r="BR24" i="10"/>
  <c r="BS24" i="10"/>
  <c r="CO24" i="10"/>
  <c r="BU24" i="10"/>
  <c r="CQ24" i="10"/>
  <c r="CH24" i="10"/>
  <c r="B24" i="10"/>
  <c r="U98" i="10" s="1"/>
  <c r="U116" i="10" s="1"/>
  <c r="S109" i="10"/>
  <c r="K24" i="10"/>
  <c r="CE25" i="10"/>
  <c r="T113"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V133" i="21" l="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255" i="21" a="1"/>
  <c r="X255" i="21" s="1"/>
  <c r="V253" i="21"/>
  <c r="V121" i="21"/>
  <c r="V235" i="21"/>
  <c r="W92" i="21"/>
  <c r="W115" i="21"/>
  <c r="W86" i="21"/>
  <c r="W112" i="21"/>
  <c r="W93" i="21"/>
  <c r="W107" i="21"/>
  <c r="W125" i="21" s="1"/>
  <c r="W94" i="21"/>
  <c r="W103" i="21"/>
  <c r="W238" i="21"/>
  <c r="W242" i="21"/>
  <c r="W241" i="21"/>
  <c r="W240" i="21"/>
  <c r="W243" i="21"/>
  <c r="W246" i="21"/>
  <c r="W239" i="21"/>
  <c r="W247" i="21"/>
  <c r="W248" i="21"/>
  <c r="W252" i="21"/>
  <c r="W244" i="21"/>
  <c r="W245" i="21"/>
  <c r="W251" i="21"/>
  <c r="W250" i="21"/>
  <c r="W249" i="21"/>
  <c r="V127" i="21"/>
  <c r="X83" i="21" a="1"/>
  <c r="X83" i="21" s="1"/>
  <c r="X86" i="21" s="1"/>
  <c r="V123" i="21"/>
  <c r="V128" i="21"/>
  <c r="U95" i="10"/>
  <c r="U113" i="10" s="1"/>
  <c r="V99" i="21"/>
  <c r="V132" i="21"/>
  <c r="W96" i="21"/>
  <c r="W97" i="21"/>
  <c r="W110" i="21"/>
  <c r="W113" i="21"/>
  <c r="W106" i="21"/>
  <c r="W90" i="21"/>
  <c r="W84" i="21"/>
  <c r="W85" i="21"/>
  <c r="W98" i="21"/>
  <c r="W114" i="21"/>
  <c r="W109" i="21"/>
  <c r="W105" i="21"/>
  <c r="V134" i="21"/>
  <c r="W88" i="21"/>
  <c r="W87" i="21"/>
  <c r="W91" i="21"/>
  <c r="W116" i="21"/>
  <c r="W111" i="21"/>
  <c r="W129" i="21" s="1"/>
  <c r="W108" i="21"/>
  <c r="W104" i="21"/>
  <c r="W95" i="21"/>
  <c r="V129" i="21"/>
  <c r="V126" i="21"/>
  <c r="V125" i="21"/>
  <c r="V122" i="21"/>
  <c r="V130" i="21"/>
  <c r="AD35" i="11" a="1"/>
  <c r="AD35" i="11" s="1"/>
  <c r="X237" i="21" a="1"/>
  <c r="X237" i="21" s="1"/>
  <c r="W220" i="21"/>
  <c r="W224" i="21"/>
  <c r="W223" i="21"/>
  <c r="W222" i="21"/>
  <c r="W226" i="21"/>
  <c r="W227" i="21"/>
  <c r="W231" i="21"/>
  <c r="W232" i="21"/>
  <c r="W221" i="21"/>
  <c r="W228" i="21"/>
  <c r="W230" i="21"/>
  <c r="W234" i="21"/>
  <c r="W225" i="21"/>
  <c r="W229" i="21"/>
  <c r="W233" i="2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C298" i="21" l="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X114" i="21"/>
  <c r="W257" i="21"/>
  <c r="W262" i="21"/>
  <c r="W267" i="21"/>
  <c r="W259" i="21"/>
  <c r="X89" i="21"/>
  <c r="W269" i="21"/>
  <c r="W266" i="21"/>
  <c r="W261" i="21"/>
  <c r="W256" i="21"/>
  <c r="Y83" i="21" a="1"/>
  <c r="Y83" i="21" s="1"/>
  <c r="Y93" i="21" s="1"/>
  <c r="Y255" i="21" a="1"/>
  <c r="Y255" i="21" s="1"/>
  <c r="X107" i="21"/>
  <c r="X92" i="21"/>
  <c r="X103" i="21"/>
  <c r="X111" i="21"/>
  <c r="X97" i="21"/>
  <c r="X112" i="21"/>
  <c r="X110" i="21"/>
  <c r="X106" i="21"/>
  <c r="X90" i="21"/>
  <c r="X87" i="21"/>
  <c r="X93" i="21"/>
  <c r="X96" i="21"/>
  <c r="X98" i="21"/>
  <c r="X113" i="21"/>
  <c r="X109" i="21"/>
  <c r="X105" i="21"/>
  <c r="X94" i="21"/>
  <c r="X91" i="21"/>
  <c r="X84" i="21"/>
  <c r="X116" i="21"/>
  <c r="X115" i="21"/>
  <c r="X108" i="21"/>
  <c r="X104" i="21"/>
  <c r="X122" i="21" s="1"/>
  <c r="X85" i="21"/>
  <c r="X95" i="21"/>
  <c r="X88" i="21"/>
  <c r="W128" i="21"/>
  <c r="W253" i="21"/>
  <c r="W121" i="21"/>
  <c r="W130" i="21"/>
  <c r="W235" i="21"/>
  <c r="W122" i="21"/>
  <c r="W127" i="21"/>
  <c r="W124" i="21"/>
  <c r="W131" i="21"/>
  <c r="W132" i="21"/>
  <c r="W126" i="21"/>
  <c r="X239" i="21"/>
  <c r="X243" i="21"/>
  <c r="X238" i="21"/>
  <c r="X242" i="21"/>
  <c r="X244" i="21"/>
  <c r="X245" i="21"/>
  <c r="X240" i="21"/>
  <c r="X241" i="21"/>
  <c r="X247" i="21"/>
  <c r="X249" i="21"/>
  <c r="X248" i="21"/>
  <c r="X246" i="21"/>
  <c r="X251" i="21"/>
  <c r="X250" i="21"/>
  <c r="X252" i="21"/>
  <c r="W123" i="21"/>
  <c r="Y101" i="21" a="1"/>
  <c r="Y101" i="21" s="1"/>
  <c r="W99" i="21"/>
  <c r="Y119" i="21" a="1"/>
  <c r="Y119" i="21" s="1"/>
  <c r="Y237" i="21" a="1"/>
  <c r="Y237" i="21" s="1"/>
  <c r="X221" i="21"/>
  <c r="X225" i="21"/>
  <c r="X220" i="21"/>
  <c r="X224" i="21"/>
  <c r="X223" i="21"/>
  <c r="X222" i="21"/>
  <c r="X226" i="21"/>
  <c r="X228" i="21"/>
  <c r="X229" i="21"/>
  <c r="X231" i="21"/>
  <c r="X232" i="21"/>
  <c r="X268" i="21" s="1"/>
  <c r="X230" i="21"/>
  <c r="X234" i="21"/>
  <c r="X233" i="21"/>
  <c r="X269" i="21" s="1"/>
  <c r="X227" i="21"/>
  <c r="X263" i="21" s="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266" i="21" l="1"/>
  <c r="X129" i="21"/>
  <c r="X132" i="21"/>
  <c r="X259" i="21"/>
  <c r="C299" i="21"/>
  <c r="Z119" i="21" a="1"/>
  <c r="Z119" i="21" s="1"/>
  <c r="A388" i="21" a="1"/>
  <c r="A388" i="21" s="1"/>
  <c r="Y91" i="21"/>
  <c r="W271" i="21"/>
  <c r="X264" i="21"/>
  <c r="X260" i="21"/>
  <c r="Y104" i="21"/>
  <c r="Y109" i="21"/>
  <c r="Y89" i="21"/>
  <c r="Y114" i="21"/>
  <c r="X125" i="21"/>
  <c r="Y94" i="21"/>
  <c r="Y112" i="21"/>
  <c r="Y84" i="21"/>
  <c r="Y95" i="21"/>
  <c r="Y116" i="21"/>
  <c r="Y106" i="21"/>
  <c r="Y111" i="21"/>
  <c r="Y129" i="21" s="1"/>
  <c r="Y85" i="21"/>
  <c r="Y96" i="21"/>
  <c r="X130" i="21"/>
  <c r="Y86" i="21"/>
  <c r="Y90" i="21"/>
  <c r="Y98" i="21"/>
  <c r="Y107" i="21"/>
  <c r="Y103" i="21"/>
  <c r="Y110" i="21"/>
  <c r="Y97" i="21"/>
  <c r="X121" i="21"/>
  <c r="Y88" i="21"/>
  <c r="Y92" i="21"/>
  <c r="Y128" i="21" s="1"/>
  <c r="Y105" i="21"/>
  <c r="Y115" i="21"/>
  <c r="Y113" i="21"/>
  <c r="Y108" i="21"/>
  <c r="Y87"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Y240" i="21"/>
  <c r="Y239" i="21"/>
  <c r="Y243" i="21"/>
  <c r="Y242" i="21"/>
  <c r="Y246" i="21"/>
  <c r="Y244" i="21"/>
  <c r="Y245" i="21"/>
  <c r="Y238" i="21"/>
  <c r="Y250" i="21"/>
  <c r="Y241" i="21"/>
  <c r="Y247" i="21"/>
  <c r="Y249" i="21"/>
  <c r="Y248" i="21"/>
  <c r="Y252" i="21"/>
  <c r="Y251" i="21"/>
  <c r="Z101" i="21" a="1"/>
  <c r="Z101" i="21" s="1"/>
  <c r="Z237" i="21" a="1"/>
  <c r="Z237" i="21" s="1"/>
  <c r="Y222" i="21"/>
  <c r="Y221" i="21"/>
  <c r="Y225" i="21"/>
  <c r="Y220" i="21"/>
  <c r="Y224" i="21"/>
  <c r="Y229" i="21"/>
  <c r="Y265" i="21" s="1"/>
  <c r="Y223" i="21"/>
  <c r="Y227" i="21"/>
  <c r="Y231" i="21"/>
  <c r="Y226" i="21"/>
  <c r="Y228" i="21"/>
  <c r="Y232" i="21"/>
  <c r="Y268" i="21" s="1"/>
  <c r="Y230" i="21"/>
  <c r="Y233" i="21"/>
  <c r="Y269" i="21" s="1"/>
  <c r="Y234" i="21"/>
  <c r="Z83" i="21" a="1"/>
  <c r="Z83" i="21" s="1"/>
  <c r="Z85"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C300" i="21" l="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Z114" i="21"/>
  <c r="Y253" i="21"/>
  <c r="Y235" i="21"/>
  <c r="Z241" i="21"/>
  <c r="Z240" i="21"/>
  <c r="Z244" i="21"/>
  <c r="Z239" i="21"/>
  <c r="Z247" i="21"/>
  <c r="Z242" i="21"/>
  <c r="Z246" i="21"/>
  <c r="Z243" i="21"/>
  <c r="Z245" i="21"/>
  <c r="Z251" i="21"/>
  <c r="Z250" i="21"/>
  <c r="Z238" i="21"/>
  <c r="Z249" i="21"/>
  <c r="Z248" i="21"/>
  <c r="Z252" i="21"/>
  <c r="AA83" i="21" a="1"/>
  <c r="AA83" i="21" s="1"/>
  <c r="AA88" i="21" s="1"/>
  <c r="AA237" i="21" a="1"/>
  <c r="AA237" i="21" s="1"/>
  <c r="AA101" i="21" a="1"/>
  <c r="AA101" i="21" s="1"/>
  <c r="Z105" i="21"/>
  <c r="Z94" i="21"/>
  <c r="Z84" i="21"/>
  <c r="Z93" i="21"/>
  <c r="Z110" i="21"/>
  <c r="Z103" i="21"/>
  <c r="Z121" i="21" s="1"/>
  <c r="Z86" i="21"/>
  <c r="Z223" i="21"/>
  <c r="Z222" i="21"/>
  <c r="Z226" i="21"/>
  <c r="Z221" i="21"/>
  <c r="Z225" i="21"/>
  <c r="Z230" i="21"/>
  <c r="Z220" i="21"/>
  <c r="Z256" i="21" s="1"/>
  <c r="Z227" i="21"/>
  <c r="Z263" i="21" s="1"/>
  <c r="Z229" i="21"/>
  <c r="Z224" i="21"/>
  <c r="Z231" i="21"/>
  <c r="Z233" i="21"/>
  <c r="Z228" i="21"/>
  <c r="Z234" i="21"/>
  <c r="Z270" i="21" s="1"/>
  <c r="Z232" i="21"/>
  <c r="Z98" i="21"/>
  <c r="Z109" i="21"/>
  <c r="Z87" i="21"/>
  <c r="Z123" i="21" s="1"/>
  <c r="Z96" i="21"/>
  <c r="Z116" i="21"/>
  <c r="Z107" i="21"/>
  <c r="Z97" i="21"/>
  <c r="Z115" i="21"/>
  <c r="Z111" i="21"/>
  <c r="Z106" i="21"/>
  <c r="Z88" i="21"/>
  <c r="Z91" i="21"/>
  <c r="Z89" i="21"/>
  <c r="Z125" i="21" s="1"/>
  <c r="Z90" i="21"/>
  <c r="Z112" i="21"/>
  <c r="Z113" i="21"/>
  <c r="Z108" i="21"/>
  <c r="Z104" i="21"/>
  <c r="Z92" i="21"/>
  <c r="Z95" i="21"/>
  <c r="Z131"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C301" i="21" l="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AA103" i="21"/>
  <c r="Z134" i="21"/>
  <c r="Z253" i="21"/>
  <c r="Z235" i="21"/>
  <c r="AA238" i="21"/>
  <c r="AA242" i="21"/>
  <c r="AA241" i="21"/>
  <c r="AA239" i="21"/>
  <c r="AA240" i="21"/>
  <c r="AA244" i="21"/>
  <c r="AA246" i="21"/>
  <c r="AA248" i="21"/>
  <c r="AA252" i="21"/>
  <c r="AA251" i="21"/>
  <c r="AA243" i="21"/>
  <c r="AA245" i="21"/>
  <c r="AA247" i="21"/>
  <c r="AA250" i="21"/>
  <c r="AA249" i="21"/>
  <c r="Z128" i="21"/>
  <c r="Z130" i="21"/>
  <c r="AA116" i="21"/>
  <c r="AA91" i="21"/>
  <c r="AA111" i="21"/>
  <c r="AA84" i="21"/>
  <c r="AA107" i="21"/>
  <c r="AA86" i="21"/>
  <c r="AA98" i="21"/>
  <c r="AA114" i="21"/>
  <c r="AA112" i="21"/>
  <c r="AA106" i="21"/>
  <c r="AA124" i="21" s="1"/>
  <c r="AA87" i="21"/>
  <c r="AA93" i="21"/>
  <c r="AA94" i="21"/>
  <c r="AA130" i="21" s="1"/>
  <c r="AA89" i="21"/>
  <c r="AA113" i="21"/>
  <c r="AA109" i="21"/>
  <c r="AA105" i="21"/>
  <c r="AA90" i="21"/>
  <c r="AA97" i="21"/>
  <c r="AA92" i="21"/>
  <c r="AA115" i="21"/>
  <c r="AA110" i="21"/>
  <c r="AA108" i="21"/>
  <c r="AA104" i="21"/>
  <c r="AA95" i="21"/>
  <c r="AA85" i="21"/>
  <c r="AA96" i="21"/>
  <c r="Z124" i="21"/>
  <c r="AB83" i="21" a="1"/>
  <c r="AB83" i="21" s="1"/>
  <c r="AB103" i="21" s="1"/>
  <c r="AB237" i="21" a="1"/>
  <c r="AB237" i="21" s="1"/>
  <c r="Z127" i="21"/>
  <c r="Z133" i="21"/>
  <c r="Z99" i="21"/>
  <c r="Z122" i="21"/>
  <c r="AA220" i="21"/>
  <c r="AA224" i="21"/>
  <c r="AA260" i="21" s="1"/>
  <c r="AA223" i="21"/>
  <c r="AA259" i="21" s="1"/>
  <c r="AA222" i="21"/>
  <c r="AA226" i="21"/>
  <c r="AA221" i="21"/>
  <c r="AA227" i="21"/>
  <c r="AA231" i="21"/>
  <c r="AA225" i="21"/>
  <c r="AA228" i="21"/>
  <c r="AA230" i="21"/>
  <c r="AA232" i="21"/>
  <c r="AA229" i="21"/>
  <c r="AA234" i="21"/>
  <c r="AA233" i="21"/>
  <c r="Z126" i="21"/>
  <c r="AH138" i="11" a="1"/>
  <c r="AH138" i="11" s="1"/>
  <c r="AB219" i="21" a="1"/>
  <c r="AB219" i="21" s="1"/>
  <c r="AH35" i="11" a="1"/>
  <c r="AH35" i="11" s="1"/>
  <c r="AB119" i="21" a="1"/>
  <c r="AB119" i="21" s="1"/>
  <c r="AB101" i="21" a="1"/>
  <c r="AB101"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A265" i="21" l="1"/>
  <c r="C302" i="21"/>
  <c r="A306" i="21" a="1"/>
  <c r="A306" i="21" s="1"/>
  <c r="A391" i="21" a="1"/>
  <c r="A391" i="21" s="1"/>
  <c r="AA256" i="21"/>
  <c r="Y127" i="10"/>
  <c r="Z97" i="10"/>
  <c r="Z115" i="10" s="1"/>
  <c r="Z98" i="10"/>
  <c r="Z116" i="10" s="1"/>
  <c r="Z271" i="21"/>
  <c r="AB106" i="21"/>
  <c r="AA262" i="21"/>
  <c r="AA268" i="21"/>
  <c r="AA269" i="21"/>
  <c r="AA266" i="21"/>
  <c r="AA263" i="21"/>
  <c r="AA257" i="21"/>
  <c r="AA132" i="21"/>
  <c r="AA258" i="21"/>
  <c r="AA270" i="21"/>
  <c r="AA129" i="21"/>
  <c r="AA264" i="21"/>
  <c r="AA261" i="21"/>
  <c r="AA267" i="21"/>
  <c r="AB93" i="21"/>
  <c r="AB97" i="21"/>
  <c r="AB113" i="21"/>
  <c r="AC237" i="21" a="1"/>
  <c r="AC237" i="21" s="1"/>
  <c r="AC238" i="21" s="1"/>
  <c r="AC255" i="21" a="1"/>
  <c r="AC255" i="21" s="1"/>
  <c r="AB92" i="21"/>
  <c r="AB111" i="21"/>
  <c r="AA253" i="21"/>
  <c r="AB96" i="21"/>
  <c r="AB86" i="21"/>
  <c r="AB95" i="21"/>
  <c r="AB98" i="21"/>
  <c r="AB112" i="21"/>
  <c r="AB109" i="21"/>
  <c r="AB105" i="21"/>
  <c r="AA235" i="21"/>
  <c r="AB84" i="21"/>
  <c r="AB85" i="21"/>
  <c r="AB121" i="21" s="1"/>
  <c r="AB90" i="21"/>
  <c r="AB87" i="21"/>
  <c r="AB116" i="21"/>
  <c r="AB115" i="21"/>
  <c r="AB108" i="21"/>
  <c r="AB104" i="21"/>
  <c r="AA134" i="21"/>
  <c r="AB88" i="21"/>
  <c r="AB124" i="21" s="1"/>
  <c r="AB89" i="21"/>
  <c r="AB94" i="21"/>
  <c r="AB91" i="21"/>
  <c r="AB110" i="21"/>
  <c r="AB114" i="21"/>
  <c r="AB107" i="21"/>
  <c r="AA125" i="21"/>
  <c r="AB239" i="21"/>
  <c r="AB243" i="21"/>
  <c r="AB238" i="21"/>
  <c r="AB242" i="21"/>
  <c r="AB241" i="21"/>
  <c r="AB245" i="21"/>
  <c r="AB247" i="21"/>
  <c r="AB249" i="21"/>
  <c r="AB248" i="21"/>
  <c r="AB244" i="21"/>
  <c r="AB251" i="21"/>
  <c r="AB246" i="21"/>
  <c r="AB250" i="21"/>
  <c r="AB252" i="21"/>
  <c r="AB240" i="21"/>
  <c r="AA133" i="21"/>
  <c r="AA131" i="21"/>
  <c r="AA122" i="21"/>
  <c r="AA127" i="21"/>
  <c r="AA128" i="21"/>
  <c r="AA123" i="21"/>
  <c r="AA126" i="21"/>
  <c r="AA99" i="21"/>
  <c r="AA121" i="21"/>
  <c r="AB221" i="21"/>
  <c r="AB225" i="21"/>
  <c r="AB220" i="21"/>
  <c r="AB224" i="21"/>
  <c r="AB223" i="21"/>
  <c r="AB228" i="21"/>
  <c r="AB230" i="21"/>
  <c r="AB232" i="21"/>
  <c r="AB227" i="21"/>
  <c r="AB234" i="21"/>
  <c r="AB222" i="21"/>
  <c r="AB226" i="21"/>
  <c r="AB229" i="21"/>
  <c r="AB231" i="21"/>
  <c r="AB233" i="21"/>
  <c r="AI138" i="11" a="1"/>
  <c r="AI138" i="11" s="1"/>
  <c r="AC219" i="21" a="1"/>
  <c r="AC219" i="21" s="1"/>
  <c r="AI35" i="11" a="1"/>
  <c r="AI35" i="11" s="1"/>
  <c r="AC101" i="21" a="1"/>
  <c r="AC101" i="21" s="1"/>
  <c r="AC83" i="21" a="1"/>
  <c r="AC83" i="21" s="1"/>
  <c r="AC84"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265" i="21" l="1"/>
  <c r="C303" i="21"/>
  <c r="AA96" i="10"/>
  <c r="AA114" i="10" s="1"/>
  <c r="AA95" i="10"/>
  <c r="AA113" i="10" s="1"/>
  <c r="AA97" i="10"/>
  <c r="AA115" i="10" s="1"/>
  <c r="AA271" i="21"/>
  <c r="AC249" i="21"/>
  <c r="AB262" i="21"/>
  <c r="AB133" i="21"/>
  <c r="AB259" i="21"/>
  <c r="AB257" i="21"/>
  <c r="AB127" i="21"/>
  <c r="AB266" i="21"/>
  <c r="AB267" i="21"/>
  <c r="AB264" i="21"/>
  <c r="AC241" i="21"/>
  <c r="AC243" i="21"/>
  <c r="AB263" i="21"/>
  <c r="AC251" i="21"/>
  <c r="AB268" i="21"/>
  <c r="AB131" i="21"/>
  <c r="AD255" i="21" a="1"/>
  <c r="AD255" i="21" s="1"/>
  <c r="A307" i="21" a="1"/>
  <c r="A307" i="21" s="1"/>
  <c r="AB269" i="21"/>
  <c r="AB258" i="21"/>
  <c r="AB256" i="21"/>
  <c r="AB270" i="21"/>
  <c r="AB261" i="21"/>
  <c r="AB260" i="21"/>
  <c r="AB128" i="21"/>
  <c r="AB129" i="21"/>
  <c r="AC247" i="21"/>
  <c r="AC250" i="21"/>
  <c r="AC246" i="21"/>
  <c r="AC239" i="21"/>
  <c r="AC252" i="21"/>
  <c r="AC242" i="21"/>
  <c r="AC244" i="21"/>
  <c r="AC240" i="21"/>
  <c r="AC248" i="21"/>
  <c r="AC245" i="21"/>
  <c r="AB122" i="21"/>
  <c r="AB132" i="21"/>
  <c r="AB130" i="21"/>
  <c r="AB123" i="21"/>
  <c r="AB253" i="21"/>
  <c r="AB134" i="21"/>
  <c r="AB99" i="21"/>
  <c r="AB125" i="21"/>
  <c r="AB126" i="21"/>
  <c r="AB235" i="21"/>
  <c r="AC115" i="21"/>
  <c r="AD119" i="21" a="1"/>
  <c r="AD119" i="21" s="1"/>
  <c r="AD237" i="21" a="1"/>
  <c r="AD237" i="21" s="1"/>
  <c r="AD101" i="21" a="1"/>
  <c r="AD101" i="21" s="1"/>
  <c r="AC86" i="21"/>
  <c r="AC113" i="21"/>
  <c r="AC95" i="21"/>
  <c r="AC109" i="21"/>
  <c r="AC98" i="21"/>
  <c r="AC94" i="21"/>
  <c r="AC116" i="21"/>
  <c r="AC114" i="21"/>
  <c r="AC112" i="21"/>
  <c r="AC107" i="21"/>
  <c r="AC96" i="21"/>
  <c r="AC91" i="21"/>
  <c r="AC127" i="21" s="1"/>
  <c r="AC93" i="21"/>
  <c r="AC106" i="21"/>
  <c r="AC108" i="21"/>
  <c r="AC111" i="21"/>
  <c r="AC103" i="21"/>
  <c r="AC89" i="21"/>
  <c r="AC125" i="21" s="1"/>
  <c r="AC85" i="21"/>
  <c r="AC104" i="21"/>
  <c r="AC105" i="21"/>
  <c r="AC110" i="21"/>
  <c r="AC87" i="21"/>
  <c r="AC92" i="21"/>
  <c r="AC88" i="21"/>
  <c r="AC222" i="21"/>
  <c r="AC221" i="21"/>
  <c r="AC225" i="21"/>
  <c r="AC220" i="21"/>
  <c r="AC256" i="21" s="1"/>
  <c r="AC224" i="21"/>
  <c r="AC260" i="21" s="1"/>
  <c r="AC229" i="21"/>
  <c r="AC226" i="21"/>
  <c r="AC231" i="21"/>
  <c r="AC223" i="21"/>
  <c r="AC228" i="21"/>
  <c r="AC264" i="21" s="1"/>
  <c r="AC230" i="21"/>
  <c r="AC232" i="21"/>
  <c r="AC227" i="21"/>
  <c r="AC263" i="21" s="1"/>
  <c r="AC234" i="21"/>
  <c r="AC233" i="21"/>
  <c r="AC97" i="21"/>
  <c r="AD83" i="21" a="1"/>
  <c r="AD83" i="21" s="1"/>
  <c r="AD90" i="21" s="1"/>
  <c r="AJ35" i="11" a="1"/>
  <c r="AJ35" i="11" s="1"/>
  <c r="Z109" i="10"/>
  <c r="AJ138" i="11" a="1"/>
  <c r="AJ138" i="11" s="1"/>
  <c r="AD219" i="21" a="1"/>
  <c r="AD219" i="21" s="1"/>
  <c r="AC90" i="2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C124" i="21" l="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D88" i="21"/>
  <c r="AD105" i="21"/>
  <c r="AD98" i="21"/>
  <c r="AD91" i="21"/>
  <c r="AD114" i="21"/>
  <c r="AD241" i="21"/>
  <c r="AD240" i="21"/>
  <c r="AD244" i="21"/>
  <c r="AD243" i="21"/>
  <c r="AD247" i="21"/>
  <c r="AD238" i="21"/>
  <c r="AD246" i="21"/>
  <c r="AD239" i="21"/>
  <c r="AD245" i="21"/>
  <c r="AD242" i="21"/>
  <c r="AD251" i="21"/>
  <c r="AD250" i="21"/>
  <c r="AD249" i="21"/>
  <c r="AD248" i="21"/>
  <c r="AD252" i="21"/>
  <c r="AD89" i="21"/>
  <c r="AD110" i="21"/>
  <c r="AC128" i="21"/>
  <c r="AC130" i="21"/>
  <c r="AC131" i="21"/>
  <c r="AC132" i="21"/>
  <c r="AE83" i="21" a="1"/>
  <c r="AE83" i="21" s="1"/>
  <c r="AE90" i="21" s="1"/>
  <c r="AE237" i="21" a="1"/>
  <c r="AE237" i="21" s="1"/>
  <c r="AD84" i="21"/>
  <c r="AD86" i="21"/>
  <c r="AD115" i="21"/>
  <c r="AD109" i="21"/>
  <c r="AD106" i="21"/>
  <c r="AD95" i="21"/>
  <c r="AC126" i="21"/>
  <c r="AD92" i="21"/>
  <c r="AD93" i="21"/>
  <c r="AD116" i="21"/>
  <c r="AD112" i="21"/>
  <c r="AD108" i="21"/>
  <c r="AD126" i="21" s="1"/>
  <c r="AD104" i="21"/>
  <c r="AD87" i="21"/>
  <c r="AD85" i="21"/>
  <c r="AD97" i="21"/>
  <c r="AD96" i="21"/>
  <c r="AD111" i="21"/>
  <c r="AD113" i="21"/>
  <c r="AD107" i="21"/>
  <c r="AD103" i="21"/>
  <c r="AD94" i="21"/>
  <c r="AC121" i="21"/>
  <c r="AC129" i="21"/>
  <c r="AC134" i="21"/>
  <c r="AC123" i="21"/>
  <c r="AC99" i="21"/>
  <c r="AD223" i="21"/>
  <c r="AD259" i="21" s="1"/>
  <c r="AD222" i="21"/>
  <c r="AD258" i="21" s="1"/>
  <c r="AD226" i="21"/>
  <c r="AD221" i="21"/>
  <c r="AD257" i="21" s="1"/>
  <c r="AD225" i="21"/>
  <c r="AD220" i="21"/>
  <c r="AD256" i="21" s="1"/>
  <c r="AD230" i="21"/>
  <c r="AD227" i="21"/>
  <c r="AD229" i="21"/>
  <c r="AD265" i="21" s="1"/>
  <c r="AD231" i="21"/>
  <c r="AD228" i="21"/>
  <c r="AD233" i="21"/>
  <c r="AD224" i="21"/>
  <c r="AD234" i="21"/>
  <c r="AD232" i="21"/>
  <c r="AE101" i="21" a="1"/>
  <c r="AE101"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264" i="21" l="1"/>
  <c r="AD262" i="21"/>
  <c r="C305" i="21"/>
  <c r="AC96" i="10"/>
  <c r="AC114" i="10" s="1"/>
  <c r="AC94" i="10"/>
  <c r="AC112" i="10" s="1"/>
  <c r="AC97" i="10"/>
  <c r="AC115" i="10" s="1"/>
  <c r="AC271" i="21"/>
  <c r="AD260" i="21"/>
  <c r="AD266" i="21"/>
  <c r="AD268" i="21"/>
  <c r="AD261" i="21"/>
  <c r="AD124" i="21"/>
  <c r="AD270" i="21"/>
  <c r="AD269" i="21"/>
  <c r="AF101" i="21" a="1"/>
  <c r="AF101" i="21" s="1"/>
  <c r="A309" i="21" a="1"/>
  <c r="A309" i="21" s="1"/>
  <c r="AD263" i="21"/>
  <c r="AD267" i="21"/>
  <c r="AF237" i="21" a="1"/>
  <c r="AF237" i="21" s="1"/>
  <c r="AF243" i="21" s="1"/>
  <c r="AF255" i="21" a="1"/>
  <c r="AF255" i="21" s="1"/>
  <c r="AD123" i="21"/>
  <c r="AD253" i="21"/>
  <c r="AD134" i="21"/>
  <c r="AD235" i="21"/>
  <c r="AD133" i="21"/>
  <c r="AF119" i="21" a="1"/>
  <c r="AF119" i="21" s="1"/>
  <c r="AD130" i="21"/>
  <c r="AD127" i="21"/>
  <c r="AD132" i="21"/>
  <c r="AD122" i="21"/>
  <c r="AF83" i="21" a="1"/>
  <c r="AF83" i="21" s="1"/>
  <c r="AF93" i="21" s="1"/>
  <c r="AD128" i="21"/>
  <c r="AE238" i="21"/>
  <c r="AE242" i="21"/>
  <c r="AE241" i="21"/>
  <c r="AE240" i="21"/>
  <c r="AE243" i="21"/>
  <c r="AE244" i="21"/>
  <c r="AE246" i="21"/>
  <c r="AE247" i="21"/>
  <c r="AE248" i="21"/>
  <c r="AE252" i="21"/>
  <c r="AE239" i="21"/>
  <c r="AE251" i="21"/>
  <c r="AE250" i="21"/>
  <c r="AE249" i="21"/>
  <c r="AE245" i="21"/>
  <c r="AD129" i="21"/>
  <c r="AE95" i="21"/>
  <c r="AE109" i="21"/>
  <c r="AD131" i="21"/>
  <c r="AE107" i="21"/>
  <c r="AE97" i="21"/>
  <c r="AE103" i="21"/>
  <c r="AE112" i="21"/>
  <c r="AE92" i="21"/>
  <c r="AE98" i="21"/>
  <c r="AE88" i="21"/>
  <c r="AE116" i="21"/>
  <c r="AE110" i="21"/>
  <c r="AE106" i="21"/>
  <c r="AE84" i="21"/>
  <c r="AE91" i="21"/>
  <c r="AE89" i="21"/>
  <c r="AE86" i="21"/>
  <c r="AE87" i="21"/>
  <c r="AE115" i="21"/>
  <c r="AE111" i="21"/>
  <c r="AE105" i="21"/>
  <c r="AE94" i="21"/>
  <c r="AE85" i="21"/>
  <c r="AE96" i="21"/>
  <c r="AE93" i="21"/>
  <c r="AE114" i="21"/>
  <c r="AE113" i="21"/>
  <c r="AE131" i="21" s="1"/>
  <c r="AE108" i="21"/>
  <c r="AE126" i="21" s="1"/>
  <c r="AE104" i="21"/>
  <c r="AD99" i="21"/>
  <c r="AD125" i="21"/>
  <c r="AD121" i="21"/>
  <c r="AE220" i="21"/>
  <c r="AE224" i="21"/>
  <c r="AE223" i="21"/>
  <c r="AE222" i="21"/>
  <c r="AE226" i="21"/>
  <c r="AE225" i="21"/>
  <c r="AE261" i="21" s="1"/>
  <c r="AE227" i="21"/>
  <c r="AE231" i="21"/>
  <c r="AE232" i="21"/>
  <c r="AE229" i="21"/>
  <c r="AE221" i="21"/>
  <c r="AE234" i="21"/>
  <c r="AE233" i="21"/>
  <c r="AE230" i="21"/>
  <c r="AE266" i="21" s="1"/>
  <c r="AE228"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AF97" i="2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E269" i="21" l="1"/>
  <c r="C306" i="21"/>
  <c r="AC127" i="10"/>
  <c r="AD94" i="10"/>
  <c r="AD112" i="10" s="1"/>
  <c r="AD97" i="10"/>
  <c r="AD115" i="10" s="1"/>
  <c r="AD96" i="10"/>
  <c r="AD114" i="10" s="1"/>
  <c r="AE260" i="21"/>
  <c r="AD271" i="21"/>
  <c r="AE264" i="21"/>
  <c r="AE257" i="21"/>
  <c r="AE263" i="21"/>
  <c r="AE259" i="21"/>
  <c r="AF109" i="21"/>
  <c r="AE268" i="21"/>
  <c r="AE262" i="21"/>
  <c r="AE256" i="21"/>
  <c r="AE270" i="21"/>
  <c r="AE267" i="21"/>
  <c r="AF245" i="21"/>
  <c r="AG255" i="21" a="1"/>
  <c r="AG255" i="21" s="1"/>
  <c r="A310" i="21" a="1"/>
  <c r="A310" i="21" s="1"/>
  <c r="AF251" i="21"/>
  <c r="AE258" i="21"/>
  <c r="AE265" i="21"/>
  <c r="AF247" i="21"/>
  <c r="AF248" i="21"/>
  <c r="AF244" i="21"/>
  <c r="AF242" i="21"/>
  <c r="AF252" i="21"/>
  <c r="AF249" i="21"/>
  <c r="AF241" i="21"/>
  <c r="AF238" i="21"/>
  <c r="AF250" i="21"/>
  <c r="AF246" i="21"/>
  <c r="AF240" i="21"/>
  <c r="AF239" i="21"/>
  <c r="AE253" i="21"/>
  <c r="AF86" i="21"/>
  <c r="AF115" i="21"/>
  <c r="AF133" i="21" s="1"/>
  <c r="AE125" i="21"/>
  <c r="AF98" i="21"/>
  <c r="AF107" i="21"/>
  <c r="AF88" i="21"/>
  <c r="AF103" i="21"/>
  <c r="AE235" i="21"/>
  <c r="AE130" i="21"/>
  <c r="AE127" i="21"/>
  <c r="AE129" i="21"/>
  <c r="AF90" i="21"/>
  <c r="AF91" i="21"/>
  <c r="AF92" i="21"/>
  <c r="AF113" i="21"/>
  <c r="AF114" i="21"/>
  <c r="AF106" i="21"/>
  <c r="AF87" i="21"/>
  <c r="AF94" i="21"/>
  <c r="AF95" i="21"/>
  <c r="AF96" i="21"/>
  <c r="AF110" i="21"/>
  <c r="AF112" i="21"/>
  <c r="AF105" i="21"/>
  <c r="AF85" i="21"/>
  <c r="AF84" i="21"/>
  <c r="AF116" i="21"/>
  <c r="AF111" i="21"/>
  <c r="AF129" i="21" s="1"/>
  <c r="AF108" i="21"/>
  <c r="AF104" i="21"/>
  <c r="AF89" i="21"/>
  <c r="AE122" i="21"/>
  <c r="AE134" i="21"/>
  <c r="AE133" i="21"/>
  <c r="AE99" i="21"/>
  <c r="AE121" i="21"/>
  <c r="AE132" i="21"/>
  <c r="AE128" i="21"/>
  <c r="AE123" i="21"/>
  <c r="AE124" i="21"/>
  <c r="AG83" i="21" a="1"/>
  <c r="AG83" i="21" s="1"/>
  <c r="AG90" i="21" s="1"/>
  <c r="AG237" i="21" a="1"/>
  <c r="AG237" i="21" s="1"/>
  <c r="AF221" i="21"/>
  <c r="AF257" i="21" s="1"/>
  <c r="AF225" i="21"/>
  <c r="AF261" i="21" s="1"/>
  <c r="AF220" i="21"/>
  <c r="AF224" i="21"/>
  <c r="AF223" i="21"/>
  <c r="AF226" i="21"/>
  <c r="AF228" i="21"/>
  <c r="AF264" i="21" s="1"/>
  <c r="AF222" i="21"/>
  <c r="AF258" i="21" s="1"/>
  <c r="AF230" i="21"/>
  <c r="AF227" i="21"/>
  <c r="AF232" i="21"/>
  <c r="AF229" i="21"/>
  <c r="AF231" i="21"/>
  <c r="AF233" i="21"/>
  <c r="AF234" i="21"/>
  <c r="AG101" i="21" a="1"/>
  <c r="AG101"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C307" i="21" l="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87" i="21" s="1"/>
  <c r="AH255" i="21" a="1"/>
  <c r="AH255" i="21" s="1"/>
  <c r="AF123" i="21"/>
  <c r="AF128" i="21"/>
  <c r="AF124" i="21"/>
  <c r="AF134" i="21"/>
  <c r="AF235" i="21"/>
  <c r="AF132" i="21"/>
  <c r="AF99" i="21"/>
  <c r="AF131" i="21"/>
  <c r="AG116" i="21"/>
  <c r="AG240" i="21"/>
  <c r="AG239" i="21"/>
  <c r="AG243" i="21"/>
  <c r="AG242" i="21"/>
  <c r="AG246" i="21"/>
  <c r="AG245" i="21"/>
  <c r="AG238" i="21"/>
  <c r="AG250" i="21"/>
  <c r="AG247" i="21"/>
  <c r="AG249" i="21"/>
  <c r="AG241" i="21"/>
  <c r="AG248" i="21"/>
  <c r="AG252" i="21"/>
  <c r="AG244" i="21"/>
  <c r="AG251" i="21"/>
  <c r="AF130" i="21"/>
  <c r="AG91" i="21"/>
  <c r="AG105" i="21"/>
  <c r="AG92" i="21"/>
  <c r="AG112" i="21"/>
  <c r="AG95" i="21"/>
  <c r="AG106" i="21"/>
  <c r="AG85" i="21"/>
  <c r="AG94" i="21"/>
  <c r="AG108" i="21"/>
  <c r="AG126" i="21" s="1"/>
  <c r="AG103" i="21"/>
  <c r="AG111" i="21"/>
  <c r="AG97" i="21"/>
  <c r="AG84" i="21"/>
  <c r="AG96" i="21"/>
  <c r="AG86" i="21"/>
  <c r="AG98" i="21"/>
  <c r="AG115" i="21"/>
  <c r="AG107" i="21"/>
  <c r="AG110" i="21"/>
  <c r="AG89" i="21"/>
  <c r="AG88" i="21"/>
  <c r="AG124" i="21" s="1"/>
  <c r="AG87" i="21"/>
  <c r="AG93" i="21"/>
  <c r="AG129" i="21" s="1"/>
  <c r="AG104" i="21"/>
  <c r="AG114" i="21"/>
  <c r="AG113" i="21"/>
  <c r="AG109" i="21"/>
  <c r="AE95" i="10"/>
  <c r="AE113" i="10" s="1"/>
  <c r="AN35" i="11" a="1"/>
  <c r="AN35" i="11" s="1"/>
  <c r="AH237" i="21" a="1"/>
  <c r="AH237" i="21" s="1"/>
  <c r="AH101" i="21" a="1"/>
  <c r="AH101" i="21" s="1"/>
  <c r="AG222" i="21"/>
  <c r="AG221" i="21"/>
  <c r="AG225" i="21"/>
  <c r="AG220" i="21"/>
  <c r="AG224" i="21"/>
  <c r="AG229" i="21"/>
  <c r="AG228" i="21"/>
  <c r="AG226" i="21"/>
  <c r="AG230" i="21"/>
  <c r="AG223" i="21"/>
  <c r="AG259" i="21" s="1"/>
  <c r="AG227" i="21"/>
  <c r="AG232" i="21"/>
  <c r="AG234" i="21"/>
  <c r="AG231" i="21"/>
  <c r="AG233" i="21"/>
  <c r="AN138" i="11" a="1"/>
  <c r="AN138" i="11" s="1"/>
  <c r="AH219" i="21" a="1"/>
  <c r="AH219" i="21" s="1"/>
  <c r="AD109" i="10"/>
  <c r="AH119" i="21" a="1"/>
  <c r="AH119" i="21" s="1"/>
  <c r="A46" i="21"/>
  <c r="A182" i="21"/>
  <c r="AV35" i="10"/>
  <c r="CW35" i="10"/>
  <c r="U35" i="10"/>
  <c r="D35" i="10"/>
  <c r="P35" i="10"/>
  <c r="BF35" i="10"/>
  <c r="B35" i="10"/>
  <c r="AF98" i="10" s="1"/>
  <c r="AF116" i="10" s="1"/>
  <c r="AA35" i="10"/>
  <c r="C35" i="10"/>
  <c r="AH97" i="21"/>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C308" i="21" l="1"/>
  <c r="A312" i="21" a="1"/>
  <c r="A312" i="21" s="1"/>
  <c r="A397" i="21" a="1"/>
  <c r="A397" i="21" s="1"/>
  <c r="AH90" i="21"/>
  <c r="AE127" i="10"/>
  <c r="AF94" i="10"/>
  <c r="AF97" i="10"/>
  <c r="AF115" i="10" s="1"/>
  <c r="AF96" i="10"/>
  <c r="AF114" i="10" s="1"/>
  <c r="AF271" i="21"/>
  <c r="AG256" i="21"/>
  <c r="AG269" i="21"/>
  <c r="AG261" i="21"/>
  <c r="AG270" i="21"/>
  <c r="AG258" i="21"/>
  <c r="AG262" i="21"/>
  <c r="AG263" i="21"/>
  <c r="AG264" i="21"/>
  <c r="AG267" i="21"/>
  <c r="AG265" i="21"/>
  <c r="AG257" i="21"/>
  <c r="AH85" i="21"/>
  <c r="AH114" i="21"/>
  <c r="AH109" i="21"/>
  <c r="AH91" i="21"/>
  <c r="AH105" i="21"/>
  <c r="AH123" i="21" s="1"/>
  <c r="AH86" i="21"/>
  <c r="AH98" i="21"/>
  <c r="AH84" i="21"/>
  <c r="AH116" i="21"/>
  <c r="AH111" i="21"/>
  <c r="AH108" i="21"/>
  <c r="AH104" i="21"/>
  <c r="AH92" i="21"/>
  <c r="AH93" i="21"/>
  <c r="AH94" i="21"/>
  <c r="AH110" i="21"/>
  <c r="AH112" i="21"/>
  <c r="AH107" i="21"/>
  <c r="AH103" i="21"/>
  <c r="AG266" i="21"/>
  <c r="AG260" i="21"/>
  <c r="AH95" i="21"/>
  <c r="AH96" i="21"/>
  <c r="AH89" i="21"/>
  <c r="AH115" i="21"/>
  <c r="AH133" i="21" s="1"/>
  <c r="AH113" i="21"/>
  <c r="AH106" i="21"/>
  <c r="AH88" i="21"/>
  <c r="AG268" i="21"/>
  <c r="AI237" i="21" a="1"/>
  <c r="AI237" i="21" s="1"/>
  <c r="AI241" i="21" s="1"/>
  <c r="AI255" i="21" a="1"/>
  <c r="AI255" i="21" s="1"/>
  <c r="AE109" i="10"/>
  <c r="AG127" i="21"/>
  <c r="AG253" i="21"/>
  <c r="AG235" i="21"/>
  <c r="AG134" i="21"/>
  <c r="AG131" i="21"/>
  <c r="AG123" i="21"/>
  <c r="AG133" i="21"/>
  <c r="AG128" i="21"/>
  <c r="AG122" i="21"/>
  <c r="AH241" i="21"/>
  <c r="AH240" i="21"/>
  <c r="AH244" i="21"/>
  <c r="AH239" i="21"/>
  <c r="AH247" i="21"/>
  <c r="AH242" i="21"/>
  <c r="AH246" i="21"/>
  <c r="AH243" i="21"/>
  <c r="AH245" i="21"/>
  <c r="AH251" i="21"/>
  <c r="AH250" i="21"/>
  <c r="AH249" i="21"/>
  <c r="AH238" i="21"/>
  <c r="AH248" i="21"/>
  <c r="AH252" i="21"/>
  <c r="AG130" i="21"/>
  <c r="AI83" i="21" a="1"/>
  <c r="AI83" i="21" s="1"/>
  <c r="AI90" i="21" s="1"/>
  <c r="AG132" i="21"/>
  <c r="AG99" i="21"/>
  <c r="AG125" i="21"/>
  <c r="AG121" i="21"/>
  <c r="AH223" i="21"/>
  <c r="AH222" i="21"/>
  <c r="AH226" i="21"/>
  <c r="AH221" i="21"/>
  <c r="AH225" i="21"/>
  <c r="AH224" i="21"/>
  <c r="AH230" i="21"/>
  <c r="AH231" i="21"/>
  <c r="AH220" i="21"/>
  <c r="AH228" i="21"/>
  <c r="AH233" i="21"/>
  <c r="AH229" i="21"/>
  <c r="AH232" i="21"/>
  <c r="AH268" i="21" s="1"/>
  <c r="AH227" i="21"/>
  <c r="AH234" i="21"/>
  <c r="AO138" i="11" a="1"/>
  <c r="AO138" i="11" s="1"/>
  <c r="AI219" i="21" a="1"/>
  <c r="AI219" i="21" s="1"/>
  <c r="AI101" i="21" a="1"/>
  <c r="AI101" i="21" s="1"/>
  <c r="AI119" i="21" a="1"/>
  <c r="AI119" i="21" s="1"/>
  <c r="AO35" i="11" a="1"/>
  <c r="AO35" i="11" s="1"/>
  <c r="A47" i="21"/>
  <c r="A183" i="21"/>
  <c r="AF95" i="10"/>
  <c r="AF113" i="10" s="1"/>
  <c r="B36" i="10"/>
  <c r="AG98" i="10" s="1"/>
  <c r="AH126" i="21"/>
  <c r="B37" i="10"/>
  <c r="AH98" i="10" s="1"/>
  <c r="AF112" i="10"/>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I238" i="21" l="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I239" i="21"/>
  <c r="AH131" i="21"/>
  <c r="AI250" i="21"/>
  <c r="AH130" i="21"/>
  <c r="AH128" i="21"/>
  <c r="AI248" i="21"/>
  <c r="AH127" i="21"/>
  <c r="AH270" i="21"/>
  <c r="AH262" i="21"/>
  <c r="AI243" i="21"/>
  <c r="AI252" i="21"/>
  <c r="AI240" i="21"/>
  <c r="AI242" i="21"/>
  <c r="AI247" i="21"/>
  <c r="AI245" i="21"/>
  <c r="AI244" i="21"/>
  <c r="AH267" i="21"/>
  <c r="AH257" i="21"/>
  <c r="AI249" i="21"/>
  <c r="AI251" i="21"/>
  <c r="AI246" i="21"/>
  <c r="AH99" i="21"/>
  <c r="AH266" i="21"/>
  <c r="AH263" i="21"/>
  <c r="AH260" i="21"/>
  <c r="AH258" i="21"/>
  <c r="AH134" i="21"/>
  <c r="AH269" i="21"/>
  <c r="AH121" i="21"/>
  <c r="AH256" i="21"/>
  <c r="AH261" i="21"/>
  <c r="AH259" i="21"/>
  <c r="AH122" i="21"/>
  <c r="AJ237" i="21" a="1"/>
  <c r="AJ237" i="21" s="1"/>
  <c r="AJ243" i="21" s="1"/>
  <c r="AJ255" i="21" a="1"/>
  <c r="AJ255" i="21" s="1"/>
  <c r="AH253" i="21"/>
  <c r="AH235" i="21"/>
  <c r="AI110" i="21"/>
  <c r="AI92" i="21"/>
  <c r="AI105" i="21"/>
  <c r="AI98" i="21"/>
  <c r="AI89" i="21"/>
  <c r="AI114" i="21"/>
  <c r="AI86" i="21"/>
  <c r="AI87" i="21"/>
  <c r="AI116" i="21"/>
  <c r="AI112" i="21"/>
  <c r="AI108" i="21"/>
  <c r="AI126" i="21" s="1"/>
  <c r="AI104" i="21"/>
  <c r="AI95" i="21"/>
  <c r="AI97" i="21"/>
  <c r="AI91" i="21"/>
  <c r="AI96" i="21"/>
  <c r="AI111" i="21"/>
  <c r="AI113" i="21"/>
  <c r="AI107" i="21"/>
  <c r="AI103" i="21"/>
  <c r="AI85" i="21"/>
  <c r="AI88" i="21"/>
  <c r="AI84" i="21"/>
  <c r="AI115" i="21"/>
  <c r="AI109" i="21"/>
  <c r="AI106" i="21"/>
  <c r="AI93" i="21"/>
  <c r="AI94" i="21"/>
  <c r="AJ101" i="21" a="1"/>
  <c r="AJ101" i="21" s="1"/>
  <c r="AJ83" i="21" a="1"/>
  <c r="AJ83" i="21" s="1"/>
  <c r="AJ86" i="21" s="1"/>
  <c r="AI220" i="21"/>
  <c r="AI256" i="21" s="1"/>
  <c r="AI224" i="21"/>
  <c r="AI223" i="21"/>
  <c r="AI259" i="21" s="1"/>
  <c r="AI222" i="21"/>
  <c r="AI226" i="21"/>
  <c r="AI227" i="21"/>
  <c r="AI229" i="21"/>
  <c r="AI232" i="21"/>
  <c r="AI225" i="21"/>
  <c r="AI231" i="21"/>
  <c r="AI228" i="21"/>
  <c r="AI230" i="21"/>
  <c r="AI234" i="21"/>
  <c r="AI233" i="21"/>
  <c r="AI221" i="21"/>
  <c r="AP138" i="11" a="1"/>
  <c r="AP138" i="11" s="1"/>
  <c r="AJ219" i="21" a="1"/>
  <c r="AJ219" i="21" s="1"/>
  <c r="AP35" i="11" a="1"/>
  <c r="AP35" i="11" s="1"/>
  <c r="AJ119" i="21" a="1"/>
  <c r="AJ119" i="21" s="1"/>
  <c r="A48" i="21"/>
  <c r="A399" i="21" s="1" a="1"/>
  <c r="A399" i="21" s="1"/>
  <c r="A184" i="21"/>
  <c r="AF127" i="10"/>
  <c r="AG94" i="10"/>
  <c r="AG112" i="10" s="1"/>
  <c r="AK119" i="21" a="1"/>
  <c r="AK119" i="21"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I266" i="21" l="1"/>
  <c r="AI270" i="21"/>
  <c r="AI257" i="21"/>
  <c r="AI267" i="21"/>
  <c r="AI263" i="21"/>
  <c r="AJ250" i="21"/>
  <c r="AJ240" i="21"/>
  <c r="AJ242" i="21"/>
  <c r="C310" i="21"/>
  <c r="AG127" i="10"/>
  <c r="AI258" i="21"/>
  <c r="AJ248" i="21"/>
  <c r="AJ244" i="21"/>
  <c r="AJ239" i="21"/>
  <c r="AJ246" i="21"/>
  <c r="AJ241" i="21"/>
  <c r="AJ251" i="21"/>
  <c r="AJ247" i="21"/>
  <c r="AJ238" i="21"/>
  <c r="AH271" i="21"/>
  <c r="AI262" i="21"/>
  <c r="AJ252" i="21"/>
  <c r="AJ249" i="21"/>
  <c r="AJ245" i="21"/>
  <c r="AI269" i="21"/>
  <c r="AI260" i="21"/>
  <c r="AI268" i="21"/>
  <c r="AI265" i="21"/>
  <c r="AI122" i="21"/>
  <c r="AI264" i="21"/>
  <c r="AI261" i="21"/>
  <c r="AK255" i="21" a="1"/>
  <c r="AK255" i="21" s="1"/>
  <c r="A314" i="21" a="1"/>
  <c r="A314" i="21" s="1"/>
  <c r="AI253" i="21"/>
  <c r="AI130" i="21"/>
  <c r="AJ98" i="21"/>
  <c r="AJ94" i="21"/>
  <c r="AJ87" i="21"/>
  <c r="AJ113" i="21"/>
  <c r="AJ88" i="21"/>
  <c r="AJ114" i="21"/>
  <c r="AJ89" i="21"/>
  <c r="AJ106" i="21"/>
  <c r="AI129" i="21"/>
  <c r="AI131" i="21"/>
  <c r="AI124" i="21"/>
  <c r="AI133" i="21"/>
  <c r="AI128" i="21"/>
  <c r="AJ91" i="21"/>
  <c r="AJ92" i="21"/>
  <c r="AJ93" i="21"/>
  <c r="AJ90" i="21"/>
  <c r="AJ109" i="21"/>
  <c r="AJ111" i="21"/>
  <c r="AJ105" i="21"/>
  <c r="AJ95" i="21"/>
  <c r="AJ96" i="21"/>
  <c r="AJ97" i="21"/>
  <c r="AJ116" i="21"/>
  <c r="AJ110" i="21"/>
  <c r="AJ108" i="21"/>
  <c r="AJ104" i="21"/>
  <c r="AJ122" i="21" s="1"/>
  <c r="AI132" i="21"/>
  <c r="AI123" i="21"/>
  <c r="AJ84" i="21"/>
  <c r="AJ85" i="21"/>
  <c r="AJ112" i="21"/>
  <c r="AJ115" i="21"/>
  <c r="AJ107" i="21"/>
  <c r="AJ103" i="21"/>
  <c r="AI235" i="21"/>
  <c r="AI125" i="21"/>
  <c r="AI121" i="21"/>
  <c r="AI134" i="21"/>
  <c r="AI127" i="21"/>
  <c r="AI99" i="21"/>
  <c r="AQ35" i="11" a="1"/>
  <c r="AQ35" i="11" s="1"/>
  <c r="AK237" i="21" a="1"/>
  <c r="AK237" i="21" s="1"/>
  <c r="AK101" i="21" a="1"/>
  <c r="AK101" i="21" s="1"/>
  <c r="AJ221" i="21"/>
  <c r="AJ225" i="21"/>
  <c r="AJ261" i="21" s="1"/>
  <c r="AJ220" i="21"/>
  <c r="AJ224" i="21"/>
  <c r="AJ223" i="21"/>
  <c r="AJ259" i="21" s="1"/>
  <c r="AJ228" i="21"/>
  <c r="AJ227" i="21"/>
  <c r="AJ222" i="21"/>
  <c r="AJ229" i="21"/>
  <c r="AJ232" i="21"/>
  <c r="AJ226" i="21"/>
  <c r="AJ231" i="21"/>
  <c r="AJ233" i="21"/>
  <c r="AJ230" i="21"/>
  <c r="AJ234" i="21"/>
  <c r="AJ270" i="21" s="1"/>
  <c r="AG109" i="10"/>
  <c r="AK83" i="21" a="1"/>
  <c r="AK83" i="21" s="1"/>
  <c r="AK86"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267" i="21" l="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J125" i="21"/>
  <c r="AJ123" i="21"/>
  <c r="AJ131" i="21"/>
  <c r="AJ124" i="21"/>
  <c r="AJ132" i="21"/>
  <c r="AR35" i="11" a="1"/>
  <c r="AR35" i="11" s="1"/>
  <c r="AL255" i="21" a="1"/>
  <c r="AL255" i="21" s="1"/>
  <c r="AJ121" i="21"/>
  <c r="AJ99" i="21"/>
  <c r="AJ126" i="21"/>
  <c r="AJ129" i="21"/>
  <c r="AJ128" i="21"/>
  <c r="AJ235" i="21"/>
  <c r="AJ127" i="21"/>
  <c r="AL83" i="21" a="1"/>
  <c r="AL83" i="21" s="1"/>
  <c r="AL94" i="21" s="1"/>
  <c r="AK89" i="21"/>
  <c r="AK240" i="21"/>
  <c r="AK239" i="21"/>
  <c r="AK243" i="21"/>
  <c r="AK238" i="21"/>
  <c r="AK246" i="21"/>
  <c r="AK241" i="21"/>
  <c r="AK245" i="21"/>
  <c r="AK242" i="21"/>
  <c r="AK244" i="21"/>
  <c r="AK250" i="21"/>
  <c r="AK249" i="21"/>
  <c r="AK248" i="21"/>
  <c r="AK252" i="21"/>
  <c r="AK247" i="21"/>
  <c r="AK251" i="21"/>
  <c r="AK111" i="21"/>
  <c r="AL119" i="21" a="1"/>
  <c r="AL119" i="21" s="1"/>
  <c r="AL237" i="21" a="1"/>
  <c r="AL237" i="21" s="1"/>
  <c r="AK116" i="21"/>
  <c r="AK84" i="21"/>
  <c r="AK107" i="21"/>
  <c r="AK95" i="21"/>
  <c r="AK222" i="21"/>
  <c r="AK221" i="21"/>
  <c r="AK225" i="21"/>
  <c r="AK220" i="21"/>
  <c r="AK224" i="21"/>
  <c r="AK260" i="21" s="1"/>
  <c r="AK223" i="21"/>
  <c r="AK229" i="21"/>
  <c r="AK265" i="21" s="1"/>
  <c r="AK230" i="21"/>
  <c r="AK227" i="21"/>
  <c r="AK232" i="21"/>
  <c r="AK226" i="21"/>
  <c r="AK231" i="21"/>
  <c r="AK267" i="21" s="1"/>
  <c r="AK233" i="21"/>
  <c r="AK228" i="21"/>
  <c r="AK264" i="21" s="1"/>
  <c r="AK234" i="21"/>
  <c r="AK90" i="21"/>
  <c r="AK85" i="21"/>
  <c r="AK93" i="21"/>
  <c r="AK98" i="21"/>
  <c r="AK103" i="21"/>
  <c r="AK104" i="21"/>
  <c r="AK122" i="21" s="1"/>
  <c r="AK110" i="21"/>
  <c r="AK94" i="21"/>
  <c r="AK92" i="21"/>
  <c r="AK88" i="21"/>
  <c r="AK97" i="21"/>
  <c r="AK108" i="21"/>
  <c r="AK115" i="21"/>
  <c r="AK113" i="21"/>
  <c r="AK109" i="21"/>
  <c r="AK96" i="21"/>
  <c r="AK87" i="21"/>
  <c r="AK91" i="21"/>
  <c r="AK106" i="21"/>
  <c r="AK114" i="21"/>
  <c r="AK112" i="21"/>
  <c r="AK105" i="2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C312" i="21" l="1"/>
  <c r="A316" i="21" a="1"/>
  <c r="A316" i="21" s="1"/>
  <c r="A401" i="21" a="1"/>
  <c r="A401" i="21" s="1"/>
  <c r="AL109" i="21"/>
  <c r="AL91" i="21"/>
  <c r="AJ271" i="21"/>
  <c r="AK258" i="21"/>
  <c r="AK270" i="21"/>
  <c r="AK262" i="21"/>
  <c r="AK268" i="21"/>
  <c r="AK259" i="21"/>
  <c r="AK257" i="21"/>
  <c r="AK125" i="21"/>
  <c r="AK266" i="21"/>
  <c r="AK256" i="21"/>
  <c r="AL114" i="21"/>
  <c r="AL97" i="21"/>
  <c r="AK261" i="21"/>
  <c r="AL88" i="21"/>
  <c r="AL108" i="21"/>
  <c r="AL104" i="21"/>
  <c r="AK269" i="21"/>
  <c r="AK263" i="21"/>
  <c r="AL93" i="21"/>
  <c r="AL98" i="21"/>
  <c r="AL113" i="21"/>
  <c r="AL110" i="21"/>
  <c r="AL107" i="21"/>
  <c r="AL103" i="21"/>
  <c r="AL87" i="21"/>
  <c r="AL85" i="21"/>
  <c r="AL89" i="21"/>
  <c r="AL116" i="21"/>
  <c r="AL111" i="21"/>
  <c r="AL106" i="21"/>
  <c r="AL86" i="21"/>
  <c r="AL90" i="21"/>
  <c r="AL96" i="21"/>
  <c r="AL95" i="21"/>
  <c r="AL115" i="21"/>
  <c r="AL112" i="21"/>
  <c r="AL130" i="21" s="1"/>
  <c r="AL105" i="21"/>
  <c r="AL84" i="21"/>
  <c r="AL92" i="21"/>
  <c r="AM237" i="21" a="1"/>
  <c r="AM237" i="21" s="1"/>
  <c r="AM242" i="21" s="1"/>
  <c r="AM255" i="21" a="1"/>
  <c r="AM255" i="21" s="1"/>
  <c r="AK253" i="21"/>
  <c r="AK127" i="21"/>
  <c r="AK235" i="21"/>
  <c r="AL241" i="21"/>
  <c r="AL240" i="21"/>
  <c r="AL243" i="21"/>
  <c r="AL247" i="21"/>
  <c r="AL238" i="21"/>
  <c r="AL246" i="21"/>
  <c r="AL239" i="21"/>
  <c r="AL245" i="21"/>
  <c r="AL244" i="21"/>
  <c r="AL251" i="21"/>
  <c r="AL242" i="21"/>
  <c r="AL250" i="21"/>
  <c r="AL249" i="21"/>
  <c r="AL248" i="21"/>
  <c r="AL252" i="21"/>
  <c r="AM238" i="21"/>
  <c r="AK129" i="21"/>
  <c r="AK124" i="21"/>
  <c r="AM101" i="21" a="1"/>
  <c r="AM101" i="21" s="1"/>
  <c r="AM83" i="21" a="1"/>
  <c r="AM83" i="21" s="1"/>
  <c r="AM91" i="21" s="1"/>
  <c r="AS35" i="11" a="1"/>
  <c r="AS35" i="11" s="1"/>
  <c r="AK130" i="21"/>
  <c r="AM119" i="21" a="1"/>
  <c r="AM119" i="21" s="1"/>
  <c r="AK131" i="21"/>
  <c r="AK134" i="21"/>
  <c r="AK99" i="21"/>
  <c r="AK128" i="21"/>
  <c r="AK126" i="21"/>
  <c r="AL223" i="21"/>
  <c r="AL222" i="21"/>
  <c r="AL221" i="21"/>
  <c r="AL225" i="21"/>
  <c r="AL226" i="21"/>
  <c r="AL230" i="21"/>
  <c r="AL224" i="21"/>
  <c r="AL228" i="21"/>
  <c r="AL231" i="21"/>
  <c r="AL220" i="21"/>
  <c r="AL227" i="21"/>
  <c r="AL229" i="21"/>
  <c r="AL233" i="21"/>
  <c r="AL234" i="21"/>
  <c r="AL232"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L132" i="21" l="1"/>
  <c r="AL122" i="21"/>
  <c r="AL125" i="21"/>
  <c r="C313" i="21"/>
  <c r="AL127" i="21"/>
  <c r="AK95" i="10"/>
  <c r="AK113" i="10" s="1"/>
  <c r="AK97" i="10"/>
  <c r="AK115" i="10" s="1"/>
  <c r="AK96" i="10"/>
  <c r="AK114" i="10" s="1"/>
  <c r="AK271" i="21"/>
  <c r="AL260" i="21"/>
  <c r="AL257" i="21"/>
  <c r="AL265" i="21"/>
  <c r="AM244" i="21"/>
  <c r="AM108" i="21"/>
  <c r="AM239" i="21"/>
  <c r="AL267" i="21"/>
  <c r="AL262" i="21"/>
  <c r="AL259" i="21"/>
  <c r="AM248" i="21"/>
  <c r="AL266" i="21"/>
  <c r="AL258" i="21"/>
  <c r="AL134" i="21"/>
  <c r="AL268" i="21"/>
  <c r="AL263" i="21"/>
  <c r="AM251" i="21"/>
  <c r="AM247" i="21"/>
  <c r="AM240" i="21"/>
  <c r="AM249" i="21"/>
  <c r="AM245" i="21"/>
  <c r="AM246" i="21"/>
  <c r="AM241" i="21"/>
  <c r="AL124" i="21"/>
  <c r="AL121" i="21"/>
  <c r="AM250" i="21"/>
  <c r="AM252" i="21"/>
  <c r="AM243" i="21"/>
  <c r="AN255" i="21" a="1"/>
  <c r="AN255" i="21" s="1"/>
  <c r="A317" i="21" a="1"/>
  <c r="A317" i="21" s="1"/>
  <c r="AL126" i="21"/>
  <c r="AL256" i="21"/>
  <c r="AL131" i="21"/>
  <c r="AM116" i="21"/>
  <c r="AM89" i="21"/>
  <c r="AM111" i="21"/>
  <c r="AM86" i="21"/>
  <c r="AL261" i="21"/>
  <c r="AM85" i="21"/>
  <c r="AM104" i="21"/>
  <c r="AL270" i="21"/>
  <c r="AL133" i="21"/>
  <c r="AL264" i="21"/>
  <c r="AL128" i="21"/>
  <c r="AL269" i="21"/>
  <c r="AL123" i="21"/>
  <c r="AL129" i="21"/>
  <c r="AM88" i="21"/>
  <c r="AM115" i="21"/>
  <c r="AM112" i="21"/>
  <c r="AM107" i="21"/>
  <c r="AM103" i="21"/>
  <c r="AM94" i="21"/>
  <c r="AM84" i="21"/>
  <c r="AL99" i="21"/>
  <c r="AM93" i="21"/>
  <c r="AM114" i="21"/>
  <c r="AM113" i="21"/>
  <c r="AM106" i="21"/>
  <c r="AM90" i="21"/>
  <c r="AM126" i="21" s="1"/>
  <c r="AM87" i="21"/>
  <c r="AM96" i="21"/>
  <c r="AM98" i="21"/>
  <c r="AM97" i="21"/>
  <c r="AM133" i="21" s="1"/>
  <c r="AM110" i="21"/>
  <c r="AM109" i="21"/>
  <c r="AM127" i="21" s="1"/>
  <c r="AM105" i="21"/>
  <c r="AM95" i="21"/>
  <c r="AM92" i="21"/>
  <c r="AL253" i="21"/>
  <c r="AL235" i="21"/>
  <c r="AN83" i="21" a="1"/>
  <c r="AN83" i="21" s="1"/>
  <c r="AN85" i="21" s="1"/>
  <c r="AN237" i="21" a="1"/>
  <c r="AN237" i="21" s="1"/>
  <c r="AL254" i="10"/>
  <c r="AN101" i="21" a="1"/>
  <c r="AN101" i="21" s="1"/>
  <c r="AM220" i="21"/>
  <c r="AM256" i="21" s="1"/>
  <c r="AM224" i="21"/>
  <c r="AM260" i="21" s="1"/>
  <c r="AM223" i="21"/>
  <c r="AM222" i="21"/>
  <c r="AM227" i="21"/>
  <c r="AM221" i="21"/>
  <c r="AM257" i="21" s="1"/>
  <c r="AM226" i="21"/>
  <c r="AM232" i="21"/>
  <c r="AM228" i="21"/>
  <c r="AM230" i="21"/>
  <c r="AM266" i="21" s="1"/>
  <c r="AM231" i="21"/>
  <c r="AM225" i="21"/>
  <c r="AM234" i="21"/>
  <c r="AM229" i="21"/>
  <c r="AM233" i="2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124" i="21" l="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255" i="21" a="1"/>
  <c r="AO255" i="21" s="1"/>
  <c r="AM132" i="21"/>
  <c r="AN113" i="21"/>
  <c r="AM235" i="21"/>
  <c r="AN239" i="21"/>
  <c r="AN243" i="21"/>
  <c r="AN238" i="21"/>
  <c r="AN242" i="21"/>
  <c r="AN245" i="21"/>
  <c r="AN240" i="21"/>
  <c r="AN244" i="21"/>
  <c r="AN241" i="21"/>
  <c r="AN247" i="21"/>
  <c r="AN249" i="21"/>
  <c r="AN248" i="21"/>
  <c r="AN246" i="21"/>
  <c r="AN251" i="21"/>
  <c r="AN252" i="21"/>
  <c r="AN250" i="21"/>
  <c r="AN88" i="21"/>
  <c r="AN110" i="21"/>
  <c r="AN91" i="21"/>
  <c r="AO83" i="21" a="1"/>
  <c r="AO83" i="21" s="1"/>
  <c r="AO85" i="21" s="1"/>
  <c r="AN105" i="21"/>
  <c r="AN98" i="21"/>
  <c r="AN86" i="21"/>
  <c r="AN87" i="21"/>
  <c r="AN116" i="21"/>
  <c r="AN109" i="21"/>
  <c r="AN108" i="21"/>
  <c r="AN104" i="21"/>
  <c r="AN92" i="21"/>
  <c r="AN94" i="21"/>
  <c r="AN97" i="21"/>
  <c r="AN84" i="21"/>
  <c r="AN111" i="21"/>
  <c r="AN115" i="21"/>
  <c r="AN107" i="21"/>
  <c r="AN103" i="21"/>
  <c r="AN121" i="21" s="1"/>
  <c r="AN96" i="21"/>
  <c r="AN89" i="21"/>
  <c r="AN112" i="21"/>
  <c r="AN114" i="21"/>
  <c r="AN106" i="21"/>
  <c r="AN90" i="21"/>
  <c r="AN126" i="21" s="1"/>
  <c r="AN93" i="21"/>
  <c r="AN95" i="21"/>
  <c r="AO119" i="21" a="1"/>
  <c r="AO119" i="21" s="1"/>
  <c r="AO237" i="21" a="1"/>
  <c r="AO237" i="21" s="1"/>
  <c r="AN221" i="21"/>
  <c r="AN225" i="21"/>
  <c r="AN220" i="21"/>
  <c r="AN224" i="21"/>
  <c r="AN223" i="21"/>
  <c r="AN222" i="21"/>
  <c r="AN228" i="21"/>
  <c r="AN229" i="21"/>
  <c r="AN226" i="21"/>
  <c r="AN262" i="21" s="1"/>
  <c r="AN232" i="21"/>
  <c r="AN230" i="21"/>
  <c r="AN231" i="21"/>
  <c r="AN267" i="21" s="1"/>
  <c r="AN234" i="21"/>
  <c r="AN227" i="21"/>
  <c r="AN233" i="21"/>
  <c r="AN269" i="21" s="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C315" i="21" l="1"/>
  <c r="A319" i="21" a="1"/>
  <c r="A319" i="21" s="1"/>
  <c r="A404" i="21" a="1"/>
  <c r="A404" i="21" s="1"/>
  <c r="AM96" i="10"/>
  <c r="AM114" i="10" s="1"/>
  <c r="AM94" i="10"/>
  <c r="AM112" i="10" s="1"/>
  <c r="AM97" i="10"/>
  <c r="AM115" i="10" s="1"/>
  <c r="AM271" i="21"/>
  <c r="AN259" i="21"/>
  <c r="AN258" i="21"/>
  <c r="AN261" i="21"/>
  <c r="AN270" i="21"/>
  <c r="AN263" i="21"/>
  <c r="AN257" i="21"/>
  <c r="AN260" i="21"/>
  <c r="AN264" i="21"/>
  <c r="AO91" i="21"/>
  <c r="AN130" i="21"/>
  <c r="AN265" i="21"/>
  <c r="AO116" i="21"/>
  <c r="AO111" i="21"/>
  <c r="AN266" i="21"/>
  <c r="AN256" i="21"/>
  <c r="AO89" i="21"/>
  <c r="AN268" i="21"/>
  <c r="AN131" i="21"/>
  <c r="AP237" i="21" a="1"/>
  <c r="AP237" i="21" s="1"/>
  <c r="AP239" i="21" s="1"/>
  <c r="AP255" i="21" a="1"/>
  <c r="AP255" i="21" s="1"/>
  <c r="AN128" i="21"/>
  <c r="AN122" i="21"/>
  <c r="AN127" i="21"/>
  <c r="AN134" i="21"/>
  <c r="AN253" i="21"/>
  <c r="AO115" i="21"/>
  <c r="AO108" i="21"/>
  <c r="AO86" i="21"/>
  <c r="AO114" i="21"/>
  <c r="AO104" i="21"/>
  <c r="AO88" i="21"/>
  <c r="AN235" i="21"/>
  <c r="AO103" i="21"/>
  <c r="AO121" i="21" s="1"/>
  <c r="AO112" i="21"/>
  <c r="AO84" i="21"/>
  <c r="AO90" i="21"/>
  <c r="AN124" i="21"/>
  <c r="AN129" i="21"/>
  <c r="AP241" i="21"/>
  <c r="AO240" i="21"/>
  <c r="AO239" i="21"/>
  <c r="AO243" i="21"/>
  <c r="AO242" i="21"/>
  <c r="AO246" i="21"/>
  <c r="AO245" i="21"/>
  <c r="AO238" i="21"/>
  <c r="AO244" i="21"/>
  <c r="AO250" i="21"/>
  <c r="AO247" i="21"/>
  <c r="AO249" i="21"/>
  <c r="AO248" i="21"/>
  <c r="AO251" i="21"/>
  <c r="AO241" i="21"/>
  <c r="AO252" i="21"/>
  <c r="AO107" i="21"/>
  <c r="AO106" i="21"/>
  <c r="AO110" i="21"/>
  <c r="AO92" i="21"/>
  <c r="AO93" i="21"/>
  <c r="AO87" i="21"/>
  <c r="AO94" i="21"/>
  <c r="AO98" i="21"/>
  <c r="AO105" i="21"/>
  <c r="AO113" i="21"/>
  <c r="AO109" i="21"/>
  <c r="AO97" i="21"/>
  <c r="AO95" i="21"/>
  <c r="AO96" i="21"/>
  <c r="AN132" i="21"/>
  <c r="AN123" i="21"/>
  <c r="AN99" i="21"/>
  <c r="AN125" i="21"/>
  <c r="AN133" i="21"/>
  <c r="AO222" i="21"/>
  <c r="AO221" i="21"/>
  <c r="AO225" i="21"/>
  <c r="AO220" i="21"/>
  <c r="AO224" i="21"/>
  <c r="AO229" i="21"/>
  <c r="AO227" i="21"/>
  <c r="AO226" i="21"/>
  <c r="AO228" i="21"/>
  <c r="AO232" i="21"/>
  <c r="AO223" i="21"/>
  <c r="AO233" i="21"/>
  <c r="AO231" i="21"/>
  <c r="AO230" i="21"/>
  <c r="AO234" i="21"/>
  <c r="AV138" i="11" a="1"/>
  <c r="AV138" i="11" s="1"/>
  <c r="AP219" i="21" a="1"/>
  <c r="AP219" i="21" s="1"/>
  <c r="AP101" i="21" a="1"/>
  <c r="AP101" i="21" s="1"/>
  <c r="AL109" i="10"/>
  <c r="AL127" i="10"/>
  <c r="AP83" i="21" a="1"/>
  <c r="AP83" i="21" s="1"/>
  <c r="AP92"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O269" i="21" l="1"/>
  <c r="C316" i="21"/>
  <c r="A320" i="21" a="1"/>
  <c r="A320" i="21" s="1"/>
  <c r="A405" i="21" a="1"/>
  <c r="A405" i="21" s="1"/>
  <c r="AO98" i="10"/>
  <c r="AM127" i="10"/>
  <c r="AN96" i="10"/>
  <c r="AN114" i="10" s="1"/>
  <c r="AN95" i="10"/>
  <c r="AN113" i="10" s="1"/>
  <c r="AN97" i="10"/>
  <c r="AN115" i="10" s="1"/>
  <c r="AN271" i="21"/>
  <c r="AO127" i="21"/>
  <c r="AP238" i="21"/>
  <c r="AP252" i="21"/>
  <c r="AP246" i="21"/>
  <c r="AO268" i="21"/>
  <c r="AP249" i="21"/>
  <c r="AP242" i="21"/>
  <c r="AO264" i="21"/>
  <c r="AP251" i="21"/>
  <c r="AP240" i="21"/>
  <c r="AO126" i="21"/>
  <c r="AO266" i="21"/>
  <c r="AO260" i="21"/>
  <c r="AO262" i="21"/>
  <c r="AO267" i="21"/>
  <c r="AO256" i="21"/>
  <c r="AO129" i="21"/>
  <c r="AO261" i="21"/>
  <c r="AO258" i="21"/>
  <c r="AO270" i="21"/>
  <c r="AO123" i="21"/>
  <c r="AO134" i="21"/>
  <c r="AO125" i="21"/>
  <c r="AO259" i="21"/>
  <c r="AO263" i="21"/>
  <c r="AO265" i="21"/>
  <c r="AO257" i="21"/>
  <c r="AO133" i="21"/>
  <c r="AP250" i="21"/>
  <c r="AP245" i="21"/>
  <c r="AP247" i="21"/>
  <c r="AO122" i="21"/>
  <c r="AP248" i="21"/>
  <c r="AP244" i="21"/>
  <c r="AP243" i="21"/>
  <c r="AO131" i="21"/>
  <c r="AQ237" i="21" a="1"/>
  <c r="AQ237" i="21" s="1"/>
  <c r="AQ244" i="21" s="1"/>
  <c r="AQ255" i="21" a="1"/>
  <c r="AQ255" i="21" s="1"/>
  <c r="AO124" i="21"/>
  <c r="AP107" i="21"/>
  <c r="AO253" i="21"/>
  <c r="AO132" i="21"/>
  <c r="AO235" i="21"/>
  <c r="AM109" i="10"/>
  <c r="AO99" i="21"/>
  <c r="AO128" i="21"/>
  <c r="AO130" i="21"/>
  <c r="AP87" i="21"/>
  <c r="AP91" i="21"/>
  <c r="AN94" i="10"/>
  <c r="AN112" i="10" s="1"/>
  <c r="AP112" i="21"/>
  <c r="AP94" i="21"/>
  <c r="AP109" i="21"/>
  <c r="AP93" i="21"/>
  <c r="AP223" i="21"/>
  <c r="AP259" i="21" s="1"/>
  <c r="AP222" i="21"/>
  <c r="AP221" i="21"/>
  <c r="AP257" i="21" s="1"/>
  <c r="AP225" i="21"/>
  <c r="AP226" i="21"/>
  <c r="AP230" i="21"/>
  <c r="AP231" i="21"/>
  <c r="AP224" i="21"/>
  <c r="AP227" i="21"/>
  <c r="AP229" i="21"/>
  <c r="AP233" i="21"/>
  <c r="AP228" i="21"/>
  <c r="AP234" i="21"/>
  <c r="AP220" i="21"/>
  <c r="AP232" i="21"/>
  <c r="AW138" i="11" a="1"/>
  <c r="AW138" i="11" s="1"/>
  <c r="AQ219" i="21" a="1"/>
  <c r="AQ219" i="21" s="1"/>
  <c r="AQ101" i="21" a="1"/>
  <c r="AQ101" i="21" s="1"/>
  <c r="AP86" i="21"/>
  <c r="AP115" i="21"/>
  <c r="AP110" i="21"/>
  <c r="AP128" i="21" s="1"/>
  <c r="AP90" i="21"/>
  <c r="AP85" i="21"/>
  <c r="AP95" i="21"/>
  <c r="AW35" i="11" a="1"/>
  <c r="AW35" i="11" s="1"/>
  <c r="AQ83" i="21" a="1"/>
  <c r="AQ83" i="21" s="1"/>
  <c r="AQ87" i="21" s="1"/>
  <c r="AP98" i="21"/>
  <c r="AP114" i="21"/>
  <c r="AP111" i="21"/>
  <c r="AP88" i="21"/>
  <c r="AP97" i="21"/>
  <c r="AQ119" i="21" a="1"/>
  <c r="AQ119" i="21" s="1"/>
  <c r="AP84" i="21"/>
  <c r="AP116" i="21"/>
  <c r="AP113" i="21"/>
  <c r="AP108" i="21"/>
  <c r="AP96" i="21"/>
  <c r="AP89" i="2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P263" i="21" l="1"/>
  <c r="AP262" i="21"/>
  <c r="C317" i="21"/>
  <c r="A321" i="21" a="1"/>
  <c r="A321" i="21" s="1"/>
  <c r="A406" i="21" a="1"/>
  <c r="A406" i="21" s="1"/>
  <c r="AN127" i="10"/>
  <c r="AP270" i="21"/>
  <c r="AP260" i="21"/>
  <c r="AP267" i="21"/>
  <c r="AO271" i="21"/>
  <c r="AP256" i="21"/>
  <c r="AP258" i="21"/>
  <c r="AP269" i="21"/>
  <c r="AP264" i="21"/>
  <c r="AP261" i="21"/>
  <c r="AP268" i="21"/>
  <c r="AQ248" i="21"/>
  <c r="AQ238" i="21"/>
  <c r="AP265" i="21"/>
  <c r="AP253" i="21"/>
  <c r="AQ98" i="21"/>
  <c r="AP266" i="21"/>
  <c r="AQ250" i="21"/>
  <c r="AQ241" i="21"/>
  <c r="AQ251" i="21"/>
  <c r="AQ242" i="21"/>
  <c r="AQ246" i="21"/>
  <c r="AQ247" i="21"/>
  <c r="AQ240" i="21"/>
  <c r="AQ249" i="21"/>
  <c r="AQ252" i="21"/>
  <c r="AQ239" i="21"/>
  <c r="AP127" i="21"/>
  <c r="AQ245" i="21"/>
  <c r="AQ243" i="21"/>
  <c r="AQ84" i="21"/>
  <c r="AR237" i="21" a="1"/>
  <c r="AR237" i="21" s="1"/>
  <c r="AR243" i="21" s="1"/>
  <c r="AR255" i="21" a="1"/>
  <c r="AR255" i="21" s="1"/>
  <c r="AQ116" i="21"/>
  <c r="AQ111" i="21"/>
  <c r="AQ85" i="21"/>
  <c r="AP235" i="21"/>
  <c r="AN109" i="10"/>
  <c r="AP129" i="21"/>
  <c r="AQ86" i="21"/>
  <c r="AQ90" i="21"/>
  <c r="AQ96" i="21"/>
  <c r="AQ114" i="21"/>
  <c r="AQ112" i="21"/>
  <c r="AP126" i="21"/>
  <c r="AP130" i="21"/>
  <c r="AQ92" i="21"/>
  <c r="AQ94" i="21"/>
  <c r="AQ95" i="21"/>
  <c r="AQ115" i="21"/>
  <c r="AQ109" i="21"/>
  <c r="AQ108" i="21"/>
  <c r="AQ93" i="21"/>
  <c r="AQ88" i="21"/>
  <c r="AQ89" i="21"/>
  <c r="AQ91" i="21"/>
  <c r="AQ113" i="21"/>
  <c r="AQ110" i="21"/>
  <c r="AQ107" i="21"/>
  <c r="AQ97" i="21"/>
  <c r="AP133" i="21"/>
  <c r="AQ220" i="21"/>
  <c r="AQ224" i="21"/>
  <c r="AQ223" i="21"/>
  <c r="AQ222" i="21"/>
  <c r="AQ221" i="21"/>
  <c r="AQ227" i="21"/>
  <c r="AQ228" i="21"/>
  <c r="AQ230" i="21"/>
  <c r="AQ232" i="21"/>
  <c r="AQ231" i="21"/>
  <c r="AQ229" i="21"/>
  <c r="AQ234" i="21"/>
  <c r="AQ225" i="21"/>
  <c r="AQ226" i="21"/>
  <c r="AQ262" i="21" s="1"/>
  <c r="AQ233" i="21"/>
  <c r="AX138" i="11" a="1"/>
  <c r="AX138" i="11" s="1"/>
  <c r="AR219" i="21" a="1"/>
  <c r="AR219" i="21" s="1"/>
  <c r="AR101" i="21" a="1"/>
  <c r="AR101" i="21" s="1"/>
  <c r="AR83" i="21" a="1"/>
  <c r="AR83" i="21" s="1"/>
  <c r="AR89"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R239" i="21" l="1"/>
  <c r="C318" i="21"/>
  <c r="A322" i="21" a="1"/>
  <c r="A322" i="21" s="1"/>
  <c r="A407" i="21" a="1"/>
  <c r="A407" i="21" s="1"/>
  <c r="AP271" i="21"/>
  <c r="AR250" i="21"/>
  <c r="AR249" i="21"/>
  <c r="AR241" i="21"/>
  <c r="AQ257" i="21"/>
  <c r="AQ134" i="21"/>
  <c r="AQ266" i="21"/>
  <c r="AQ258" i="21"/>
  <c r="AQ269" i="21"/>
  <c r="AR251" i="21"/>
  <c r="AR247" i="21"/>
  <c r="AR242" i="21"/>
  <c r="AQ260" i="21"/>
  <c r="AR252" i="21"/>
  <c r="AR248" i="21"/>
  <c r="AR244" i="21"/>
  <c r="AR238" i="21"/>
  <c r="AQ256" i="21"/>
  <c r="AR246" i="21"/>
  <c r="AR240" i="21"/>
  <c r="AR245" i="21"/>
  <c r="AQ261" i="21"/>
  <c r="AQ270" i="21"/>
  <c r="AQ265" i="21"/>
  <c r="AQ259" i="21"/>
  <c r="AQ264" i="21"/>
  <c r="AQ267" i="21"/>
  <c r="AQ263" i="21"/>
  <c r="AQ268" i="21"/>
  <c r="AR91" i="21"/>
  <c r="AQ253" i="21"/>
  <c r="AS237" i="21" a="1"/>
  <c r="AS237" i="21" s="1"/>
  <c r="AS239" i="21" s="1"/>
  <c r="AS255" i="21" a="1"/>
  <c r="AS255" i="21" s="1"/>
  <c r="AQ127" i="21"/>
  <c r="AQ130" i="21"/>
  <c r="AR107" i="21"/>
  <c r="AR125" i="21" s="1"/>
  <c r="AQ235" i="21"/>
  <c r="AQ126" i="21"/>
  <c r="AQ99" i="21"/>
  <c r="AQ131" i="21"/>
  <c r="AQ129" i="21"/>
  <c r="AR116" i="21"/>
  <c r="AQ128" i="21"/>
  <c r="AQ133" i="21"/>
  <c r="AQ132" i="21"/>
  <c r="AR98" i="21"/>
  <c r="AR96" i="21"/>
  <c r="AR111" i="21"/>
  <c r="AR106" i="21"/>
  <c r="AR84" i="21"/>
  <c r="AR90" i="21"/>
  <c r="AR93" i="21"/>
  <c r="AR115" i="21"/>
  <c r="AR104" i="21"/>
  <c r="AR88" i="21"/>
  <c r="AR86" i="21"/>
  <c r="AR97" i="21"/>
  <c r="AR133" i="21" s="1"/>
  <c r="AR114" i="21"/>
  <c r="AQ125" i="21"/>
  <c r="AR92" i="21"/>
  <c r="AR95" i="21"/>
  <c r="AR87" i="21"/>
  <c r="AR110" i="21"/>
  <c r="AR113" i="21"/>
  <c r="AR221" i="21"/>
  <c r="AR257" i="21" s="1"/>
  <c r="AR225" i="21"/>
  <c r="AR261" i="21" s="1"/>
  <c r="AR220" i="21"/>
  <c r="AR224" i="21"/>
  <c r="AR223" i="21"/>
  <c r="AR228" i="21"/>
  <c r="AR226" i="21"/>
  <c r="AR230" i="21"/>
  <c r="AR232" i="21"/>
  <c r="AR222" i="21"/>
  <c r="AR227" i="21"/>
  <c r="AR231" i="21"/>
  <c r="AR234" i="21"/>
  <c r="AR229" i="21"/>
  <c r="AR233" i="21"/>
  <c r="AR108" i="21"/>
  <c r="AR103" i="21"/>
  <c r="AY138" i="11" a="1"/>
  <c r="AY138" i="11" s="1"/>
  <c r="AS219" i="21" a="1"/>
  <c r="AS219" i="21" s="1"/>
  <c r="AR85" i="21"/>
  <c r="AR112" i="21"/>
  <c r="AR109" i="21"/>
  <c r="AR105" i="21"/>
  <c r="AR94" i="21"/>
  <c r="AY35" i="11" a="1"/>
  <c r="AY35" i="11" s="1"/>
  <c r="AS83" i="21" a="1"/>
  <c r="AS83" i="21" s="1"/>
  <c r="AS85" i="21" s="1"/>
  <c r="AS101" i="21" a="1"/>
  <c r="AS101"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134" i="21" l="1"/>
  <c r="C319" i="21"/>
  <c r="A323" i="21" a="1"/>
  <c r="A323" i="21" s="1"/>
  <c r="A408" i="21" a="1"/>
  <c r="A408" i="21" s="1"/>
  <c r="AR269" i="21"/>
  <c r="AS248" i="21"/>
  <c r="AR266" i="21"/>
  <c r="AR129" i="21"/>
  <c r="AR259" i="21"/>
  <c r="AR268" i="21"/>
  <c r="AR263" i="21"/>
  <c r="AR256" i="21"/>
  <c r="AQ271" i="21"/>
  <c r="AR267" i="21"/>
  <c r="AR265" i="21"/>
  <c r="AR264" i="21"/>
  <c r="AR127" i="21"/>
  <c r="AR270" i="21"/>
  <c r="AR260" i="21"/>
  <c r="AR262" i="21"/>
  <c r="AR258" i="21"/>
  <c r="AR253" i="21"/>
  <c r="AS242" i="21"/>
  <c r="AS238" i="21"/>
  <c r="AS251" i="21"/>
  <c r="AS244" i="21"/>
  <c r="AS246" i="21"/>
  <c r="AS240" i="21"/>
  <c r="AS252" i="21"/>
  <c r="AS249" i="21"/>
  <c r="AS245" i="21"/>
  <c r="AS243" i="21"/>
  <c r="AS247" i="21"/>
  <c r="AS250" i="21"/>
  <c r="AS241" i="21"/>
  <c r="AR132" i="21"/>
  <c r="AR126" i="21"/>
  <c r="AT237" i="21" a="1"/>
  <c r="AT237" i="21" s="1"/>
  <c r="AT240" i="21" s="1"/>
  <c r="AT255" i="21" a="1"/>
  <c r="AT255" i="21" s="1"/>
  <c r="AR235" i="21"/>
  <c r="AR131" i="21"/>
  <c r="AR124" i="21"/>
  <c r="AR122" i="21"/>
  <c r="AR123" i="21"/>
  <c r="AR128" i="21"/>
  <c r="AR130" i="21"/>
  <c r="AR121" i="21"/>
  <c r="AR99" i="21"/>
  <c r="AS222" i="21"/>
  <c r="AS221" i="21"/>
  <c r="AS257" i="21" s="1"/>
  <c r="AS225" i="21"/>
  <c r="AS220" i="21"/>
  <c r="AS224" i="21"/>
  <c r="AS260" i="21" s="1"/>
  <c r="AS229" i="21"/>
  <c r="AS223" i="21"/>
  <c r="AS226" i="21"/>
  <c r="AS228" i="21"/>
  <c r="AS264" i="21" s="1"/>
  <c r="AS230" i="21"/>
  <c r="AS232" i="21"/>
  <c r="AS233" i="21"/>
  <c r="AS234" i="21"/>
  <c r="AS227" i="21"/>
  <c r="AS231" i="21"/>
  <c r="AZ138" i="11" a="1"/>
  <c r="AZ138" i="11" s="1"/>
  <c r="AT219" i="21" a="1"/>
  <c r="AT219" i="21" s="1"/>
  <c r="AS86" i="21"/>
  <c r="AS116" i="21"/>
  <c r="AS111" i="21"/>
  <c r="AS105" i="21"/>
  <c r="AS103" i="21"/>
  <c r="AS121" i="21" s="1"/>
  <c r="AS94" i="21"/>
  <c r="AS104" i="21"/>
  <c r="AS89" i="21"/>
  <c r="AS95" i="21"/>
  <c r="AS112" i="21"/>
  <c r="AS90" i="21"/>
  <c r="AS106" i="21"/>
  <c r="AS107" i="21"/>
  <c r="AS93" i="21"/>
  <c r="AS84" i="21"/>
  <c r="AS115" i="21"/>
  <c r="AS108" i="21"/>
  <c r="AS110" i="21"/>
  <c r="AS92" i="21"/>
  <c r="AS88" i="21"/>
  <c r="AS87" i="21"/>
  <c r="AS98" i="21"/>
  <c r="AS114" i="21"/>
  <c r="AS113" i="21"/>
  <c r="AS109" i="21"/>
  <c r="AS96" i="21"/>
  <c r="AS97" i="21"/>
  <c r="AT101" i="21" a="1"/>
  <c r="AT101" i="21" s="1"/>
  <c r="AZ35" i="11" a="1"/>
  <c r="AZ35" i="11" s="1"/>
  <c r="AT83" i="21" a="1"/>
  <c r="AT83" i="21" s="1"/>
  <c r="AT86" i="21" s="1"/>
  <c r="AS91" i="2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C320" i="21" l="1"/>
  <c r="AS266" i="21"/>
  <c r="AR96" i="10"/>
  <c r="AR114" i="10" s="1"/>
  <c r="AS269" i="21"/>
  <c r="AR94" i="10"/>
  <c r="AR112" i="10" s="1"/>
  <c r="AR97" i="10"/>
  <c r="AR115" i="10" s="1"/>
  <c r="AR271" i="21"/>
  <c r="AS270" i="21"/>
  <c r="AS256" i="21"/>
  <c r="AS258" i="21"/>
  <c r="AS259" i="21"/>
  <c r="AS263" i="21"/>
  <c r="AS267" i="21"/>
  <c r="AS265" i="21"/>
  <c r="AS253" i="21"/>
  <c r="AS261" i="21"/>
  <c r="AS262" i="21"/>
  <c r="AS268" i="21"/>
  <c r="AT241" i="21"/>
  <c r="AU255" i="21" a="1"/>
  <c r="AU255" i="21" s="1"/>
  <c r="A324" i="21" a="1"/>
  <c r="A324" i="21" s="1"/>
  <c r="AT251" i="21"/>
  <c r="AT247" i="21"/>
  <c r="AT249" i="21"/>
  <c r="AT246" i="21"/>
  <c r="AT244" i="21"/>
  <c r="AT238" i="21"/>
  <c r="AT248" i="21"/>
  <c r="AT242" i="21"/>
  <c r="AT245" i="21"/>
  <c r="AT243" i="21"/>
  <c r="AT252" i="21"/>
  <c r="AT250" i="21"/>
  <c r="AT239" i="21"/>
  <c r="AS122" i="21"/>
  <c r="AS235" i="21"/>
  <c r="AS130" i="21"/>
  <c r="AS131" i="21"/>
  <c r="AT115" i="21"/>
  <c r="AT106" i="21"/>
  <c r="AT90" i="21"/>
  <c r="AS133" i="21"/>
  <c r="AS128" i="21"/>
  <c r="AS125" i="21"/>
  <c r="AT87" i="21"/>
  <c r="AS126" i="21"/>
  <c r="AS129" i="21"/>
  <c r="AT109" i="21"/>
  <c r="AT93" i="21"/>
  <c r="AU101" i="21" a="1"/>
  <c r="AU101" i="21" s="1"/>
  <c r="AU237" i="21" a="1"/>
  <c r="AU237" i="21" s="1"/>
  <c r="AS123" i="21"/>
  <c r="AU83" i="21" a="1"/>
  <c r="AU83" i="21" s="1"/>
  <c r="AU87" i="21" s="1"/>
  <c r="AT223" i="21"/>
  <c r="AT222" i="21"/>
  <c r="AT258" i="21" s="1"/>
  <c r="AT221" i="21"/>
  <c r="AT257" i="21" s="1"/>
  <c r="AT225" i="21"/>
  <c r="AT220" i="21"/>
  <c r="AT226" i="21"/>
  <c r="AT230" i="21"/>
  <c r="AT227" i="21"/>
  <c r="AT229" i="21"/>
  <c r="AT231" i="21"/>
  <c r="AT224" i="21"/>
  <c r="AT228" i="21"/>
  <c r="AT233" i="21"/>
  <c r="AT234" i="21"/>
  <c r="AT232" i="21"/>
  <c r="AS132" i="21"/>
  <c r="AS134" i="21"/>
  <c r="AS99" i="21"/>
  <c r="BA138" i="11" a="1"/>
  <c r="BA138" i="11" s="1"/>
  <c r="AU219" i="21" a="1"/>
  <c r="AU219" i="21" s="1"/>
  <c r="AR95" i="10"/>
  <c r="AS124" i="21"/>
  <c r="AT98" i="21"/>
  <c r="AT114" i="21"/>
  <c r="AT110" i="21"/>
  <c r="AT105" i="21"/>
  <c r="AT123" i="21" s="1"/>
  <c r="AT94" i="21"/>
  <c r="AT92" i="21"/>
  <c r="AT88" i="21"/>
  <c r="AT84" i="21"/>
  <c r="AT116" i="21"/>
  <c r="AT112" i="21"/>
  <c r="AT108" i="21"/>
  <c r="AT104" i="21"/>
  <c r="AT122" i="21" s="1"/>
  <c r="AT91" i="21"/>
  <c r="AT96" i="21"/>
  <c r="AT132" i="21" s="1"/>
  <c r="AT95" i="21"/>
  <c r="AT89" i="21"/>
  <c r="AT111" i="21"/>
  <c r="AT113" i="21"/>
  <c r="AT107" i="21"/>
  <c r="AT103" i="21"/>
  <c r="AT97" i="21"/>
  <c r="AT85"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C321" i="21" l="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39" i="21" s="1"/>
  <c r="AV255" i="21" a="1"/>
  <c r="AV255" i="21" s="1"/>
  <c r="AT126" i="21"/>
  <c r="AU105" i="21"/>
  <c r="AU123" i="21" s="1"/>
  <c r="AT133" i="21"/>
  <c r="AT235" i="21"/>
  <c r="AT134" i="21"/>
  <c r="AT124" i="21"/>
  <c r="AR113" i="10"/>
  <c r="AR127" i="10" s="1"/>
  <c r="AU238" i="21"/>
  <c r="AU242" i="21"/>
  <c r="AU241" i="21"/>
  <c r="AU240" i="21"/>
  <c r="AU244" i="21"/>
  <c r="AU243" i="21"/>
  <c r="AU246" i="21"/>
  <c r="AU248" i="21"/>
  <c r="AU252" i="21"/>
  <c r="AU247" i="21"/>
  <c r="AU251" i="21"/>
  <c r="AU250" i="21"/>
  <c r="AU249" i="21"/>
  <c r="AU239" i="21"/>
  <c r="AU245" i="21"/>
  <c r="AT129" i="21"/>
  <c r="AU86" i="21"/>
  <c r="AU85" i="21"/>
  <c r="AU115" i="21"/>
  <c r="AU95" i="21"/>
  <c r="AU111" i="21"/>
  <c r="AU90" i="21"/>
  <c r="AU114" i="21"/>
  <c r="AU113" i="21"/>
  <c r="AU108" i="21"/>
  <c r="AU104" i="21"/>
  <c r="AU94" i="21"/>
  <c r="AU93" i="21"/>
  <c r="AU97" i="21"/>
  <c r="AT127" i="21"/>
  <c r="AU116" i="21"/>
  <c r="AU109" i="21"/>
  <c r="AU107" i="21"/>
  <c r="AU103" i="21"/>
  <c r="AU91" i="21"/>
  <c r="AU92" i="21"/>
  <c r="AU88" i="21"/>
  <c r="AU98" i="21"/>
  <c r="AU112" i="21"/>
  <c r="AU110" i="21"/>
  <c r="AU106" i="21"/>
  <c r="AU84" i="21"/>
  <c r="AU89" i="21"/>
  <c r="AU96" i="21"/>
  <c r="AU220" i="21"/>
  <c r="AU224" i="21"/>
  <c r="AU223" i="21"/>
  <c r="AU222" i="21"/>
  <c r="AU225" i="21"/>
  <c r="AU227" i="21"/>
  <c r="AU232" i="21"/>
  <c r="AU221" i="21"/>
  <c r="AU257" i="21" s="1"/>
  <c r="AU229" i="21"/>
  <c r="AU231" i="21"/>
  <c r="AU226" i="21"/>
  <c r="AU234" i="21"/>
  <c r="AU230" i="21"/>
  <c r="AU233" i="21"/>
  <c r="AU228" i="21"/>
  <c r="AT131" i="21"/>
  <c r="AT128" i="21"/>
  <c r="AT130" i="21"/>
  <c r="BB138" i="11" a="1"/>
  <c r="BB138" i="11" s="1"/>
  <c r="AV219" i="21" a="1"/>
  <c r="AV219" i="21" s="1"/>
  <c r="AT121" i="21"/>
  <c r="AT125" i="21"/>
  <c r="AT99" i="21"/>
  <c r="AV101" i="21" a="1"/>
  <c r="AV101" i="21" s="1"/>
  <c r="AV83" i="21" a="1"/>
  <c r="AV83" i="21" s="1"/>
  <c r="AV91"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U262" i="21" l="1"/>
  <c r="C322" i="21"/>
  <c r="A326" i="21" a="1"/>
  <c r="A326" i="21" s="1"/>
  <c r="A411" i="21" a="1"/>
  <c r="A411" i="21" s="1"/>
  <c r="AU124" i="21"/>
  <c r="AU265" i="21"/>
  <c r="AU261" i="21"/>
  <c r="AS127" i="10"/>
  <c r="AU260" i="21"/>
  <c r="AT271" i="21"/>
  <c r="AU270" i="21"/>
  <c r="AU267" i="21"/>
  <c r="AU256" i="21"/>
  <c r="AU121" i="21"/>
  <c r="AU266" i="21"/>
  <c r="AU258" i="21"/>
  <c r="AU268" i="21"/>
  <c r="AV238" i="21"/>
  <c r="AV247" i="21"/>
  <c r="AV248" i="21"/>
  <c r="AV241" i="21"/>
  <c r="AV250" i="21"/>
  <c r="AV244" i="21"/>
  <c r="AV242" i="21"/>
  <c r="AU264" i="21"/>
  <c r="AU259" i="21"/>
  <c r="AU269" i="21"/>
  <c r="AU263" i="21"/>
  <c r="AV252" i="21"/>
  <c r="AV249" i="21"/>
  <c r="AV240" i="21"/>
  <c r="AV243" i="21"/>
  <c r="AV251" i="21"/>
  <c r="AV246" i="21"/>
  <c r="AV245" i="21"/>
  <c r="AW237" i="21" a="1"/>
  <c r="AW237" i="21" s="1"/>
  <c r="AW243" i="21" s="1"/>
  <c r="AW255" i="21" a="1"/>
  <c r="AW255" i="21" s="1"/>
  <c r="AU253" i="21"/>
  <c r="AU235" i="21"/>
  <c r="AU132" i="21"/>
  <c r="AU133" i="21"/>
  <c r="AW101" i="21" a="1"/>
  <c r="AW101" i="21" s="1"/>
  <c r="AU130" i="21"/>
  <c r="AW83" i="21" a="1"/>
  <c r="AW83" i="21" s="1"/>
  <c r="AW86" i="21" s="1"/>
  <c r="AU128" i="21"/>
  <c r="AU126" i="21"/>
  <c r="AU122" i="21"/>
  <c r="AV110" i="21"/>
  <c r="AU99" i="21"/>
  <c r="AU127" i="21"/>
  <c r="AU134" i="21"/>
  <c r="AU129" i="21"/>
  <c r="AU131" i="21"/>
  <c r="AV93" i="21"/>
  <c r="AV112" i="21"/>
  <c r="AV105" i="21"/>
  <c r="AU125" i="21"/>
  <c r="AV98" i="21"/>
  <c r="AV86" i="21"/>
  <c r="AV221" i="21"/>
  <c r="AV257" i="21" s="1"/>
  <c r="AV225" i="21"/>
  <c r="AV220" i="21"/>
  <c r="AV224" i="21"/>
  <c r="AV223" i="21"/>
  <c r="AV228" i="21"/>
  <c r="AV230" i="21"/>
  <c r="AV227" i="21"/>
  <c r="AV232" i="21"/>
  <c r="AV268" i="21" s="1"/>
  <c r="AV229" i="21"/>
  <c r="AV265" i="21" s="1"/>
  <c r="AV231" i="21"/>
  <c r="AV233" i="21"/>
  <c r="AV234" i="21"/>
  <c r="AV222" i="21"/>
  <c r="AV226" i="21"/>
  <c r="AV87" i="21"/>
  <c r="AV85" i="21"/>
  <c r="AV116" i="21"/>
  <c r="AV111" i="21"/>
  <c r="AV108" i="21"/>
  <c r="AV104" i="21"/>
  <c r="AV92" i="21"/>
  <c r="AV97" i="21"/>
  <c r="AV84" i="21"/>
  <c r="AV89" i="21"/>
  <c r="AV109" i="21"/>
  <c r="AV127" i="21" s="1"/>
  <c r="AV115" i="21"/>
  <c r="AV107" i="21"/>
  <c r="AV103" i="21"/>
  <c r="AV96" i="21"/>
  <c r="AV90" i="21"/>
  <c r="AV113" i="21"/>
  <c r="AV114" i="21"/>
  <c r="AV106" i="21"/>
  <c r="AV95" i="21"/>
  <c r="AV88" i="21"/>
  <c r="AV94" i="21"/>
  <c r="AV130" i="21" s="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W84" i="21" l="1"/>
  <c r="AV269" i="21"/>
  <c r="AW114" i="21"/>
  <c r="AW90" i="21"/>
  <c r="C323" i="21"/>
  <c r="A327" i="21" a="1"/>
  <c r="A327" i="21" s="1"/>
  <c r="A412" i="21" a="1"/>
  <c r="A412" i="21" s="1"/>
  <c r="AW113" i="21"/>
  <c r="AW85" i="21"/>
  <c r="AW109" i="21"/>
  <c r="AW107" i="21"/>
  <c r="AW88" i="21"/>
  <c r="AU96" i="10"/>
  <c r="AU114" i="10" s="1"/>
  <c r="AU94" i="10"/>
  <c r="AU112" i="10" s="1"/>
  <c r="AU97" i="10"/>
  <c r="AU115" i="10" s="1"/>
  <c r="AV260" i="21"/>
  <c r="AU271" i="21"/>
  <c r="AV267" i="21"/>
  <c r="AV256" i="21"/>
  <c r="AV264" i="21"/>
  <c r="AV262" i="21"/>
  <c r="AW116" i="21"/>
  <c r="AW108" i="21"/>
  <c r="AW112" i="21"/>
  <c r="AW106" i="21"/>
  <c r="AW91" i="21"/>
  <c r="AW127" i="21" s="1"/>
  <c r="AW87" i="21"/>
  <c r="AW94" i="21"/>
  <c r="AV128" i="21"/>
  <c r="AW104" i="21"/>
  <c r="AW122" i="21" s="1"/>
  <c r="AW105" i="21"/>
  <c r="AW111" i="21"/>
  <c r="AW89" i="21"/>
  <c r="AW93" i="21"/>
  <c r="AW95" i="21"/>
  <c r="AW131" i="21" s="1"/>
  <c r="AW98" i="21"/>
  <c r="AW115" i="21"/>
  <c r="AW103" i="21"/>
  <c r="AW110" i="21"/>
  <c r="AW96" i="21"/>
  <c r="AW132" i="21" s="1"/>
  <c r="AW97" i="21"/>
  <c r="AW133" i="21" s="1"/>
  <c r="AW92" i="21"/>
  <c r="AV270" i="21"/>
  <c r="AV259" i="21"/>
  <c r="AV266" i="21"/>
  <c r="AW241" i="21"/>
  <c r="AV261" i="21"/>
  <c r="AW242" i="21"/>
  <c r="AW247" i="21"/>
  <c r="AV122" i="21"/>
  <c r="AV258" i="21"/>
  <c r="AW248" i="21"/>
  <c r="AW244" i="21"/>
  <c r="AW239" i="21"/>
  <c r="AV263" i="21"/>
  <c r="AW251" i="21"/>
  <c r="AW249" i="21"/>
  <c r="AW245" i="21"/>
  <c r="AW240" i="21"/>
  <c r="AV253" i="21"/>
  <c r="AW252" i="21"/>
  <c r="AW250" i="21"/>
  <c r="AW246" i="21"/>
  <c r="AW238" i="21"/>
  <c r="AX83" i="21" a="1"/>
  <c r="AX83" i="21" s="1"/>
  <c r="AX89" i="21" s="1"/>
  <c r="AX255" i="21" a="1"/>
  <c r="AX255" i="21" s="1"/>
  <c r="AV235" i="21"/>
  <c r="AV121" i="21"/>
  <c r="AV129" i="21"/>
  <c r="AX101" i="21" a="1"/>
  <c r="AX101" i="21" s="1"/>
  <c r="AV134" i="21"/>
  <c r="AV123" i="21"/>
  <c r="AV124" i="21"/>
  <c r="AV133" i="21"/>
  <c r="AV132" i="21"/>
  <c r="AV99" i="21"/>
  <c r="AV131" i="21"/>
  <c r="BD35" i="11" a="1"/>
  <c r="BD35" i="11" s="1"/>
  <c r="AX237" i="21" a="1"/>
  <c r="AX237" i="21" s="1"/>
  <c r="AV126" i="21"/>
  <c r="AW222" i="21"/>
  <c r="AW221" i="21"/>
  <c r="AW225" i="21"/>
  <c r="AW261" i="21" s="1"/>
  <c r="AW220" i="21"/>
  <c r="AW224" i="21"/>
  <c r="AW260" i="21" s="1"/>
  <c r="AW229" i="21"/>
  <c r="AW265" i="21" s="1"/>
  <c r="AW226" i="21"/>
  <c r="AW228" i="21"/>
  <c r="AW264" i="21" s="1"/>
  <c r="AW223" i="21"/>
  <c r="AW230" i="21"/>
  <c r="AW227" i="21"/>
  <c r="AW263" i="21" s="1"/>
  <c r="AW232" i="21"/>
  <c r="AW234" i="21"/>
  <c r="AW233" i="21"/>
  <c r="AW231"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AW130" i="21"/>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126" i="21" l="1"/>
  <c r="AX104" i="21"/>
  <c r="AW134" i="21"/>
  <c r="AX85" i="21"/>
  <c r="C324" i="21"/>
  <c r="A328" i="21" a="1"/>
  <c r="A328" i="21" s="1"/>
  <c r="A413" i="21" a="1"/>
  <c r="A413" i="21" s="1"/>
  <c r="AW121" i="21"/>
  <c r="AW124" i="21"/>
  <c r="AW125" i="21"/>
  <c r="AU127" i="10"/>
  <c r="AV94" i="10"/>
  <c r="AV112" i="10" s="1"/>
  <c r="AV97" i="10"/>
  <c r="AV115" i="10" s="1"/>
  <c r="AV96" i="10"/>
  <c r="AV114" i="10" s="1"/>
  <c r="AW259" i="21"/>
  <c r="AW123" i="21"/>
  <c r="AX108" i="21"/>
  <c r="AX110" i="21"/>
  <c r="AX97" i="21"/>
  <c r="AX111" i="21"/>
  <c r="AX96" i="21"/>
  <c r="AV271" i="21"/>
  <c r="AW128" i="21"/>
  <c r="AW129" i="21"/>
  <c r="AW99" i="21"/>
  <c r="AW269" i="21"/>
  <c r="AW266" i="21"/>
  <c r="AW268" i="21"/>
  <c r="AX116" i="21"/>
  <c r="AX112" i="21"/>
  <c r="AX107" i="21"/>
  <c r="AX125" i="21" s="1"/>
  <c r="AX103" i="21"/>
  <c r="AX121" i="21" s="1"/>
  <c r="AX88" i="21"/>
  <c r="AX90" i="21"/>
  <c r="AW270" i="21"/>
  <c r="AX84" i="21"/>
  <c r="AX98" i="21"/>
  <c r="AX134" i="21" s="1"/>
  <c r="AX115" i="21"/>
  <c r="AX113" i="21"/>
  <c r="AX106" i="21"/>
  <c r="AX93" i="21"/>
  <c r="AX86" i="21"/>
  <c r="AX122" i="21" s="1"/>
  <c r="AX95" i="21"/>
  <c r="AX131" i="21" s="1"/>
  <c r="AX87" i="21"/>
  <c r="AX94" i="21"/>
  <c r="AX114" i="21"/>
  <c r="AX109" i="21"/>
  <c r="AX105" i="21"/>
  <c r="AX92" i="21"/>
  <c r="AX91" i="21"/>
  <c r="AW267" i="21"/>
  <c r="AW262" i="21"/>
  <c r="AW256" i="21"/>
  <c r="AW257" i="21"/>
  <c r="AW258" i="21"/>
  <c r="AW253" i="21"/>
  <c r="AY237" i="21" a="1"/>
  <c r="AY237" i="21" s="1"/>
  <c r="AY241" i="21" s="1"/>
  <c r="AY255" i="21" a="1"/>
  <c r="AY255" i="21" s="1"/>
  <c r="AW235" i="21"/>
  <c r="AX241" i="21"/>
  <c r="AX240" i="21"/>
  <c r="AX239" i="21"/>
  <c r="AX242" i="21"/>
  <c r="AX246" i="21"/>
  <c r="AX243" i="21"/>
  <c r="AX245" i="21"/>
  <c r="AX247" i="21"/>
  <c r="AX251" i="21"/>
  <c r="AX238" i="21"/>
  <c r="AX250" i="21"/>
  <c r="AX249" i="21"/>
  <c r="AX248" i="21"/>
  <c r="AX244" i="21"/>
  <c r="AX252" i="21"/>
  <c r="AU109" i="10"/>
  <c r="AY101" i="21" a="1"/>
  <c r="AY101" i="21" s="1"/>
  <c r="AY83" i="21" a="1"/>
  <c r="AY83" i="21" s="1"/>
  <c r="AY84" i="21" s="1"/>
  <c r="AX223" i="21"/>
  <c r="AX222" i="21"/>
  <c r="AX221" i="21"/>
  <c r="AX225" i="21"/>
  <c r="AX261" i="21" s="1"/>
  <c r="AX224" i="21"/>
  <c r="AX226" i="21"/>
  <c r="AX230" i="21"/>
  <c r="AX266" i="21" s="1"/>
  <c r="AX220" i="21"/>
  <c r="AX256" i="21" s="1"/>
  <c r="AX231" i="21"/>
  <c r="AX228" i="21"/>
  <c r="AX233" i="21"/>
  <c r="AX269" i="21" s="1"/>
  <c r="AX227" i="21"/>
  <c r="AX232" i="21"/>
  <c r="AX268" i="21" s="1"/>
  <c r="AX234" i="21"/>
  <c r="AX229" i="2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C325" i="21" l="1"/>
  <c r="A329" i="21" a="1"/>
  <c r="A329" i="21" s="1"/>
  <c r="A414" i="21" a="1"/>
  <c r="A414" i="21" s="1"/>
  <c r="AX124" i="21"/>
  <c r="AY103" i="21"/>
  <c r="AX133" i="21"/>
  <c r="AY238" i="21"/>
  <c r="AZ83" i="21" a="1"/>
  <c r="AZ83" i="21" s="1"/>
  <c r="AZ89" i="21" s="1"/>
  <c r="AY107" i="21"/>
  <c r="AW96" i="10"/>
  <c r="AW114" i="10" s="1"/>
  <c r="AV127" i="10"/>
  <c r="AW94" i="10"/>
  <c r="AW112" i="10" s="1"/>
  <c r="AW97" i="10"/>
  <c r="AW115" i="10" s="1"/>
  <c r="AX129" i="21"/>
  <c r="AX123" i="21"/>
  <c r="AX128" i="21"/>
  <c r="AX132" i="21"/>
  <c r="AX126" i="21"/>
  <c r="AY115" i="21"/>
  <c r="AY86" i="21"/>
  <c r="AY113" i="21"/>
  <c r="AY85" i="21"/>
  <c r="AY91" i="21"/>
  <c r="AW271" i="21"/>
  <c r="AX130" i="21"/>
  <c r="AX99" i="21"/>
  <c r="AX263" i="21"/>
  <c r="AX127" i="21"/>
  <c r="AY111" i="21"/>
  <c r="AY109" i="21"/>
  <c r="AY106" i="21"/>
  <c r="AY92" i="21"/>
  <c r="AY90" i="21"/>
  <c r="AY95" i="21"/>
  <c r="AY93" i="21"/>
  <c r="AY94" i="21"/>
  <c r="AY98" i="21"/>
  <c r="AY114" i="21"/>
  <c r="AY110" i="21"/>
  <c r="AY105" i="21"/>
  <c r="AY87" i="21"/>
  <c r="AY88" i="21"/>
  <c r="AY124" i="21" s="1"/>
  <c r="AY89" i="21"/>
  <c r="AZ101" i="21" a="1"/>
  <c r="AZ101" i="21" s="1"/>
  <c r="AY116" i="21"/>
  <c r="AY112" i="21"/>
  <c r="AY108" i="21"/>
  <c r="AY104" i="21"/>
  <c r="AY96" i="21"/>
  <c r="AY97" i="21"/>
  <c r="AY248" i="21"/>
  <c r="AX267" i="21"/>
  <c r="AX260" i="21"/>
  <c r="AX265" i="21"/>
  <c r="AX264" i="21"/>
  <c r="AY250" i="21"/>
  <c r="AY240" i="21"/>
  <c r="AX259" i="21"/>
  <c r="AY251" i="21"/>
  <c r="AY239" i="21"/>
  <c r="AY252" i="21"/>
  <c r="AY242" i="21"/>
  <c r="AX257" i="21"/>
  <c r="AY247" i="21"/>
  <c r="AY245" i="21"/>
  <c r="AY244" i="21"/>
  <c r="AX270" i="21"/>
  <c r="AX262" i="21"/>
  <c r="AX258" i="21"/>
  <c r="AY249" i="21"/>
  <c r="AY243" i="21"/>
  <c r="AY246" i="21"/>
  <c r="AZ237" i="21" a="1"/>
  <c r="AZ237" i="21" s="1"/>
  <c r="AZ243" i="21" s="1"/>
  <c r="AZ255" i="21" a="1"/>
  <c r="AZ255" i="21" s="1"/>
  <c r="AX253" i="21"/>
  <c r="AX235" i="21"/>
  <c r="AY220" i="21"/>
  <c r="AY224" i="21"/>
  <c r="AY223" i="21"/>
  <c r="AY259" i="21" s="1"/>
  <c r="AY222" i="21"/>
  <c r="AY227" i="21"/>
  <c r="AY225" i="21"/>
  <c r="AY229" i="21"/>
  <c r="AY232" i="21"/>
  <c r="AY226" i="21"/>
  <c r="AY231" i="21"/>
  <c r="AY221" i="21"/>
  <c r="AY228" i="21"/>
  <c r="AY230" i="21"/>
  <c r="AY234" i="21"/>
  <c r="AY233" i="21"/>
  <c r="BF138" i="11" a="1"/>
  <c r="BF138" i="11" s="1"/>
  <c r="AZ219" i="21" a="1"/>
  <c r="AZ219" i="21" s="1"/>
  <c r="AV109" i="10"/>
  <c r="BF35" i="11" a="1"/>
  <c r="BF35" i="11" s="1"/>
  <c r="AZ119" i="21" a="1"/>
  <c r="AZ119" i="21" s="1"/>
  <c r="AW95" i="10"/>
  <c r="AW113" i="10" s="1"/>
  <c r="A64" i="21"/>
  <c r="A415" i="21" s="1" a="1"/>
  <c r="A415" i="21" s="1"/>
  <c r="A200" i="21"/>
  <c r="B53" i="10"/>
  <c r="AX98" i="10" s="1"/>
  <c r="AX116" i="10" s="1"/>
  <c r="AZ106" i="2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C326" i="21" l="1"/>
  <c r="AY121" i="21"/>
  <c r="AY262" i="21"/>
  <c r="AY257" i="21"/>
  <c r="AY256" i="21"/>
  <c r="AY261" i="21"/>
  <c r="AZ93" i="21"/>
  <c r="AZ113" i="21"/>
  <c r="AZ94" i="21"/>
  <c r="AZ114" i="21"/>
  <c r="AZ96" i="21"/>
  <c r="AZ98" i="21"/>
  <c r="AZ109" i="21"/>
  <c r="AZ111" i="21"/>
  <c r="AZ105" i="21"/>
  <c r="AZ97" i="21"/>
  <c r="AZ87" i="21"/>
  <c r="AZ91" i="21"/>
  <c r="AZ246" i="21"/>
  <c r="AZ85" i="21"/>
  <c r="AZ116" i="21"/>
  <c r="AZ110" i="21"/>
  <c r="AZ108" i="21"/>
  <c r="AZ104" i="21"/>
  <c r="AZ86" i="21"/>
  <c r="AZ95" i="21"/>
  <c r="AZ92" i="21"/>
  <c r="AZ84" i="21"/>
  <c r="AZ112" i="21"/>
  <c r="AZ115" i="21"/>
  <c r="AZ107" i="21"/>
  <c r="AZ125" i="21" s="1"/>
  <c r="AZ103" i="21"/>
  <c r="AZ90" i="21"/>
  <c r="AZ88" i="21"/>
  <c r="AZ124" i="21" s="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Z240" i="21"/>
  <c r="AZ239" i="21"/>
  <c r="AY258" i="21"/>
  <c r="AZ250" i="21"/>
  <c r="AZ244" i="21"/>
  <c r="AZ251" i="21"/>
  <c r="AZ241" i="21"/>
  <c r="AZ252" i="21"/>
  <c r="AZ248" i="21"/>
  <c r="AZ242" i="21"/>
  <c r="AZ247" i="21"/>
  <c r="AZ249" i="21"/>
  <c r="AZ238" i="21"/>
  <c r="AZ245" i="21"/>
  <c r="AY235" i="21"/>
  <c r="BA83" i="21" a="1"/>
  <c r="BA83" i="21" s="1"/>
  <c r="BA87" i="21" s="1"/>
  <c r="BA237" i="21" a="1"/>
  <c r="BA237" i="21" s="1"/>
  <c r="AZ221" i="21"/>
  <c r="AZ257" i="21" s="1"/>
  <c r="AZ225" i="21"/>
  <c r="AZ261" i="21" s="1"/>
  <c r="AZ220" i="21"/>
  <c r="AZ224" i="21"/>
  <c r="AZ223" i="21"/>
  <c r="AZ228" i="21"/>
  <c r="AZ264" i="21" s="1"/>
  <c r="AZ222" i="21"/>
  <c r="AZ227" i="21"/>
  <c r="AZ229" i="21"/>
  <c r="AZ232" i="21"/>
  <c r="AZ226" i="21"/>
  <c r="AZ231" i="21"/>
  <c r="AZ233" i="21"/>
  <c r="AZ269" i="21" s="1"/>
  <c r="AZ230" i="21"/>
  <c r="AZ234" i="21"/>
  <c r="BG138" i="11" a="1"/>
  <c r="BG138" i="11" s="1"/>
  <c r="BA219" i="21" a="1"/>
  <c r="BA219" i="21" s="1"/>
  <c r="BA101" i="21" a="1"/>
  <c r="BA101" i="21" s="1"/>
  <c r="AW109" i="10"/>
  <c r="BG35" i="11" a="1"/>
  <c r="BG35" i="11" s="1"/>
  <c r="B56" i="10" s="1"/>
  <c r="BA119" i="21" a="1"/>
  <c r="BA119" i="21" s="1"/>
  <c r="AX94" i="10"/>
  <c r="AX112" i="10" s="1"/>
  <c r="AZ121" i="2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126" i="21" l="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BA240" i="21"/>
  <c r="BA239" i="21"/>
  <c r="BA243" i="21"/>
  <c r="BA238" i="21"/>
  <c r="BA246" i="21"/>
  <c r="BA241" i="21"/>
  <c r="BA245" i="21"/>
  <c r="BA242" i="21"/>
  <c r="BA244" i="21"/>
  <c r="BA250" i="21"/>
  <c r="BA249" i="21"/>
  <c r="BA248" i="21"/>
  <c r="BA247" i="21"/>
  <c r="BA252" i="21"/>
  <c r="BA251" i="21"/>
  <c r="BA94" i="21"/>
  <c r="BA96" i="21"/>
  <c r="BA106" i="21"/>
  <c r="BA95" i="21"/>
  <c r="BA107" i="21"/>
  <c r="BA88" i="21"/>
  <c r="BA110" i="21"/>
  <c r="C432" i="21" s="1"/>
  <c r="C90" i="13" s="1"/>
  <c r="BA84" i="21"/>
  <c r="BA97" i="21"/>
  <c r="BA104" i="21"/>
  <c r="BA115" i="21"/>
  <c r="C437" i="21" s="1"/>
  <c r="C95" i="13" s="1"/>
  <c r="BA113" i="21"/>
  <c r="BA109" i="21"/>
  <c r="BA90" i="21"/>
  <c r="BA85" i="21"/>
  <c r="BA98" i="21"/>
  <c r="BA86" i="21"/>
  <c r="BA116" i="21"/>
  <c r="C438" i="21" s="1"/>
  <c r="C96" i="13" s="1"/>
  <c r="BA114" i="21"/>
  <c r="C436" i="21" s="1"/>
  <c r="C94" i="13" s="1"/>
  <c r="BA112" i="21"/>
  <c r="BA105" i="21"/>
  <c r="BA123" i="21" s="1"/>
  <c r="BA92" i="21"/>
  <c r="BA93" i="21"/>
  <c r="BA89" i="21"/>
  <c r="BA91" i="21"/>
  <c r="BA108" i="21"/>
  <c r="C430" i="21" s="1"/>
  <c r="C88" i="13" s="1"/>
  <c r="BA103" i="21"/>
  <c r="BA111" i="21"/>
  <c r="C433" i="21" s="1"/>
  <c r="C91" i="13" s="1"/>
  <c r="BA222" i="21"/>
  <c r="BA258" i="21" s="1"/>
  <c r="BA221" i="21"/>
  <c r="BA257" i="21" s="1"/>
  <c r="BA225" i="21"/>
  <c r="BA261" i="21" s="1"/>
  <c r="G420" i="21" s="1"/>
  <c r="G38" i="8" s="1"/>
  <c r="BA220" i="21"/>
  <c r="BA224" i="21"/>
  <c r="BA223" i="21"/>
  <c r="BA259" i="21" s="1"/>
  <c r="BA229" i="21"/>
  <c r="BA230" i="21"/>
  <c r="BA227" i="21"/>
  <c r="BA232" i="21"/>
  <c r="BA268" i="21" s="1"/>
  <c r="BA231" i="21"/>
  <c r="BA267" i="21" s="1"/>
  <c r="M420" i="21" s="1"/>
  <c r="M38" i="8" s="1"/>
  <c r="BA233" i="21"/>
  <c r="BA228" i="21"/>
  <c r="BA264" i="21" s="1"/>
  <c r="J420" i="21" s="1"/>
  <c r="J38" i="8" s="1"/>
  <c r="BA226" i="21"/>
  <c r="BA234"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266" i="21" l="1"/>
  <c r="BA256" i="21"/>
  <c r="C431" i="21"/>
  <c r="C89" i="13" s="1"/>
  <c r="C435" i="21"/>
  <c r="C93" i="13" s="1"/>
  <c r="C429" i="21"/>
  <c r="C87" i="13" s="1"/>
  <c r="BA130" i="21"/>
  <c r="L419" i="21" s="1"/>
  <c r="L37" i="8" s="1"/>
  <c r="C434" i="21"/>
  <c r="C92" i="13" s="1"/>
  <c r="N420" i="21"/>
  <c r="N38" i="8" s="1"/>
  <c r="L420" i="21"/>
  <c r="L38" i="8"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E420" i="21"/>
  <c r="E38" i="8" s="1"/>
  <c r="D420" i="21"/>
  <c r="D38" i="8" s="1"/>
  <c r="C420" i="21"/>
  <c r="C38"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B3" i="20" l="1"/>
  <c r="F2" i="2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 r="E2" i="20" l="1"/>
  <c r="B13" i="10"/>
  <c r="J98" i="10" s="1"/>
  <c r="J116" i="10" s="1"/>
  <c r="B6" i="10"/>
  <c r="B7" i="21" a="1"/>
  <c r="B7" i="21" s="1"/>
  <c r="B8" i="21" s="1"/>
  <c r="F36" i="11" s="1" a="1"/>
  <c r="F36" i="11" s="1"/>
  <c r="C97" i="10" l="1"/>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B27" i="21" l="1" a="1"/>
  <c r="B27" i="21" s="1"/>
  <c r="P102" i="21" s="1"/>
  <c r="B31" i="21" a="1"/>
  <c r="B31" i="21" s="1"/>
  <c r="T102" i="21" s="1"/>
  <c r="B35" i="21" a="1"/>
  <c r="B35" i="21" s="1"/>
  <c r="X102" i="21" s="1"/>
  <c r="B39" i="21" a="1"/>
  <c r="B39" i="21" s="1"/>
  <c r="AB102" i="21" s="1"/>
  <c r="B43" i="21" a="1"/>
  <c r="B43" i="21" s="1"/>
  <c r="AF102" i="21" s="1"/>
  <c r="B47" i="21" a="1"/>
  <c r="B47" i="21" s="1"/>
  <c r="AJ102" i="21" s="1"/>
  <c r="B51" i="21" a="1"/>
  <c r="B51" i="21" s="1"/>
  <c r="AN102" i="21" s="1"/>
  <c r="B57" i="21" a="1"/>
  <c r="B57" i="21" s="1"/>
  <c r="AT102" i="21" s="1"/>
  <c r="B61" i="21" a="1"/>
  <c r="B61" i="21" s="1"/>
  <c r="AX102" i="21" s="1"/>
  <c r="B26" i="21" a="1"/>
  <c r="B26" i="21" s="1"/>
  <c r="O102" i="21" s="1"/>
  <c r="B38" i="21" a="1"/>
  <c r="B38" i="21" s="1"/>
  <c r="AA102" i="21" s="1"/>
  <c r="B50" i="21" a="1"/>
  <c r="B50" i="21" s="1"/>
  <c r="AM102" i="21" s="1"/>
  <c r="B64" i="21" a="1"/>
  <c r="B64" i="21" s="1"/>
  <c r="BA102" i="21" s="1"/>
  <c r="B24" i="21" a="1"/>
  <c r="B24" i="21" s="1"/>
  <c r="M102" i="21" s="1"/>
  <c r="B28" i="21" a="1"/>
  <c r="B28" i="21" s="1"/>
  <c r="Q102" i="21" s="1"/>
  <c r="B32" i="21" a="1"/>
  <c r="B32" i="21" s="1"/>
  <c r="U102" i="21" s="1"/>
  <c r="B36" i="21" a="1"/>
  <c r="B36" i="21" s="1"/>
  <c r="Y102" i="21" s="1"/>
  <c r="B40" i="21" a="1"/>
  <c r="B40" i="21" s="1"/>
  <c r="AC102" i="21" s="1"/>
  <c r="B44" i="21" a="1"/>
  <c r="B44" i="21" s="1"/>
  <c r="AG102" i="21" s="1"/>
  <c r="B48" i="21" a="1"/>
  <c r="B48" i="21" s="1"/>
  <c r="AK102" i="21" s="1"/>
  <c r="B52" i="21" a="1"/>
  <c r="B52" i="21" s="1"/>
  <c r="AO102" i="21" s="1"/>
  <c r="B58" i="21" a="1"/>
  <c r="B58" i="21" s="1"/>
  <c r="AU102" i="21" s="1"/>
  <c r="B62" i="21" a="1"/>
  <c r="B62" i="21" s="1"/>
  <c r="AY102" i="21" s="1"/>
  <c r="B30" i="21" a="1"/>
  <c r="B30" i="21" s="1"/>
  <c r="S102" i="21" s="1"/>
  <c r="B42" i="21" a="1"/>
  <c r="B42" i="21" s="1"/>
  <c r="AE102" i="21" s="1"/>
  <c r="B56" i="21" a="1"/>
  <c r="B56" i="21" s="1"/>
  <c r="AS102" i="21" s="1"/>
  <c r="B25" i="21" a="1"/>
  <c r="B25" i="21" s="1"/>
  <c r="N102" i="21" s="1"/>
  <c r="B29" i="21" a="1"/>
  <c r="B29" i="21" s="1"/>
  <c r="R102" i="21" s="1"/>
  <c r="B33" i="21" a="1"/>
  <c r="B33" i="21" s="1"/>
  <c r="V102" i="21" s="1"/>
  <c r="B37" i="21" a="1"/>
  <c r="B37" i="21" s="1"/>
  <c r="Z102" i="21" s="1"/>
  <c r="B41" i="21" a="1"/>
  <c r="B41" i="21" s="1"/>
  <c r="AD102" i="21" s="1"/>
  <c r="B45" i="21" a="1"/>
  <c r="B45" i="21" s="1"/>
  <c r="AH102" i="21" s="1"/>
  <c r="B49" i="21" a="1"/>
  <c r="B49" i="21" s="1"/>
  <c r="AL102" i="21" s="1"/>
  <c r="B55" i="21" a="1"/>
  <c r="B55" i="21" s="1"/>
  <c r="AR102" i="21" s="1"/>
  <c r="B59" i="21" a="1"/>
  <c r="B59" i="21" s="1"/>
  <c r="AV102" i="21" s="1"/>
  <c r="B63" i="21" a="1"/>
  <c r="B63" i="21" s="1"/>
  <c r="AZ102" i="21" s="1"/>
  <c r="B34" i="21" a="1"/>
  <c r="B34" i="21" s="1"/>
  <c r="W102" i="21" s="1"/>
  <c r="B46" i="21" a="1"/>
  <c r="B46" i="21" s="1"/>
  <c r="AI102" i="21" s="1"/>
  <c r="B60" i="21" a="1"/>
  <c r="B60" i="21" s="1"/>
  <c r="AW102"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06" i="21" s="1"/>
  <c r="D124" i="21" s="1"/>
  <c r="B14" i="21" a="1"/>
  <c r="B14" i="21" s="1"/>
  <c r="C106" i="21" s="1"/>
  <c r="C124" i="21" s="1"/>
  <c r="B13" i="21" a="1"/>
  <c r="B13" i="21" s="1"/>
  <c r="B106" i="21" s="1"/>
  <c r="B17" i="21" a="1"/>
  <c r="B17" i="21" s="1"/>
  <c r="F106" i="21" s="1"/>
  <c r="F124" i="21" s="1"/>
  <c r="B54" i="21" a="1"/>
  <c r="B54" i="21" s="1"/>
  <c r="AQ106" i="21" s="1"/>
  <c r="AQ124" i="21" s="1"/>
  <c r="B22" i="21" a="1"/>
  <c r="B22" i="21" s="1"/>
  <c r="K106" i="21" s="1"/>
  <c r="K124" i="21" s="1"/>
  <c r="B18" i="21" a="1"/>
  <c r="B18" i="21" s="1"/>
  <c r="G106" i="21" s="1"/>
  <c r="G124" i="21" s="1"/>
  <c r="B16" i="21" a="1"/>
  <c r="B16" i="21" s="1"/>
  <c r="E106" i="21" s="1"/>
  <c r="E124" i="21" s="1"/>
  <c r="B53" i="21" a="1"/>
  <c r="B53" i="21" s="1"/>
  <c r="AP106" i="21" s="1"/>
  <c r="AP124" i="21" s="1"/>
  <c r="B23" i="21" a="1"/>
  <c r="B23" i="21" s="1"/>
  <c r="L106" i="21" s="1"/>
  <c r="L124" i="21" s="1"/>
  <c r="B20" i="21" a="1"/>
  <c r="B20" i="21" s="1"/>
  <c r="I106" i="21" s="1"/>
  <c r="I124" i="21" s="1"/>
  <c r="B19" i="21" a="1"/>
  <c r="B19" i="21" s="1"/>
  <c r="H106" i="21" s="1"/>
  <c r="H124" i="21" s="1"/>
  <c r="B21" i="21" a="1"/>
  <c r="B21" i="21" s="1"/>
  <c r="J106" i="21" s="1"/>
  <c r="J124" i="21" s="1"/>
  <c r="L94" i="10"/>
  <c r="L95" i="10"/>
  <c r="L113" i="10" s="1"/>
  <c r="K95" i="10"/>
  <c r="K113" i="10" s="1"/>
  <c r="K94" i="10"/>
  <c r="J112" i="10"/>
  <c r="J127" i="10" s="1"/>
  <c r="J109" i="10"/>
  <c r="I94" i="10"/>
  <c r="I95" i="10"/>
  <c r="I113" i="10" s="1"/>
  <c r="F94" i="10"/>
  <c r="F95" i="10"/>
  <c r="F113" i="10" s="1"/>
  <c r="E95" i="10"/>
  <c r="E113" i="10" s="1"/>
  <c r="E94" i="10"/>
  <c r="AZ120" i="21" l="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04" i="21"/>
  <c r="J122" i="21" s="1"/>
  <c r="J105" i="21"/>
  <c r="J123" i="21" s="1"/>
  <c r="AP104" i="21"/>
  <c r="AP122" i="21" s="1"/>
  <c r="AP105" i="21"/>
  <c r="AP123" i="21" s="1"/>
  <c r="AQ104" i="21"/>
  <c r="AQ122" i="21" s="1"/>
  <c r="AQ105" i="21"/>
  <c r="AQ123" i="21" s="1"/>
  <c r="D104" i="21"/>
  <c r="D122" i="21" s="1"/>
  <c r="D105" i="21"/>
  <c r="D123" i="21" s="1"/>
  <c r="BC114" i="10"/>
  <c r="D263" i="10" s="1"/>
  <c r="B280" i="10" s="1" a="1"/>
  <c r="B280" i="10" s="1"/>
  <c r="H104" i="21"/>
  <c r="H122" i="21" s="1"/>
  <c r="H105" i="21"/>
  <c r="H123" i="21" s="1"/>
  <c r="E104" i="21"/>
  <c r="E122" i="21" s="1"/>
  <c r="E105" i="21"/>
  <c r="E123" i="21" s="1"/>
  <c r="F104" i="21"/>
  <c r="F122" i="21" s="1"/>
  <c r="F105" i="21"/>
  <c r="F123" i="21" s="1"/>
  <c r="I104" i="21"/>
  <c r="I122" i="21" s="1"/>
  <c r="I105" i="21"/>
  <c r="I123" i="21" s="1"/>
  <c r="G104" i="21"/>
  <c r="G122" i="21" s="1"/>
  <c r="G105" i="21"/>
  <c r="G123" i="21" s="1"/>
  <c r="B104" i="21"/>
  <c r="B105" i="21"/>
  <c r="B115" i="10"/>
  <c r="BC115" i="10" s="1"/>
  <c r="D264" i="10" s="1"/>
  <c r="BC97" i="10"/>
  <c r="C264" i="10" s="1"/>
  <c r="I264" i="10" s="1"/>
  <c r="L104" i="21"/>
  <c r="L122" i="21" s="1"/>
  <c r="L105" i="21"/>
  <c r="L123" i="21" s="1"/>
  <c r="K104" i="21"/>
  <c r="K122" i="21" s="1"/>
  <c r="K105" i="21"/>
  <c r="K123" i="21" s="1"/>
  <c r="C104" i="21"/>
  <c r="C122" i="21" s="1"/>
  <c r="C105" i="21"/>
  <c r="C123" i="21" s="1"/>
  <c r="E112" i="10"/>
  <c r="E127" i="10" s="1"/>
  <c r="E109" i="10"/>
  <c r="K112" i="10"/>
  <c r="K127" i="10" s="1"/>
  <c r="K109" i="10"/>
  <c r="J103" i="21"/>
  <c r="J121" i="21" s="1"/>
  <c r="J102" i="21"/>
  <c r="AP103" i="21"/>
  <c r="AP121" i="21" s="1"/>
  <c r="AP102" i="21"/>
  <c r="AQ103" i="21"/>
  <c r="AQ121" i="21" s="1"/>
  <c r="AQ102" i="21"/>
  <c r="D103" i="21"/>
  <c r="D121" i="21" s="1"/>
  <c r="D102" i="21"/>
  <c r="AQ112" i="10"/>
  <c r="AQ127" i="10" s="1"/>
  <c r="AQ109" i="10"/>
  <c r="H102" i="21"/>
  <c r="H103" i="21"/>
  <c r="H121" i="21" s="1"/>
  <c r="E102" i="21"/>
  <c r="E103" i="21"/>
  <c r="E121" i="21" s="1"/>
  <c r="F103" i="21"/>
  <c r="F121" i="21" s="1"/>
  <c r="F102" i="21"/>
  <c r="AP112" i="10"/>
  <c r="AP127" i="10" s="1"/>
  <c r="AP109" i="10"/>
  <c r="B113" i="10"/>
  <c r="BC113" i="10" s="1"/>
  <c r="D262" i="10" s="1"/>
  <c r="BC95" i="10"/>
  <c r="C262" i="10" s="1"/>
  <c r="I262" i="10" s="1"/>
  <c r="G112" i="10"/>
  <c r="G127" i="10" s="1"/>
  <c r="G109" i="10"/>
  <c r="I102" i="21"/>
  <c r="I103" i="21"/>
  <c r="I121" i="21" s="1"/>
  <c r="G102" i="21"/>
  <c r="G103" i="21"/>
  <c r="G121" i="21" s="1"/>
  <c r="B102" i="21"/>
  <c r="B103" i="21"/>
  <c r="H109" i="10"/>
  <c r="H112" i="10"/>
  <c r="H127" i="10" s="1"/>
  <c r="BC94" i="10"/>
  <c r="C261" i="10" s="1"/>
  <c r="B112" i="10"/>
  <c r="B109" i="10"/>
  <c r="I112" i="10"/>
  <c r="I127" i="10" s="1"/>
  <c r="I109" i="10"/>
  <c r="F109" i="10"/>
  <c r="F112" i="10"/>
  <c r="F127" i="10" s="1"/>
  <c r="L109" i="10"/>
  <c r="L112" i="10"/>
  <c r="L127" i="10" s="1"/>
  <c r="L102" i="21"/>
  <c r="L103" i="21"/>
  <c r="L121" i="21" s="1"/>
  <c r="K102" i="21"/>
  <c r="K103" i="21"/>
  <c r="K121" i="21" s="1"/>
  <c r="C103" i="21"/>
  <c r="C121" i="21" s="1"/>
  <c r="C102" i="21"/>
  <c r="D112" i="10"/>
  <c r="D127" i="10" s="1"/>
  <c r="D109" i="10"/>
  <c r="AO135" i="21" l="1"/>
  <c r="B318" i="21" s="1"/>
  <c r="B403" i="21"/>
  <c r="C403" i="21" s="1"/>
  <c r="D403" i="21" s="1"/>
  <c r="W135" i="21"/>
  <c r="B300" i="21" s="1"/>
  <c r="B385" i="21"/>
  <c r="C385" i="21" s="1"/>
  <c r="D385" i="21" s="1"/>
  <c r="AJ135" i="21"/>
  <c r="B313" i="21" s="1"/>
  <c r="B398" i="21"/>
  <c r="C398" i="21" s="1"/>
  <c r="D398" i="21" s="1"/>
  <c r="Z135" i="21"/>
  <c r="B303" i="21" s="1"/>
  <c r="B388" i="21"/>
  <c r="C388" i="21" s="1"/>
  <c r="D388" i="21" s="1"/>
  <c r="AI135" i="21"/>
  <c r="B312" i="21" s="1"/>
  <c r="B397" i="21"/>
  <c r="C397" i="21" s="1"/>
  <c r="D397" i="21" s="1"/>
  <c r="U135" i="21"/>
  <c r="B298" i="21" s="1"/>
  <c r="B383" i="21"/>
  <c r="C383" i="21" s="1"/>
  <c r="D383" i="21" s="1"/>
  <c r="AF135" i="21"/>
  <c r="B309" i="21" s="1"/>
  <c r="B394" i="21"/>
  <c r="C394" i="21" s="1"/>
  <c r="D394" i="21" s="1"/>
  <c r="BA135" i="21"/>
  <c r="B330" i="21" s="1"/>
  <c r="B415" i="21"/>
  <c r="C415" i="21" s="1"/>
  <c r="D415" i="21" s="1"/>
  <c r="V135" i="21"/>
  <c r="B299" i="21" s="1"/>
  <c r="B384" i="21"/>
  <c r="C384" i="21" s="1"/>
  <c r="D384" i="21" s="1"/>
  <c r="M135" i="21"/>
  <c r="B290" i="21" s="1"/>
  <c r="B375" i="21"/>
  <c r="C375" i="21" s="1"/>
  <c r="D375" i="21" s="1"/>
  <c r="AU135" i="21"/>
  <c r="B324" i="21" s="1"/>
  <c r="B409" i="21"/>
  <c r="C409" i="21" s="1"/>
  <c r="D409" i="21" s="1"/>
  <c r="AN135" i="21"/>
  <c r="B317" i="21" s="1"/>
  <c r="B402" i="21"/>
  <c r="C402" i="21" s="1"/>
  <c r="D402" i="21" s="1"/>
  <c r="Q135" i="21"/>
  <c r="B294" i="21" s="1"/>
  <c r="B379" i="21"/>
  <c r="C379" i="21" s="1"/>
  <c r="D379" i="21" s="1"/>
  <c r="AY135" i="21"/>
  <c r="B328" i="21" s="1"/>
  <c r="B413" i="21"/>
  <c r="C413" i="21" s="1"/>
  <c r="D413" i="21" s="1"/>
  <c r="AD135" i="21"/>
  <c r="B307" i="21" s="1"/>
  <c r="B392" i="21"/>
  <c r="C392" i="21" s="1"/>
  <c r="D392" i="21" s="1"/>
  <c r="AW135" i="21"/>
  <c r="B326" i="21" s="1"/>
  <c r="B411" i="21"/>
  <c r="C411" i="21" s="1"/>
  <c r="D411" i="21" s="1"/>
  <c r="AT135" i="21"/>
  <c r="B323" i="21" s="1"/>
  <c r="B408" i="21"/>
  <c r="C408" i="21" s="1"/>
  <c r="D408" i="21" s="1"/>
  <c r="S135" i="21"/>
  <c r="B296" i="21" s="1"/>
  <c r="B381" i="21"/>
  <c r="C381" i="21" s="1"/>
  <c r="D381" i="21" s="1"/>
  <c r="AH135" i="21"/>
  <c r="B311" i="21" s="1"/>
  <c r="B396" i="21"/>
  <c r="C396" i="21" s="1"/>
  <c r="D396" i="21" s="1"/>
  <c r="P135" i="21"/>
  <c r="B293" i="21" s="1"/>
  <c r="B378" i="21"/>
  <c r="C378" i="21" s="1"/>
  <c r="D378" i="21" s="1"/>
  <c r="Y135" i="21"/>
  <c r="B302" i="21" s="1"/>
  <c r="B387" i="21"/>
  <c r="C387" i="21" s="1"/>
  <c r="D387" i="21" s="1"/>
  <c r="AR135" i="21"/>
  <c r="B321" i="21" s="1"/>
  <c r="B406" i="21"/>
  <c r="C406" i="21" s="1"/>
  <c r="D406" i="21" s="1"/>
  <c r="AG135" i="21"/>
  <c r="B310" i="21" s="1"/>
  <c r="B395" i="21"/>
  <c r="C395" i="21" s="1"/>
  <c r="D395" i="21" s="1"/>
  <c r="N135" i="21"/>
  <c r="B291" i="21" s="1"/>
  <c r="B376" i="21"/>
  <c r="C376" i="21" s="1"/>
  <c r="D376" i="21" s="1"/>
  <c r="AV135" i="21"/>
  <c r="B325" i="21" s="1"/>
  <c r="B410" i="21"/>
  <c r="C410" i="21" s="1"/>
  <c r="D410" i="21" s="1"/>
  <c r="AB135" i="21"/>
  <c r="B305" i="21" s="1"/>
  <c r="B390" i="21"/>
  <c r="C390" i="21" s="1"/>
  <c r="D390" i="21" s="1"/>
  <c r="AK135" i="21"/>
  <c r="B314" i="21" s="1"/>
  <c r="B399" i="21"/>
  <c r="C399" i="21" s="1"/>
  <c r="D399" i="21" s="1"/>
  <c r="R135" i="21"/>
  <c r="B295" i="21" s="1"/>
  <c r="B380" i="21"/>
  <c r="C380" i="21" s="1"/>
  <c r="D380" i="21" s="1"/>
  <c r="AX135" i="21"/>
  <c r="B327" i="21" s="1"/>
  <c r="B412" i="21"/>
  <c r="C412" i="21" s="1"/>
  <c r="D412" i="21" s="1"/>
  <c r="AE135" i="21"/>
  <c r="B308" i="21" s="1"/>
  <c r="B393" i="21"/>
  <c r="C393" i="21" s="1"/>
  <c r="D393" i="21" s="1"/>
  <c r="AL135" i="21"/>
  <c r="B315" i="21" s="1"/>
  <c r="B400" i="21"/>
  <c r="C400" i="21" s="1"/>
  <c r="D400" i="21" s="1"/>
  <c r="T135" i="21"/>
  <c r="B297" i="21" s="1"/>
  <c r="B382" i="21"/>
  <c r="C382" i="21" s="1"/>
  <c r="D382" i="21" s="1"/>
  <c r="O135" i="21"/>
  <c r="B292" i="21" s="1"/>
  <c r="B377" i="21"/>
  <c r="C377" i="21" s="1"/>
  <c r="D377" i="21" s="1"/>
  <c r="AC135" i="21"/>
  <c r="B306" i="21" s="1"/>
  <c r="B391" i="21"/>
  <c r="C391" i="21" s="1"/>
  <c r="D391" i="21" s="1"/>
  <c r="AS135" i="21"/>
  <c r="B322" i="21" s="1"/>
  <c r="B407" i="21"/>
  <c r="C407" i="21" s="1"/>
  <c r="D407" i="21" s="1"/>
  <c r="X135" i="21"/>
  <c r="B301" i="21" s="1"/>
  <c r="B386" i="21"/>
  <c r="C386" i="21" s="1"/>
  <c r="D386" i="21" s="1"/>
  <c r="AA135" i="21"/>
  <c r="B304" i="21" s="1"/>
  <c r="B389" i="21"/>
  <c r="C389" i="21" s="1"/>
  <c r="D389" i="21" s="1"/>
  <c r="AM135" i="21"/>
  <c r="B316" i="21" s="1"/>
  <c r="B401" i="21"/>
  <c r="C401" i="21" s="1"/>
  <c r="D401" i="21" s="1"/>
  <c r="AZ135" i="21"/>
  <c r="B329" i="21" s="1"/>
  <c r="B414" i="21"/>
  <c r="C414" i="21" s="1"/>
  <c r="D414"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D419" i="21"/>
  <c r="D37" i="8" s="1"/>
  <c r="J263" i="10"/>
  <c r="B281" i="10" a="1"/>
  <c r="B281" i="10" s="1"/>
  <c r="J264" i="10"/>
  <c r="C64" i="12"/>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E85" i="13" l="1"/>
  <c r="F85" i="13" s="1"/>
  <c r="E419" i="21"/>
  <c r="E37" i="8" s="1"/>
  <c r="C419" i="21"/>
  <c r="C37" i="8" s="1"/>
  <c r="C349" i="2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D349" i="2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<sst xmlns="http://schemas.openxmlformats.org/spreadsheetml/2006/main" count="1083" uniqueCount="299">
  <si>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</si>
  <si>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</si>
  <si>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</si>
  <si>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</si>
  <si>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</si>
  <si>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</si>
  <si>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</si>
  <si>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</si>
  <si>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</si>
  <si>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</si>
  <si>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</si>
  <si>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</si>
  <si>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</si>
  <si>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</si>
  <si>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</si>
  <si>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</si>
  <si>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</si>
  <si>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</si>
  <si>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</si>
  <si>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</si>
  <si>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</si>
  <si>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</si>
  <si>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</si>
  <si>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</si>
  <si>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</si>
  <si>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</si>
  <si>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</si>
  <si>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</si>
  <si>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</si>
  <si>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</si>
  <si>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</si>
  <si>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</si>
  <si>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</si>
  <si>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</si>
  <si>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</si>
  <si>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</si>
  <si>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</si>
  <si>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</si>
  <si>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</si>
  <si>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</si>
  <si>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</si>
  <si>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</si>
  <si>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</si>
  <si>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</si>
  <si>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</si>
  <si>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</si>
  <si>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</si>
  <si>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</si>
  <si>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</si>
  <si>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</si>
  <si>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</si>
  <si>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</si>
  <si>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</si>
  <si>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</si>
  <si>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</si>
  <si>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</si>
  <si>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</si>
  <si>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</si>
  <si>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</si>
  <si>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</si>
  <si>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</si>
  <si>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</si>
  <si>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</si>
  <si>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</si>
  <si>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</si>
  <si>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</si>
  <si>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</si>
  <si>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</si>
  <si>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</si>
  <si>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</si>
  <si>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</si>
  <si>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</si>
  <si>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</si>
  <si>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</si>
  <si>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</si>
  <si>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</si>
  <si>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</si>
  <si>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</si>
  <si>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</si>
  <si>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</si>
  <si>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</si>
  <si>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</si>
  <si>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</si>
  <si>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</si>
  <si>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</si>
  <si>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</si>
  <si>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</si>
  <si>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</si>
  <si>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</si>
  <si>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</si>
  <si>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</si>
  <si>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</si>
  <si>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</si>
  <si>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</si>
  <si>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</si>
  <si>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</si>
  <si>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</si>
  <si>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</si>
  <si>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</si>
  <si>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</si>
  <si>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</si>
  <si>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</si>
  <si>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</si>
  <si>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</si>
  <si>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</si>
  <si>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</si>
  <si>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</si>
  <si>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</si>
  <si>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</si>
  <si>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</si>
  <si>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</si>
  <si>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</si>
  <si>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</si>
  <si>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</si>
  <si>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</si>
  <si>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</si>
  <si>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</si>
  <si>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</si>
  <si>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</si>
  <si>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</si>
  <si>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</si>
  <si>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</si>
  <si>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</si>
  <si>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</si>
  <si>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</si>
  <si>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</si>
  <si>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</si>
  <si>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</si>
  <si>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</si>
  <si>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</si>
  <si>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</si>
  <si>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</si>
  <si>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</si>
  <si>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</si>
  <si>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</si>
  <si>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</si>
  <si>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</si>
  <si>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</si>
  <si>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</si>
  <si>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</si>
  <si>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</si>
  <si>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</si>
  <si>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</si>
  <si>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</si>
  <si>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</si>
  <si>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</si>
  <si>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</si>
  <si>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</si>
  <si>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</si>
  <si>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</si>
  <si>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</si>
  <si>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</si>
  <si>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</si>
  <si>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</si>
  <si>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</si>
  <si>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</si>
  <si>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</si>
  <si>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</si>
  <si>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</si>
  <si>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</si>
  <si>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</si>
  <si>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</si>
  <si>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</si>
  <si>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</si>
  <si>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</si>
  <si>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</si>
  <si>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</si>
  <si>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</si>
  <si>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</si>
  <si>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</si>
  <si>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</si>
  <si>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</si>
  <si>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</si>
  <si>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</si>
  <si>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</si>
  <si>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</si>
  <si>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</si>
  <si>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</si>
  <si>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</si>
  <si>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</si>
  <si>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</si>
  <si>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</si>
  <si>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</si>
  <si>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</si>
  <si>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</si>
  <si>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</si>
  <si>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</si>
  <si>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</si>
  <si>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</si>
  <si>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</si>
  <si>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</si>
  <si>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</si>
  <si>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</si>
  <si>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</si>
  <si>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</si>
  <si>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</si>
  <si>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</si>
  <si>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</si>
  <si>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</si>
  <si>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</si>
  <si>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</si>
  <si>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</si>
  <si>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</si>
  <si>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</si>
  <si>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</si>
  <si>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</si>
  <si>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</si>
  <si>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</si>
  <si>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</si>
  <si>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</si>
  <si>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</si>
  <si>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</si>
  <si>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</si>
  <si>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</si>
  <si>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</si>
  <si>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Apr-2019</t>
  </si>
  <si>
    <t>Mar-2020</t>
  </si>
  <si>
    <t>days</t>
  </si>
  <si>
    <t>GS</t>
  </si>
  <si>
    <t>Ind</t>
  </si>
  <si>
    <t>gs</t>
  </si>
  <si>
    <t>ind</t>
  </si>
  <si>
    <t>X</t>
  </si>
  <si>
    <t>Y</t>
  </si>
  <si>
    <t>x</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</si>
  <si>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</si>
  <si>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</si>
  <si>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</si>
  <si>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</si>
  <si>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</si>
  <si>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</si>
  <si>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</si>
  <si>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</si>
  <si>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</si>
  <si>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</si>
  <si>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</si>
  <si>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</si>
  <si>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</si>
  <si>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</si>
  <si>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</si>
  <si>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</si>
  <si>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</si>
  <si>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</si>
  <si>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</si>
  <si>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</si>
  <si>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</si>
  <si>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</si>
  <si>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</si>
  <si>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</si>
  <si>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</si>
  <si>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</si>
  <si>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</si>
  <si>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</si>
  <si>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</si>
  <si>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</si>
  <si>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</si>
  <si>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</si>
  <si>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</si>
  <si>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</si>
  <si>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</si>
  <si>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</si>
  <si>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</si>
  <si>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</si>
  <si>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</si>
  <si>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</si>
  <si>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Capacity 1</t>
  </si>
  <si>
    <t>Capacity 2</t>
  </si>
  <si>
    <t>Capacity 3</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</si>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</sst>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3">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all clusters,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120</c:v>
                </c:pt>
                <c:pt idx="1">
                  <c:v>120</c:v>
                </c:pt>
                <c:pt idx="2">
                  <c:v>120</c:v>
                </c:pt>
                <c:pt idx="3">
                  <c:v>120</c:v>
                </c:pt>
                <c:pt idx="4">
                  <c:v>120</c:v>
                </c:pt>
                <c:pt idx="5">
                  <c:v>120</c:v>
                </c:pt>
                <c:pt idx="6">
                  <c:v>120</c:v>
                </c:pt>
                <c:pt idx="7">
                  <c:v>120</c:v>
                </c:pt>
                <c:pt idx="8">
                  <c:v>120</c:v>
                </c:pt>
                <c:pt idx="9">
                  <c:v>120</c:v>
                </c:pt>
                <c:pt idx="10">
                  <c:v>120</c:v>
                </c:pt>
                <c:pt idx="11">
                  <c:v>120</c:v>
                </c:pt>
                <c:pt idx="12">
                  <c:v>120</c:v>
                </c:pt>
                <c:pt idx="13">
                  <c:v>120</c:v>
                </c:pt>
                <c:pt idx="14">
                  <c:v>120</c:v>
                </c:pt>
                <c:pt idx="15">
                  <c:v>120</c:v>
                </c:pt>
                <c:pt idx="16">
                  <c:v>120</c:v>
                </c:pt>
                <c:pt idx="17">
                  <c:v>120</c:v>
                </c:pt>
                <c:pt idx="18">
                  <c:v>120</c:v>
                </c:pt>
                <c:pt idx="19">
                  <c:v>120</c:v>
                </c:pt>
                <c:pt idx="20">
                  <c:v>120</c:v>
                </c:pt>
                <c:pt idx="21">
                  <c:v>120</c:v>
                </c:pt>
                <c:pt idx="22">
                  <c:v>120</c:v>
                </c:pt>
                <c:pt idx="23">
                  <c:v>120</c:v>
                </c:pt>
                <c:pt idx="24">
                  <c:v>120</c:v>
                </c:pt>
                <c:pt idx="25">
                  <c:v>120</c:v>
                </c:pt>
                <c:pt idx="26">
                  <c:v>120</c:v>
                </c:pt>
                <c:pt idx="27">
                  <c:v>120</c:v>
                </c:pt>
                <c:pt idx="28">
                  <c:v>120</c:v>
                </c:pt>
                <c:pt idx="29">
                  <c:v>120</c:v>
                </c:pt>
                <c:pt idx="30">
                  <c:v>120</c:v>
                </c:pt>
                <c:pt idx="31">
                  <c:v>120</c:v>
                </c:pt>
                <c:pt idx="32">
                  <c:v>120</c:v>
                </c:pt>
                <c:pt idx="33">
                  <c:v>120</c:v>
                </c:pt>
                <c:pt idx="34">
                  <c:v>120</c:v>
                </c:pt>
                <c:pt idx="35">
                  <c:v>120</c:v>
                </c:pt>
                <c:pt idx="36">
                  <c:v>120</c:v>
                </c:pt>
                <c:pt idx="37">
                  <c:v>120</c:v>
                </c:pt>
                <c:pt idx="38">
                  <c:v>120</c:v>
                </c:pt>
                <c:pt idx="39">
                  <c:v>120</c:v>
                </c:pt>
                <c:pt idx="40">
                  <c:v>120</c:v>
                </c:pt>
                <c:pt idx="41">
                  <c:v>120</c:v>
                </c:pt>
                <c:pt idx="42">
                  <c:v>180</c:v>
                </c:pt>
                <c:pt idx="43">
                  <c:v>180</c:v>
                </c:pt>
                <c:pt idx="44">
                  <c:v>180</c:v>
                </c:pt>
                <c:pt idx="45">
                  <c:v>180</c:v>
                </c:pt>
                <c:pt idx="46">
                  <c:v>180</c:v>
                </c:pt>
                <c:pt idx="47">
                  <c:v>180</c:v>
                </c:pt>
                <c:pt idx="48">
                  <c:v>180</c:v>
                </c:pt>
                <c:pt idx="49">
                  <c:v>180</c:v>
                </c:pt>
                <c:pt idx="50">
                  <c:v>180</c:v>
                </c:pt>
                <c:pt idx="51">
                  <c:v>180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20 Group Sessions,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46.502500000000012</c:v>
                </c:pt>
                <c:pt idx="1">
                  <c:v>46.502500000000012</c:v>
                </c:pt>
                <c:pt idx="2">
                  <c:v>46.502500000000012</c:v>
                </c:pt>
                <c:pt idx="3">
                  <c:v>46.502500000000012</c:v>
                </c:pt>
                <c:pt idx="4">
                  <c:v>46.502500000000012</c:v>
                </c:pt>
                <c:pt idx="5">
                  <c:v>46.502500000000012</c:v>
                </c:pt>
                <c:pt idx="6">
                  <c:v>46.502500000000012</c:v>
                </c:pt>
                <c:pt idx="7">
                  <c:v>46.502500000000012</c:v>
                </c:pt>
                <c:pt idx="8">
                  <c:v>46.502500000000012</c:v>
                </c:pt>
                <c:pt idx="9">
                  <c:v>46.502500000000012</c:v>
                </c:pt>
                <c:pt idx="10">
                  <c:v>46.502500000000012</c:v>
                </c:pt>
                <c:pt idx="11">
                  <c:v>46.502500000000012</c:v>
                </c:pt>
                <c:pt idx="12">
                  <c:v>46.502500000000012</c:v>
                </c:pt>
                <c:pt idx="13">
                  <c:v>46.502500000000012</c:v>
                </c:pt>
                <c:pt idx="14">
                  <c:v>46.502500000000012</c:v>
                </c:pt>
                <c:pt idx="15">
                  <c:v>46.502500000000012</c:v>
                </c:pt>
                <c:pt idx="16">
                  <c:v>46.502500000000012</c:v>
                </c:pt>
                <c:pt idx="17">
                  <c:v>46.502500000000012</c:v>
                </c:pt>
                <c:pt idx="18">
                  <c:v>46.502500000000012</c:v>
                </c:pt>
                <c:pt idx="19">
                  <c:v>46.502500000000012</c:v>
                </c:pt>
                <c:pt idx="20">
                  <c:v>46.502500000000012</c:v>
                </c:pt>
                <c:pt idx="21">
                  <c:v>46.502500000000012</c:v>
                </c:pt>
                <c:pt idx="22">
                  <c:v>46.502500000000012</c:v>
                </c:pt>
                <c:pt idx="23">
                  <c:v>46.502500000000012</c:v>
                </c:pt>
                <c:pt idx="24">
                  <c:v>46.502500000000012</c:v>
                </c:pt>
                <c:pt idx="25">
                  <c:v>46.502500000000012</c:v>
                </c:pt>
                <c:pt idx="26">
                  <c:v>46.502500000000012</c:v>
                </c:pt>
                <c:pt idx="27">
                  <c:v>46.502500000000012</c:v>
                </c:pt>
                <c:pt idx="28">
                  <c:v>46.502500000000012</c:v>
                </c:pt>
                <c:pt idx="29">
                  <c:v>46.502500000000012</c:v>
                </c:pt>
                <c:pt idx="30">
                  <c:v>46.502500000000012</c:v>
                </c:pt>
                <c:pt idx="31">
                  <c:v>46.502500000000012</c:v>
                </c:pt>
                <c:pt idx="32">
                  <c:v>46.502500000000012</c:v>
                </c:pt>
                <c:pt idx="33">
                  <c:v>46.502500000000012</c:v>
                </c:pt>
                <c:pt idx="34">
                  <c:v>46.502500000000012</c:v>
                </c:pt>
                <c:pt idx="35">
                  <c:v>46.502500000000012</c:v>
                </c:pt>
                <c:pt idx="36">
                  <c:v>46.502500000000012</c:v>
                </c:pt>
                <c:pt idx="37">
                  <c:v>46.502500000000012</c:v>
                </c:pt>
                <c:pt idx="38">
                  <c:v>46.502500000000012</c:v>
                </c:pt>
                <c:pt idx="39">
                  <c:v>46.502500000000012</c:v>
                </c:pt>
                <c:pt idx="40">
                  <c:v>46.502500000000012</c:v>
                </c:pt>
                <c:pt idx="41">
                  <c:v>46.502500000000012</c:v>
                </c:pt>
                <c:pt idx="42">
                  <c:v>46.502500000000012</c:v>
                </c:pt>
                <c:pt idx="43">
                  <c:v>46.502500000000012</c:v>
                </c:pt>
                <c:pt idx="44">
                  <c:v>46.502500000000012</c:v>
                </c:pt>
                <c:pt idx="45">
                  <c:v>46.502500000000012</c:v>
                </c:pt>
                <c:pt idx="46">
                  <c:v>46.502500000000012</c:v>
                </c:pt>
                <c:pt idx="47">
                  <c:v>46.502500000000012</c:v>
                </c:pt>
                <c:pt idx="48">
                  <c:v>46.502500000000012</c:v>
                </c:pt>
                <c:pt idx="49">
                  <c:v>46.502500000000012</c:v>
                </c:pt>
                <c:pt idx="50">
                  <c:v>46.502500000000012</c:v>
                </c:pt>
                <c:pt idx="51">
                  <c:v>46.502500000000012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7.4374999999999858</c:v>
                </c:pt>
                <c:pt idx="1">
                  <c:v>7.4374999999999858</c:v>
                </c:pt>
                <c:pt idx="2">
                  <c:v>7.4374999999999858</c:v>
                </c:pt>
                <c:pt idx="3">
                  <c:v>7.4374999999999858</c:v>
                </c:pt>
                <c:pt idx="4">
                  <c:v>7.4374999999999858</c:v>
                </c:pt>
                <c:pt idx="5">
                  <c:v>7.4374999999999858</c:v>
                </c:pt>
                <c:pt idx="6">
                  <c:v>7.4374999999999858</c:v>
                </c:pt>
                <c:pt idx="7">
                  <c:v>7.4374999999999858</c:v>
                </c:pt>
                <c:pt idx="8">
                  <c:v>7.4374999999999858</c:v>
                </c:pt>
                <c:pt idx="9">
                  <c:v>7.4374999999999858</c:v>
                </c:pt>
                <c:pt idx="10">
                  <c:v>7.4374999999999858</c:v>
                </c:pt>
                <c:pt idx="11">
                  <c:v>7.4374999999999858</c:v>
                </c:pt>
                <c:pt idx="12">
                  <c:v>7.4374999999999858</c:v>
                </c:pt>
                <c:pt idx="13">
                  <c:v>7.4374999999999858</c:v>
                </c:pt>
                <c:pt idx="14">
                  <c:v>7.4374999999999858</c:v>
                </c:pt>
                <c:pt idx="15">
                  <c:v>7.4374999999999858</c:v>
                </c:pt>
                <c:pt idx="16">
                  <c:v>7.4374999999999858</c:v>
                </c:pt>
                <c:pt idx="17">
                  <c:v>7.4374999999999858</c:v>
                </c:pt>
                <c:pt idx="18">
                  <c:v>7.4374999999999858</c:v>
                </c:pt>
                <c:pt idx="19">
                  <c:v>7.4374999999999858</c:v>
                </c:pt>
                <c:pt idx="20">
                  <c:v>7.4374999999999858</c:v>
                </c:pt>
                <c:pt idx="21">
                  <c:v>7.4374999999999858</c:v>
                </c:pt>
                <c:pt idx="22">
                  <c:v>7.4374999999999858</c:v>
                </c:pt>
                <c:pt idx="23">
                  <c:v>7.4374999999999858</c:v>
                </c:pt>
                <c:pt idx="24">
                  <c:v>7.4374999999999858</c:v>
                </c:pt>
                <c:pt idx="25">
                  <c:v>7.4374999999999858</c:v>
                </c:pt>
                <c:pt idx="26">
                  <c:v>7.4374999999999858</c:v>
                </c:pt>
                <c:pt idx="27">
                  <c:v>7.4374999999999858</c:v>
                </c:pt>
                <c:pt idx="28">
                  <c:v>7.4374999999999858</c:v>
                </c:pt>
                <c:pt idx="29">
                  <c:v>7.4374999999999858</c:v>
                </c:pt>
                <c:pt idx="30">
                  <c:v>7.4374999999999858</c:v>
                </c:pt>
                <c:pt idx="31">
                  <c:v>7.4374999999999858</c:v>
                </c:pt>
                <c:pt idx="32">
                  <c:v>7.4374999999999858</c:v>
                </c:pt>
                <c:pt idx="33">
                  <c:v>7.4374999999999858</c:v>
                </c:pt>
                <c:pt idx="34">
                  <c:v>7.4374999999999858</c:v>
                </c:pt>
                <c:pt idx="35">
                  <c:v>7.4374999999999858</c:v>
                </c:pt>
                <c:pt idx="36">
                  <c:v>7.4374999999999858</c:v>
                </c:pt>
                <c:pt idx="37">
                  <c:v>7.4374999999999858</c:v>
                </c:pt>
                <c:pt idx="38">
                  <c:v>7.4374999999999858</c:v>
                </c:pt>
                <c:pt idx="39">
                  <c:v>7.4374999999999858</c:v>
                </c:pt>
                <c:pt idx="40">
                  <c:v>7.4374999999999858</c:v>
                </c:pt>
                <c:pt idx="41">
                  <c:v>7.4374999999999858</c:v>
                </c:pt>
                <c:pt idx="42">
                  <c:v>7.4374999999999858</c:v>
                </c:pt>
                <c:pt idx="43">
                  <c:v>7.4374999999999858</c:v>
                </c:pt>
                <c:pt idx="44">
                  <c:v>7.4374999999999858</c:v>
                </c:pt>
                <c:pt idx="45">
                  <c:v>7.4374999999999858</c:v>
                </c:pt>
                <c:pt idx="46">
                  <c:v>7.4374999999999858</c:v>
                </c:pt>
                <c:pt idx="47">
                  <c:v>7.4374999999999858</c:v>
                </c:pt>
                <c:pt idx="48">
                  <c:v>7.4374999999999858</c:v>
                </c:pt>
                <c:pt idx="49">
                  <c:v>7.4374999999999858</c:v>
                </c:pt>
                <c:pt idx="50">
                  <c:v>7.4374999999999858</c:v>
                </c:pt>
                <c:pt idx="51">
                  <c:v>7.4374999999999858</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60</c:v>
                </c:pt>
                <c:pt idx="43">
                  <c:v>60</c:v>
                </c:pt>
                <c:pt idx="44">
                  <c:v>60</c:v>
                </c:pt>
                <c:pt idx="45">
                  <c:v>60</c:v>
                </c:pt>
                <c:pt idx="46">
                  <c:v>60</c:v>
                </c:pt>
                <c:pt idx="47">
                  <c:v>60</c:v>
                </c:pt>
                <c:pt idx="48">
                  <c:v>60</c:v>
                </c:pt>
                <c:pt idx="49">
                  <c:v>60</c:v>
                </c:pt>
                <c:pt idx="50">
                  <c:v>60</c:v>
                </c:pt>
                <c:pt idx="51">
                  <c:v>60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20 Group Sessions,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
                <c:pt idx="0">
                  <c:v>20 Group Sessions</c:v>
                </c:pt>
              </c:strCache>
            </c:strRef>
          </c:cat>
          <c:val>
            <c:numRef>
              <c:f>'Required Capacity (Hide)'!$F$63:$F$77</c:f>
              <c:numCache>
                <c:formatCode>General</c:formatCode>
                <c:ptCount val="1"/>
                <c:pt idx="0">
                  <c:v>46.50250000000004</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
                <c:pt idx="0">
                  <c:v>20 Group Sessions</c:v>
                </c:pt>
              </c:strCache>
            </c:strRef>
          </c:cat>
          <c:val>
            <c:numRef>
              <c:f>'Required Capacity (Hide)'!$G$63:$G$77</c:f>
              <c:numCache>
                <c:formatCode>General</c:formatCode>
                <c:ptCount val="1"/>
                <c:pt idx="0">
                  <c:v>7.4375</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
                <c:pt idx="0">
                  <c:v>11.538461538461538</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
                <c:pt idx="0">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15.796714285714286</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157.54</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37.516666666666666</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131.53846153846155</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2686.212</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550.18799999999692</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1692.3076923076924</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99.75</c:v>
                </c:pt>
                <c:pt idx="1">
                  <c:v>99.75</c:v>
                </c:pt>
                <c:pt idx="2">
                  <c:v>99.75</c:v>
                </c:pt>
                <c:pt idx="3">
                  <c:v>99.75</c:v>
                </c:pt>
                <c:pt idx="4">
                  <c:v>99.75</c:v>
                </c:pt>
                <c:pt idx="5">
                  <c:v>99.75</c:v>
                </c:pt>
                <c:pt idx="6">
                  <c:v>99.75</c:v>
                </c:pt>
                <c:pt idx="7">
                  <c:v>99.75</c:v>
                </c:pt>
                <c:pt idx="8">
                  <c:v>99.75</c:v>
                </c:pt>
                <c:pt idx="9">
                  <c:v>99.75</c:v>
                </c:pt>
                <c:pt idx="10">
                  <c:v>99.75</c:v>
                </c:pt>
                <c:pt idx="11">
                  <c:v>99.75</c:v>
                </c:pt>
                <c:pt idx="12">
                  <c:v>99.75</c:v>
                </c:pt>
                <c:pt idx="13">
                  <c:v>99.75</c:v>
                </c:pt>
                <c:pt idx="14">
                  <c:v>99.75</c:v>
                </c:pt>
                <c:pt idx="15">
                  <c:v>99.75</c:v>
                </c:pt>
                <c:pt idx="16">
                  <c:v>99.75</c:v>
                </c:pt>
                <c:pt idx="17">
                  <c:v>99.75</c:v>
                </c:pt>
                <c:pt idx="18">
                  <c:v>99.75</c:v>
                </c:pt>
                <c:pt idx="19">
                  <c:v>99.75</c:v>
                </c:pt>
                <c:pt idx="20">
                  <c:v>99.75</c:v>
                </c:pt>
                <c:pt idx="21">
                  <c:v>99.75</c:v>
                </c:pt>
                <c:pt idx="22">
                  <c:v>99.75</c:v>
                </c:pt>
                <c:pt idx="23">
                  <c:v>99.75</c:v>
                </c:pt>
                <c:pt idx="24">
                  <c:v>99.75</c:v>
                </c:pt>
                <c:pt idx="25">
                  <c:v>99.75</c:v>
                </c:pt>
                <c:pt idx="26">
                  <c:v>99.75</c:v>
                </c:pt>
                <c:pt idx="27">
                  <c:v>99.75</c:v>
                </c:pt>
                <c:pt idx="28">
                  <c:v>99.75</c:v>
                </c:pt>
                <c:pt idx="29">
                  <c:v>99.75</c:v>
                </c:pt>
                <c:pt idx="30">
                  <c:v>99.75</c:v>
                </c:pt>
                <c:pt idx="31">
                  <c:v>99.75</c:v>
                </c:pt>
                <c:pt idx="32">
                  <c:v>99.75</c:v>
                </c:pt>
                <c:pt idx="33">
                  <c:v>99.75</c:v>
                </c:pt>
                <c:pt idx="34">
                  <c:v>99.75</c:v>
                </c:pt>
                <c:pt idx="35">
                  <c:v>99.75</c:v>
                </c:pt>
                <c:pt idx="36">
                  <c:v>99.75</c:v>
                </c:pt>
                <c:pt idx="37">
                  <c:v>99.75</c:v>
                </c:pt>
                <c:pt idx="38">
                  <c:v>99.75</c:v>
                </c:pt>
                <c:pt idx="39">
                  <c:v>99.75</c:v>
                </c:pt>
                <c:pt idx="40">
                  <c:v>99.75</c:v>
                </c:pt>
                <c:pt idx="41">
                  <c:v>99.75</c:v>
                </c:pt>
                <c:pt idx="42">
                  <c:v>99.75</c:v>
                </c:pt>
                <c:pt idx="43">
                  <c:v>99.75</c:v>
                </c:pt>
                <c:pt idx="44">
                  <c:v>99.75</c:v>
                </c:pt>
                <c:pt idx="45">
                  <c:v>99.75</c:v>
                </c:pt>
                <c:pt idx="46">
                  <c:v>99.75</c:v>
                </c:pt>
                <c:pt idx="47">
                  <c:v>99.75</c:v>
                </c:pt>
                <c:pt idx="48">
                  <c:v>99.75</c:v>
                </c:pt>
                <c:pt idx="49">
                  <c:v>99.75</c:v>
                </c:pt>
                <c:pt idx="50">
                  <c:v>99.75</c:v>
                </c:pt>
                <c:pt idx="51">
                  <c:v>99.75</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10.5</c:v>
                </c:pt>
                <c:pt idx="1">
                  <c:v>10.5</c:v>
                </c:pt>
                <c:pt idx="2">
                  <c:v>10.5</c:v>
                </c:pt>
                <c:pt idx="3">
                  <c:v>10.5</c:v>
                </c:pt>
                <c:pt idx="4">
                  <c:v>10.5</c:v>
                </c:pt>
                <c:pt idx="5">
                  <c:v>10.5</c:v>
                </c:pt>
                <c:pt idx="6">
                  <c:v>10.5</c:v>
                </c:pt>
                <c:pt idx="7">
                  <c:v>10.5</c:v>
                </c:pt>
                <c:pt idx="8">
                  <c:v>10.5</c:v>
                </c:pt>
                <c:pt idx="9">
                  <c:v>10.5</c:v>
                </c:pt>
                <c:pt idx="10">
                  <c:v>10.5</c:v>
                </c:pt>
                <c:pt idx="11">
                  <c:v>10.5</c:v>
                </c:pt>
                <c:pt idx="12">
                  <c:v>10.5</c:v>
                </c:pt>
                <c:pt idx="13">
                  <c:v>10.5</c:v>
                </c:pt>
                <c:pt idx="14">
                  <c:v>10.5</c:v>
                </c:pt>
                <c:pt idx="15">
                  <c:v>10.5</c:v>
                </c:pt>
                <c:pt idx="16">
                  <c:v>10.5</c:v>
                </c:pt>
                <c:pt idx="17">
                  <c:v>10.5</c:v>
                </c:pt>
                <c:pt idx="18">
                  <c:v>10.5</c:v>
                </c:pt>
                <c:pt idx="19">
                  <c:v>10.5</c:v>
                </c:pt>
                <c:pt idx="20">
                  <c:v>10.5</c:v>
                </c:pt>
                <c:pt idx="21">
                  <c:v>10.5</c:v>
                </c:pt>
                <c:pt idx="22">
                  <c:v>10.5</c:v>
                </c:pt>
                <c:pt idx="23">
                  <c:v>10.5</c:v>
                </c:pt>
                <c:pt idx="24">
                  <c:v>10.5</c:v>
                </c:pt>
                <c:pt idx="25">
                  <c:v>10.5</c:v>
                </c:pt>
                <c:pt idx="26">
                  <c:v>10.5</c:v>
                </c:pt>
                <c:pt idx="27">
                  <c:v>10.5</c:v>
                </c:pt>
                <c:pt idx="28">
                  <c:v>10.5</c:v>
                </c:pt>
                <c:pt idx="29">
                  <c:v>10.5</c:v>
                </c:pt>
                <c:pt idx="30">
                  <c:v>10.5</c:v>
                </c:pt>
                <c:pt idx="31">
                  <c:v>10.5</c:v>
                </c:pt>
                <c:pt idx="32">
                  <c:v>10.5</c:v>
                </c:pt>
                <c:pt idx="33">
                  <c:v>10.5</c:v>
                </c:pt>
                <c:pt idx="34">
                  <c:v>10.5</c:v>
                </c:pt>
                <c:pt idx="35">
                  <c:v>10.5</c:v>
                </c:pt>
                <c:pt idx="36">
                  <c:v>10.5</c:v>
                </c:pt>
                <c:pt idx="37">
                  <c:v>10.5</c:v>
                </c:pt>
                <c:pt idx="38">
                  <c:v>10.5</c:v>
                </c:pt>
                <c:pt idx="39">
                  <c:v>10.5</c:v>
                </c:pt>
                <c:pt idx="40">
                  <c:v>10.5</c:v>
                </c:pt>
                <c:pt idx="41">
                  <c:v>10.5</c:v>
                </c:pt>
                <c:pt idx="42">
                  <c:v>10.5</c:v>
                </c:pt>
                <c:pt idx="43">
                  <c:v>10.5</c:v>
                </c:pt>
                <c:pt idx="44">
                  <c:v>10.5</c:v>
                </c:pt>
                <c:pt idx="45">
                  <c:v>10.5</c:v>
                </c:pt>
                <c:pt idx="46">
                  <c:v>10.5</c:v>
                </c:pt>
                <c:pt idx="47">
                  <c:v>10.5</c:v>
                </c:pt>
                <c:pt idx="48">
                  <c:v>10.5</c:v>
                </c:pt>
                <c:pt idx="49">
                  <c:v>10.5</c:v>
                </c:pt>
                <c:pt idx="50">
                  <c:v>10.5</c:v>
                </c:pt>
                <c:pt idx="51">
                  <c:v>10.5</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137.60999876405884</c:v>
                </c:pt>
                <c:pt idx="1">
                  <c:v>165.21999752811769</c:v>
                </c:pt>
                <c:pt idx="2">
                  <c:v>192.82999629217653</c:v>
                </c:pt>
                <c:pt idx="3">
                  <c:v>220.43999505623538</c:v>
                </c:pt>
                <c:pt idx="4">
                  <c:v>248.04999382029422</c:v>
                </c:pt>
                <c:pt idx="5">
                  <c:v>275.65999258435306</c:v>
                </c:pt>
                <c:pt idx="6">
                  <c:v>303.26999134841191</c:v>
                </c:pt>
                <c:pt idx="7">
                  <c:v>330.87999011247075</c:v>
                </c:pt>
                <c:pt idx="8">
                  <c:v>358.48998887652959</c:v>
                </c:pt>
                <c:pt idx="9">
                  <c:v>386.09998764058844</c:v>
                </c:pt>
                <c:pt idx="10">
                  <c:v>413.70998640464728</c:v>
                </c:pt>
                <c:pt idx="11">
                  <c:v>441.31998516870613</c:v>
                </c:pt>
                <c:pt idx="12">
                  <c:v>468.92998393276497</c:v>
                </c:pt>
                <c:pt idx="13">
                  <c:v>496.53998269682381</c:v>
                </c:pt>
                <c:pt idx="14">
                  <c:v>524.1499814608826</c:v>
                </c:pt>
                <c:pt idx="15">
                  <c:v>551.75998022494139</c:v>
                </c:pt>
                <c:pt idx="16">
                  <c:v>579.36997898900017</c:v>
                </c:pt>
                <c:pt idx="17">
                  <c:v>606.97997775305896</c:v>
                </c:pt>
                <c:pt idx="18">
                  <c:v>634.58997651711775</c:v>
                </c:pt>
                <c:pt idx="19">
                  <c:v>662.19997528117653</c:v>
                </c:pt>
                <c:pt idx="20">
                  <c:v>689.80997404523532</c:v>
                </c:pt>
                <c:pt idx="21">
                  <c:v>717.41997280929411</c:v>
                </c:pt>
                <c:pt idx="22">
                  <c:v>745.0299715733529</c:v>
                </c:pt>
                <c:pt idx="23">
                  <c:v>772.63997033741168</c:v>
                </c:pt>
                <c:pt idx="24">
                  <c:v>800.24996910147047</c:v>
                </c:pt>
                <c:pt idx="25">
                  <c:v>827.85996786552926</c:v>
                </c:pt>
                <c:pt idx="26">
                  <c:v>855.46996662958804</c:v>
                </c:pt>
                <c:pt idx="27">
                  <c:v>883.07996539364683</c:v>
                </c:pt>
                <c:pt idx="28">
                  <c:v>910.68996415770562</c:v>
                </c:pt>
                <c:pt idx="29">
                  <c:v>938.2999629217644</c:v>
                </c:pt>
                <c:pt idx="30">
                  <c:v>965.90996168582319</c:v>
                </c:pt>
                <c:pt idx="31">
                  <c:v>993.51996044988198</c:v>
                </c:pt>
                <c:pt idx="32">
                  <c:v>1021.1299592139408</c:v>
                </c:pt>
                <c:pt idx="33">
                  <c:v>1048.7399579779997</c:v>
                </c:pt>
                <c:pt idx="34">
                  <c:v>1076.3499567420586</c:v>
                </c:pt>
                <c:pt idx="35">
                  <c:v>1103.9599555061175</c:v>
                </c:pt>
                <c:pt idx="36">
                  <c:v>1131.5699542701764</c:v>
                </c:pt>
                <c:pt idx="37">
                  <c:v>1159.1799530342353</c:v>
                </c:pt>
                <c:pt idx="38">
                  <c:v>1186.7899517982942</c:v>
                </c:pt>
                <c:pt idx="39">
                  <c:v>1214.3999505623531</c:v>
                </c:pt>
                <c:pt idx="40">
                  <c:v>1242.009949326412</c:v>
                </c:pt>
                <c:pt idx="41">
                  <c:v>1269.6199480904709</c:v>
                </c:pt>
                <c:pt idx="42">
                  <c:v>1297.2299468545298</c:v>
                </c:pt>
                <c:pt idx="43">
                  <c:v>1324.8399456185887</c:v>
                </c:pt>
                <c:pt idx="44">
                  <c:v>1352.4499443826476</c:v>
                </c:pt>
                <c:pt idx="45">
                  <c:v>1380.0599431467065</c:v>
                </c:pt>
                <c:pt idx="46">
                  <c:v>1407.6699419107654</c:v>
                </c:pt>
                <c:pt idx="47">
                  <c:v>1435.2799406748243</c:v>
                </c:pt>
                <c:pt idx="48">
                  <c:v>1462.8899394388832</c:v>
                </c:pt>
                <c:pt idx="49">
                  <c:v>1490.4999382029421</c:v>
                </c:pt>
                <c:pt idx="50">
                  <c:v>1518.109936967001</c:v>
                </c:pt>
                <c:pt idx="51">
                  <c:v>1545.7199357310599</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17</xdr:col>
      <xdr:colOff>447675</xdr:colOff>
      <xdr:row>1</xdr:row>
      <xdr:rowOff>160336</xdr:rowOff>
    </xdr:from>
    <xdr:to>
      <xdr:col>31</xdr:col>
      <xdr:colOff>1225550</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444500</xdr:colOff>
      <xdr:row>1</xdr:row>
      <xdr:rowOff>158750</xdr:rowOff>
    </xdr:from>
    <xdr:to>
      <xdr:col>31</xdr:col>
      <xdr:colOff>1225550</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196850</xdr:colOff>
      <xdr:row>41</xdr:row>
      <xdr:rowOff>257174</xdr:rowOff>
    </xdr:from>
    <xdr:to>
      <xdr:col>31</xdr:col>
      <xdr:colOff>1914526</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190500</xdr:colOff>
      <xdr:row>41</xdr:row>
      <xdr:rowOff>193674</xdr:rowOff>
    </xdr:from>
    <xdr:to>
      <xdr:col>30</xdr:col>
      <xdr:colOff>542925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457200</xdr:colOff>
      <xdr:row>1</xdr:row>
      <xdr:rowOff>158750</xdr:rowOff>
    </xdr:from>
    <xdr:to>
      <xdr:col>31</xdr:col>
      <xdr:colOff>1263650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C1" workbookViewId="0">
      <selection activeCell="N21" sqref="N21"/>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183</v>
      </c>
      <c r="AB2" t="s">
        <v>91</v>
      </c>
      <c r="AD2" t="s">
        <v>197</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178</v>
      </c>
      <c r="Z3" t="s">
        <v>100</v>
      </c>
      <c r="AB3" t="s">
        <v>134</v>
      </c>
      <c r="AD3" t="s">
        <v>198</v>
      </c>
    </row>
    <row r="4" spans="1:30" x14ac:dyDescent="0.35">
      <c r="B4" t="str">
        <f>Setup!A22</f>
        <v>8 Group Session</v>
      </c>
      <c r="D4">
        <v>3</v>
      </c>
      <c r="F4" t="s">
        <v>60</v>
      </c>
      <c r="H4" t="s">
        <v>75</v>
      </c>
      <c r="I4">
        <v>0.75</v>
      </c>
      <c r="K4" t="s">
        <v>78</v>
      </c>
      <c r="L4">
        <v>2</v>
      </c>
      <c r="T4" t="str">
        <f>Setup!A21</f>
        <v>40 Group Session</v>
      </c>
      <c r="X4" s="76" t="s">
        <v>164</v>
      </c>
    </row>
    <row r="5" spans="1:30" x14ac:dyDescent="0.35">
      <c r="B5" t="str">
        <f>Setup!A23</f>
        <v>20 Individual</v>
      </c>
      <c r="D5">
        <v>4</v>
      </c>
      <c r="H5" t="s">
        <v>76</v>
      </c>
      <c r="I5">
        <v>0.8</v>
      </c>
      <c r="K5" t="s">
        <v>79</v>
      </c>
      <c r="L5">
        <v>1</v>
      </c>
      <c r="T5" t="str">
        <f>Setup!A22</f>
        <v>8 Group Session</v>
      </c>
      <c r="X5" s="76" t="s">
        <v>165</v>
      </c>
    </row>
    <row r="6" spans="1:30" x14ac:dyDescent="0.35">
      <c r="B6" t="str">
        <f>Setup!A24</f>
        <v>40 Individual</v>
      </c>
      <c r="D6">
        <v>5</v>
      </c>
      <c r="K6" t="s">
        <v>80</v>
      </c>
      <c r="L6">
        <v>0.5</v>
      </c>
      <c r="T6" t="str">
        <f>Setup!A23</f>
        <v>20 Individual</v>
      </c>
      <c r="X6" s="76" t="s">
        <v>166</v>
      </c>
    </row>
    <row r="7" spans="1:30" x14ac:dyDescent="0.35">
      <c r="B7" t="str">
        <f>Setup!A25</f>
        <v>Caseload 6</v>
      </c>
      <c r="D7">
        <v>6</v>
      </c>
      <c r="K7" t="s">
        <v>81</v>
      </c>
      <c r="L7">
        <v>0.25</v>
      </c>
      <c r="T7" t="str">
        <f>Setup!A24</f>
        <v>40 Individual</v>
      </c>
      <c r="X7" s="76" t="s">
        <v>167</v>
      </c>
    </row>
    <row r="8" spans="1:30" x14ac:dyDescent="0.35">
      <c r="B8" t="str">
        <f>Setup!A26</f>
        <v>Caseload 7</v>
      </c>
      <c r="D8">
        <v>7</v>
      </c>
      <c r="K8" t="s">
        <v>82</v>
      </c>
      <c r="L8">
        <v>3.7999999999999999E-2</v>
      </c>
      <c r="T8" t="str">
        <f>Setup!A25</f>
        <v>Caseload 6</v>
      </c>
      <c r="X8" s="76" t="s">
        <v>168</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B10" sqref="B10"/>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225</v>
      </c>
      <c r="B1" s="172" t="s">
        <v>226</v>
      </c>
      <c r="C1" s="172" t="s">
        <v>227</v>
      </c>
    </row>
    <row r="2" spans="1:3" ht="58" x14ac:dyDescent="0.35">
      <c r="A2" s="170" t="s">
        <v>214</v>
      </c>
      <c r="B2" s="170" t="s">
        <v>228</v>
      </c>
      <c r="C2" s="171" t="s">
        <v>229</v>
      </c>
    </row>
    <row r="3" spans="1:3" ht="43.5" x14ac:dyDescent="0.35">
      <c r="A3" s="170" t="s">
        <v>230</v>
      </c>
      <c r="B3" s="170" t="s">
        <v>231</v>
      </c>
      <c r="C3" s="171" t="s">
        <v>232</v>
      </c>
    </row>
    <row r="4" spans="1:3" x14ac:dyDescent="0.35">
      <c r="A4" s="170" t="s">
        <v>233</v>
      </c>
      <c r="B4" s="170" t="s">
        <v>231</v>
      </c>
      <c r="C4" s="170" t="s">
        <v>234</v>
      </c>
    </row>
    <row r="5" spans="1:3" ht="29" x14ac:dyDescent="0.35">
      <c r="A5" s="170" t="s">
        <v>235</v>
      </c>
      <c r="B5" s="170" t="s">
        <v>228</v>
      </c>
      <c r="C5" s="171" t="s">
        <v>239</v>
      </c>
    </row>
    <row r="6" spans="1:3" ht="29" x14ac:dyDescent="0.35">
      <c r="A6" s="170" t="s">
        <v>242</v>
      </c>
      <c r="B6" s="170" t="s">
        <v>228</v>
      </c>
      <c r="C6" s="171" t="s">
        <v>243</v>
      </c>
    </row>
    <row r="7" spans="1:3" ht="43.5" x14ac:dyDescent="0.35">
      <c r="A7" s="170" t="s">
        <v>255</v>
      </c>
      <c r="B7" s="170" t="s">
        <v>228</v>
      </c>
      <c r="C7" s="171" t="s">
        <v>260</v>
      </c>
    </row>
    <row r="8" spans="1:3" ht="43.5" x14ac:dyDescent="0.35">
      <c r="A8" s="170" t="s">
        <v>263</v>
      </c>
      <c r="B8" s="170" t="s">
        <v>228</v>
      </c>
      <c r="C8" s="171" t="s">
        <v>264</v>
      </c>
    </row>
    <row r="9" spans="1:3" ht="29" x14ac:dyDescent="0.35">
      <c r="A9" s="170" t="s">
        <v>297</v>
      </c>
      <c r="B9" s="170" t="s">
        <v>228</v>
      </c>
      <c r="C9" s="171" t="s">
        <v>298</v>
      </c>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1" sqref="B21:U21"/>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0" t="str">
        <f>"Demand and capacity analysis notes for "&amp;Setup!B5</f>
        <v>Demand and capacity analysis notes for Test Organisation</v>
      </c>
      <c r="C2" s="180"/>
      <c r="D2" s="180"/>
      <c r="E2" s="180"/>
      <c r="F2" s="180"/>
      <c r="G2" s="180"/>
      <c r="H2" s="180"/>
      <c r="I2" s="180"/>
      <c r="J2" s="180"/>
      <c r="K2" s="180"/>
      <c r="L2" s="180"/>
      <c r="M2" s="180"/>
      <c r="N2" s="180"/>
      <c r="O2" s="180"/>
      <c r="P2" s="180"/>
      <c r="Q2" s="180"/>
      <c r="R2" s="180"/>
      <c r="S2" s="180"/>
      <c r="T2" s="180"/>
      <c r="U2" s="180"/>
    </row>
    <row r="3" spans="2:21" ht="15" thickBot="1" x14ac:dyDescent="0.4">
      <c r="B3" s="173" t="s">
        <v>237</v>
      </c>
    </row>
    <row r="4" spans="2:21" ht="15" thickBot="1" x14ac:dyDescent="0.4">
      <c r="B4" s="177"/>
      <c r="C4" s="178"/>
      <c r="D4" s="178"/>
      <c r="E4" s="178"/>
      <c r="F4" s="178"/>
      <c r="G4" s="178"/>
      <c r="H4" s="178"/>
      <c r="I4" s="178"/>
      <c r="J4" s="178"/>
      <c r="K4" s="178"/>
      <c r="L4" s="178"/>
      <c r="M4" s="178"/>
      <c r="N4" s="178"/>
      <c r="O4" s="178"/>
      <c r="P4" s="178"/>
      <c r="Q4" s="178"/>
      <c r="R4" s="178"/>
      <c r="S4" s="178"/>
      <c r="T4" s="178"/>
      <c r="U4" s="179"/>
    </row>
    <row r="5" spans="2:21" x14ac:dyDescent="0.35">
      <c r="B5" s="181"/>
      <c r="C5" s="181"/>
      <c r="D5" s="181"/>
      <c r="E5" s="181"/>
      <c r="F5" s="181"/>
      <c r="G5" s="181"/>
      <c r="H5" s="181"/>
      <c r="I5" s="181"/>
      <c r="J5" s="181"/>
      <c r="K5" s="181"/>
      <c r="L5" s="181"/>
      <c r="M5" s="181"/>
      <c r="N5" s="181"/>
      <c r="O5" s="181"/>
      <c r="P5" s="181"/>
      <c r="Q5" s="181"/>
      <c r="R5" s="181"/>
      <c r="S5" s="181"/>
      <c r="T5" s="181"/>
      <c r="U5" s="181"/>
    </row>
    <row r="6" spans="2:21" x14ac:dyDescent="0.35">
      <c r="B6" s="182"/>
      <c r="C6" s="182"/>
      <c r="D6" s="182"/>
      <c r="E6" s="182"/>
      <c r="F6" s="182"/>
      <c r="G6" s="182"/>
      <c r="H6" s="182"/>
      <c r="I6" s="182"/>
      <c r="J6" s="182"/>
      <c r="K6" s="182"/>
      <c r="L6" s="182"/>
      <c r="M6" s="182"/>
      <c r="N6" s="182"/>
      <c r="O6" s="182"/>
      <c r="P6" s="182"/>
      <c r="Q6" s="182"/>
      <c r="R6" s="182"/>
      <c r="S6" s="182"/>
      <c r="T6" s="182"/>
      <c r="U6" s="182"/>
    </row>
    <row r="7" spans="2:21" x14ac:dyDescent="0.35">
      <c r="B7" s="182"/>
      <c r="C7" s="182"/>
      <c r="D7" s="182"/>
      <c r="E7" s="182"/>
      <c r="F7" s="182"/>
      <c r="G7" s="182"/>
      <c r="H7" s="182"/>
      <c r="I7" s="182"/>
      <c r="J7" s="182"/>
      <c r="K7" s="182"/>
      <c r="L7" s="182"/>
      <c r="M7" s="182"/>
      <c r="N7" s="182"/>
      <c r="O7" s="182"/>
      <c r="P7" s="182"/>
      <c r="Q7" s="182"/>
      <c r="R7" s="182"/>
      <c r="S7" s="182"/>
      <c r="T7" s="182"/>
      <c r="U7" s="182"/>
    </row>
    <row r="8" spans="2:21" x14ac:dyDescent="0.35">
      <c r="B8" s="182"/>
      <c r="C8" s="182"/>
      <c r="D8" s="182"/>
      <c r="E8" s="182"/>
      <c r="F8" s="182"/>
      <c r="G8" s="182"/>
      <c r="H8" s="182"/>
      <c r="I8" s="182"/>
      <c r="J8" s="182"/>
      <c r="K8" s="182"/>
      <c r="L8" s="182"/>
      <c r="M8" s="182"/>
      <c r="N8" s="182"/>
      <c r="O8" s="182"/>
      <c r="P8" s="182"/>
      <c r="Q8" s="182"/>
      <c r="R8" s="182"/>
      <c r="S8" s="182"/>
      <c r="T8" s="182"/>
      <c r="U8" s="182"/>
    </row>
    <row r="9" spans="2:21" x14ac:dyDescent="0.35">
      <c r="B9" s="182"/>
      <c r="C9" s="182"/>
      <c r="D9" s="182"/>
      <c r="E9" s="182"/>
      <c r="F9" s="182"/>
      <c r="G9" s="182"/>
      <c r="H9" s="182"/>
      <c r="I9" s="182"/>
      <c r="J9" s="182"/>
      <c r="K9" s="182"/>
      <c r="L9" s="182"/>
      <c r="M9" s="182"/>
      <c r="N9" s="182"/>
      <c r="O9" s="182"/>
      <c r="P9" s="182"/>
      <c r="Q9" s="182"/>
      <c r="R9" s="182"/>
      <c r="S9" s="182"/>
      <c r="T9" s="182"/>
      <c r="U9" s="182"/>
    </row>
    <row r="10" spans="2:21" x14ac:dyDescent="0.35">
      <c r="B10" s="182"/>
      <c r="C10" s="182"/>
      <c r="D10" s="182"/>
      <c r="E10" s="182"/>
      <c r="F10" s="182"/>
      <c r="G10" s="182"/>
      <c r="H10" s="182"/>
      <c r="I10" s="182"/>
      <c r="J10" s="182"/>
      <c r="K10" s="182"/>
      <c r="L10" s="182"/>
      <c r="M10" s="182"/>
      <c r="N10" s="182"/>
      <c r="O10" s="182"/>
      <c r="P10" s="182"/>
      <c r="Q10" s="182"/>
      <c r="R10" s="182"/>
      <c r="S10" s="182"/>
      <c r="T10" s="182"/>
      <c r="U10" s="182"/>
    </row>
    <row r="11" spans="2:21" x14ac:dyDescent="0.35">
      <c r="B11" s="182"/>
      <c r="C11" s="182"/>
      <c r="D11" s="182"/>
      <c r="E11" s="182"/>
      <c r="F11" s="182"/>
      <c r="G11" s="182"/>
      <c r="H11" s="182"/>
      <c r="I11" s="182"/>
      <c r="J11" s="182"/>
      <c r="K11" s="182"/>
      <c r="L11" s="182"/>
      <c r="M11" s="182"/>
      <c r="N11" s="182"/>
      <c r="O11" s="182"/>
      <c r="P11" s="182"/>
      <c r="Q11" s="182"/>
      <c r="R11" s="182"/>
      <c r="S11" s="182"/>
      <c r="T11" s="182"/>
      <c r="U11" s="182"/>
    </row>
    <row r="12" spans="2:21" x14ac:dyDescent="0.35">
      <c r="B12" s="182"/>
      <c r="C12" s="182"/>
      <c r="D12" s="182"/>
      <c r="E12" s="182"/>
      <c r="F12" s="182"/>
      <c r="G12" s="182"/>
      <c r="H12" s="182"/>
      <c r="I12" s="182"/>
      <c r="J12" s="182"/>
      <c r="K12" s="182"/>
      <c r="L12" s="182"/>
      <c r="M12" s="182"/>
      <c r="N12" s="182"/>
      <c r="O12" s="182"/>
      <c r="P12" s="182"/>
      <c r="Q12" s="182"/>
      <c r="R12" s="182"/>
      <c r="S12" s="182"/>
      <c r="T12" s="182"/>
      <c r="U12" s="182"/>
    </row>
    <row r="13" spans="2:21" x14ac:dyDescent="0.35">
      <c r="B13" s="182"/>
      <c r="C13" s="182"/>
      <c r="D13" s="182"/>
      <c r="E13" s="182"/>
      <c r="F13" s="182"/>
      <c r="G13" s="182"/>
      <c r="H13" s="182"/>
      <c r="I13" s="182"/>
      <c r="J13" s="182"/>
      <c r="K13" s="182"/>
      <c r="L13" s="182"/>
      <c r="M13" s="182"/>
      <c r="N13" s="182"/>
      <c r="O13" s="182"/>
      <c r="P13" s="182"/>
      <c r="Q13" s="182"/>
      <c r="R13" s="182"/>
      <c r="S13" s="182"/>
      <c r="T13" s="182"/>
      <c r="U13" s="182"/>
    </row>
    <row r="14" spans="2:21" x14ac:dyDescent="0.35">
      <c r="B14" s="182"/>
      <c r="C14" s="182"/>
      <c r="D14" s="182"/>
      <c r="E14" s="182"/>
      <c r="F14" s="182"/>
      <c r="G14" s="182"/>
      <c r="H14" s="182"/>
      <c r="I14" s="182"/>
      <c r="J14" s="182"/>
      <c r="K14" s="182"/>
      <c r="L14" s="182"/>
      <c r="M14" s="182"/>
      <c r="N14" s="182"/>
      <c r="O14" s="182"/>
      <c r="P14" s="182"/>
      <c r="Q14" s="182"/>
      <c r="R14" s="182"/>
      <c r="S14" s="182"/>
      <c r="T14" s="182"/>
      <c r="U14" s="182"/>
    </row>
    <row r="15" spans="2:21" x14ac:dyDescent="0.35">
      <c r="B15" s="182"/>
      <c r="C15" s="182"/>
      <c r="D15" s="182"/>
      <c r="E15" s="182"/>
      <c r="F15" s="182"/>
      <c r="G15" s="182"/>
      <c r="H15" s="182"/>
      <c r="I15" s="182"/>
      <c r="J15" s="182"/>
      <c r="K15" s="182"/>
      <c r="L15" s="182"/>
      <c r="M15" s="182"/>
      <c r="N15" s="182"/>
      <c r="O15" s="182"/>
      <c r="P15" s="182"/>
      <c r="Q15" s="182"/>
      <c r="R15" s="182"/>
      <c r="S15" s="182"/>
      <c r="T15" s="182"/>
      <c r="U15" s="182"/>
    </row>
    <row r="16" spans="2:21" x14ac:dyDescent="0.35">
      <c r="B16" s="182"/>
      <c r="C16" s="182"/>
      <c r="D16" s="182"/>
      <c r="E16" s="182"/>
      <c r="F16" s="182"/>
      <c r="G16" s="182"/>
      <c r="H16" s="182"/>
      <c r="I16" s="182"/>
      <c r="J16" s="182"/>
      <c r="K16" s="182"/>
      <c r="L16" s="182"/>
      <c r="M16" s="182"/>
      <c r="N16" s="182"/>
      <c r="O16" s="182"/>
      <c r="P16" s="182"/>
      <c r="Q16" s="182"/>
      <c r="R16" s="182"/>
      <c r="S16" s="182"/>
      <c r="T16" s="182"/>
      <c r="U16" s="182"/>
    </row>
    <row r="17" spans="2:21" x14ac:dyDescent="0.35">
      <c r="B17" s="182"/>
      <c r="C17" s="182"/>
      <c r="D17" s="182"/>
      <c r="E17" s="182"/>
      <c r="F17" s="182"/>
      <c r="G17" s="182"/>
      <c r="H17" s="182"/>
      <c r="I17" s="182"/>
      <c r="J17" s="182"/>
      <c r="K17" s="182"/>
      <c r="L17" s="182"/>
      <c r="M17" s="182"/>
      <c r="N17" s="182"/>
      <c r="O17" s="182"/>
      <c r="P17" s="182"/>
      <c r="Q17" s="182"/>
      <c r="R17" s="182"/>
      <c r="S17" s="182"/>
      <c r="T17" s="182"/>
      <c r="U17" s="182"/>
    </row>
    <row r="18" spans="2:21" x14ac:dyDescent="0.35">
      <c r="B18" s="182"/>
      <c r="C18" s="182"/>
      <c r="D18" s="182"/>
      <c r="E18" s="182"/>
      <c r="F18" s="182"/>
      <c r="G18" s="182"/>
      <c r="H18" s="182"/>
      <c r="I18" s="182"/>
      <c r="J18" s="182"/>
      <c r="K18" s="182"/>
      <c r="L18" s="182"/>
      <c r="M18" s="182"/>
      <c r="N18" s="182"/>
      <c r="O18" s="182"/>
      <c r="P18" s="182"/>
      <c r="Q18" s="182"/>
      <c r="R18" s="182"/>
      <c r="S18" s="182"/>
      <c r="T18" s="182"/>
      <c r="U18" s="182"/>
    </row>
    <row r="19" spans="2:21" x14ac:dyDescent="0.35">
      <c r="B19" s="182"/>
      <c r="C19" s="182"/>
      <c r="D19" s="182"/>
      <c r="E19" s="182"/>
      <c r="F19" s="182"/>
      <c r="G19" s="182"/>
      <c r="H19" s="182"/>
      <c r="I19" s="182"/>
      <c r="J19" s="182"/>
      <c r="K19" s="182"/>
      <c r="L19" s="182"/>
      <c r="M19" s="182"/>
      <c r="N19" s="182"/>
      <c r="O19" s="182"/>
      <c r="P19" s="182"/>
      <c r="Q19" s="182"/>
      <c r="R19" s="182"/>
      <c r="S19" s="182"/>
      <c r="T19" s="182"/>
      <c r="U19" s="182"/>
    </row>
    <row r="20" spans="2:21" x14ac:dyDescent="0.35">
      <c r="B20" s="182"/>
      <c r="C20" s="182"/>
      <c r="D20" s="182"/>
      <c r="E20" s="182"/>
      <c r="F20" s="182"/>
      <c r="G20" s="182"/>
      <c r="H20" s="182"/>
      <c r="I20" s="182"/>
      <c r="J20" s="182"/>
      <c r="K20" s="182"/>
      <c r="L20" s="182"/>
      <c r="M20" s="182"/>
      <c r="N20" s="182"/>
      <c r="O20" s="182"/>
      <c r="P20" s="182"/>
      <c r="Q20" s="182"/>
      <c r="R20" s="182"/>
      <c r="S20" s="182"/>
      <c r="T20" s="182"/>
      <c r="U20" s="182"/>
    </row>
    <row r="21" spans="2:21" x14ac:dyDescent="0.35">
      <c r="B21" s="182"/>
      <c r="C21" s="182"/>
      <c r="D21" s="182"/>
      <c r="E21" s="182"/>
      <c r="F21" s="182"/>
      <c r="G21" s="182"/>
      <c r="H21" s="182"/>
      <c r="I21" s="182"/>
      <c r="J21" s="182"/>
      <c r="K21" s="182"/>
      <c r="L21" s="182"/>
      <c r="M21" s="182"/>
      <c r="N21" s="182"/>
      <c r="O21" s="182"/>
      <c r="P21" s="182"/>
      <c r="Q21" s="182"/>
      <c r="R21" s="182"/>
      <c r="S21" s="182"/>
      <c r="T21" s="182"/>
      <c r="U21" s="182"/>
    </row>
    <row r="22" spans="2:21" x14ac:dyDescent="0.35">
      <c r="B22" s="182"/>
      <c r="C22" s="182"/>
      <c r="D22" s="182"/>
      <c r="E22" s="182"/>
      <c r="F22" s="182"/>
      <c r="G22" s="182"/>
      <c r="H22" s="182"/>
      <c r="I22" s="182"/>
      <c r="J22" s="182"/>
      <c r="K22" s="182"/>
      <c r="L22" s="182"/>
      <c r="M22" s="182"/>
      <c r="N22" s="182"/>
      <c r="O22" s="182"/>
      <c r="P22" s="182"/>
      <c r="Q22" s="182"/>
      <c r="R22" s="182"/>
      <c r="S22" s="182"/>
      <c r="T22" s="182"/>
      <c r="U22" s="182"/>
    </row>
    <row r="23" spans="2:21" x14ac:dyDescent="0.35">
      <c r="B23" s="182"/>
      <c r="C23" s="182"/>
      <c r="D23" s="182"/>
      <c r="E23" s="182"/>
      <c r="F23" s="182"/>
      <c r="G23" s="182"/>
      <c r="H23" s="182"/>
      <c r="I23" s="182"/>
      <c r="J23" s="182"/>
      <c r="K23" s="182"/>
      <c r="L23" s="182"/>
      <c r="M23" s="182"/>
      <c r="N23" s="182"/>
      <c r="O23" s="182"/>
      <c r="P23" s="182"/>
      <c r="Q23" s="182"/>
      <c r="R23" s="182"/>
      <c r="S23" s="182"/>
      <c r="T23" s="182"/>
      <c r="U23" s="182"/>
    </row>
    <row r="24" spans="2:21" x14ac:dyDescent="0.35">
      <c r="B24" s="182"/>
      <c r="C24" s="182"/>
      <c r="D24" s="182"/>
      <c r="E24" s="182"/>
      <c r="F24" s="182"/>
      <c r="G24" s="182"/>
      <c r="H24" s="182"/>
      <c r="I24" s="182"/>
      <c r="J24" s="182"/>
      <c r="K24" s="182"/>
      <c r="L24" s="182"/>
      <c r="M24" s="182"/>
      <c r="N24" s="182"/>
      <c r="O24" s="182"/>
      <c r="P24" s="182"/>
      <c r="Q24" s="182"/>
      <c r="R24" s="182"/>
      <c r="S24" s="182"/>
      <c r="T24" s="182"/>
      <c r="U24" s="182"/>
    </row>
    <row r="25" spans="2:21" x14ac:dyDescent="0.35">
      <c r="B25" s="182"/>
      <c r="C25" s="182"/>
      <c r="D25" s="182"/>
      <c r="E25" s="182"/>
      <c r="F25" s="182"/>
      <c r="G25" s="182"/>
      <c r="H25" s="182"/>
      <c r="I25" s="182"/>
      <c r="J25" s="182"/>
      <c r="K25" s="182"/>
      <c r="L25" s="182"/>
      <c r="M25" s="182"/>
      <c r="N25" s="182"/>
      <c r="O25" s="182"/>
      <c r="P25" s="182"/>
      <c r="Q25" s="182"/>
      <c r="R25" s="182"/>
      <c r="S25" s="182"/>
      <c r="T25" s="182"/>
      <c r="U25" s="182"/>
    </row>
    <row r="26" spans="2:21" x14ac:dyDescent="0.35">
      <c r="B26" s="182"/>
      <c r="C26" s="182"/>
      <c r="D26" s="182"/>
      <c r="E26" s="182"/>
      <c r="F26" s="182"/>
      <c r="G26" s="182"/>
      <c r="H26" s="182"/>
      <c r="I26" s="182"/>
      <c r="J26" s="182"/>
      <c r="K26" s="182"/>
      <c r="L26" s="182"/>
      <c r="M26" s="182"/>
      <c r="N26" s="182"/>
      <c r="O26" s="182"/>
      <c r="P26" s="182"/>
      <c r="Q26" s="182"/>
      <c r="R26" s="182"/>
      <c r="S26" s="182"/>
      <c r="T26" s="182"/>
      <c r="U26" s="182"/>
    </row>
    <row r="27" spans="2:21" x14ac:dyDescent="0.35">
      <c r="B27" s="182"/>
      <c r="C27" s="182"/>
      <c r="D27" s="182"/>
      <c r="E27" s="182"/>
      <c r="F27" s="182"/>
      <c r="G27" s="182"/>
      <c r="H27" s="182"/>
      <c r="I27" s="182"/>
      <c r="J27" s="182"/>
      <c r="K27" s="182"/>
      <c r="L27" s="182"/>
      <c r="M27" s="182"/>
      <c r="N27" s="182"/>
      <c r="O27" s="182"/>
      <c r="P27" s="182"/>
      <c r="Q27" s="182"/>
      <c r="R27" s="182"/>
      <c r="S27" s="182"/>
      <c r="T27" s="182"/>
      <c r="U27" s="182"/>
    </row>
    <row r="28" spans="2:21" x14ac:dyDescent="0.35">
      <c r="B28" s="182"/>
      <c r="C28" s="182"/>
      <c r="D28" s="182"/>
      <c r="E28" s="182"/>
      <c r="F28" s="182"/>
      <c r="G28" s="182"/>
      <c r="H28" s="182"/>
      <c r="I28" s="182"/>
      <c r="J28" s="182"/>
      <c r="K28" s="182"/>
      <c r="L28" s="182"/>
      <c r="M28" s="182"/>
      <c r="N28" s="182"/>
      <c r="O28" s="182"/>
      <c r="P28" s="182"/>
      <c r="Q28" s="182"/>
      <c r="R28" s="182"/>
      <c r="S28" s="182"/>
      <c r="T28" s="182"/>
      <c r="U28" s="182"/>
    </row>
    <row r="29" spans="2:21" x14ac:dyDescent="0.35">
      <c r="B29" s="182"/>
      <c r="C29" s="182"/>
      <c r="D29" s="182"/>
      <c r="E29" s="182"/>
      <c r="F29" s="182"/>
      <c r="G29" s="182"/>
      <c r="H29" s="182"/>
      <c r="I29" s="182"/>
      <c r="J29" s="182"/>
      <c r="K29" s="182"/>
      <c r="L29" s="182"/>
      <c r="M29" s="182"/>
      <c r="N29" s="182"/>
      <c r="O29" s="182"/>
      <c r="P29" s="182"/>
      <c r="Q29" s="182"/>
      <c r="R29" s="182"/>
      <c r="S29" s="182"/>
      <c r="T29" s="182"/>
      <c r="U29" s="182"/>
    </row>
    <row r="30" spans="2:21" x14ac:dyDescent="0.35">
      <c r="B30" s="182"/>
      <c r="C30" s="182"/>
      <c r="D30" s="182"/>
      <c r="E30" s="182"/>
      <c r="F30" s="182"/>
      <c r="G30" s="182"/>
      <c r="H30" s="182"/>
      <c r="I30" s="182"/>
      <c r="J30" s="182"/>
      <c r="K30" s="182"/>
      <c r="L30" s="182"/>
      <c r="M30" s="182"/>
      <c r="N30" s="182"/>
      <c r="O30" s="182"/>
      <c r="P30" s="182"/>
      <c r="Q30" s="182"/>
      <c r="R30" s="182"/>
      <c r="S30" s="182"/>
      <c r="T30" s="182"/>
      <c r="U30" s="182"/>
    </row>
    <row r="31" spans="2:21" x14ac:dyDescent="0.35">
      <c r="B31" s="182"/>
      <c r="C31" s="182"/>
      <c r="D31" s="182"/>
      <c r="E31" s="182"/>
      <c r="F31" s="182"/>
      <c r="G31" s="182"/>
      <c r="H31" s="182"/>
      <c r="I31" s="182"/>
      <c r="J31" s="182"/>
      <c r="K31" s="182"/>
      <c r="L31" s="182"/>
      <c r="M31" s="182"/>
      <c r="N31" s="182"/>
      <c r="O31" s="182"/>
      <c r="P31" s="182"/>
      <c r="Q31" s="182"/>
      <c r="R31" s="182"/>
      <c r="S31" s="182"/>
      <c r="T31" s="182"/>
      <c r="U31" s="182"/>
    </row>
    <row r="32" spans="2:21" x14ac:dyDescent="0.35">
      <c r="B32" s="182"/>
      <c r="C32" s="182"/>
      <c r="D32" s="182"/>
      <c r="E32" s="182"/>
      <c r="F32" s="182"/>
      <c r="G32" s="182"/>
      <c r="H32" s="182"/>
      <c r="I32" s="182"/>
      <c r="J32" s="182"/>
      <c r="K32" s="182"/>
      <c r="L32" s="182"/>
      <c r="M32" s="182"/>
      <c r="N32" s="182"/>
      <c r="O32" s="182"/>
      <c r="P32" s="182"/>
      <c r="Q32" s="182"/>
      <c r="R32" s="182"/>
      <c r="S32" s="182"/>
      <c r="T32" s="182"/>
      <c r="U32" s="182"/>
    </row>
    <row r="33" spans="2:21" x14ac:dyDescent="0.35">
      <c r="B33" s="182"/>
      <c r="C33" s="182"/>
      <c r="D33" s="182"/>
      <c r="E33" s="182"/>
      <c r="F33" s="182"/>
      <c r="G33" s="182"/>
      <c r="H33" s="182"/>
      <c r="I33" s="182"/>
      <c r="J33" s="182"/>
      <c r="K33" s="182"/>
      <c r="L33" s="182"/>
      <c r="M33" s="182"/>
      <c r="N33" s="182"/>
      <c r="O33" s="182"/>
      <c r="P33" s="182"/>
      <c r="Q33" s="182"/>
      <c r="R33" s="182"/>
      <c r="S33" s="182"/>
      <c r="T33" s="182"/>
      <c r="U33" s="182"/>
    </row>
    <row r="34" spans="2:21" x14ac:dyDescent="0.35">
      <c r="B34" s="182"/>
      <c r="C34" s="182"/>
      <c r="D34" s="182"/>
      <c r="E34" s="182"/>
      <c r="F34" s="182"/>
      <c r="G34" s="182"/>
      <c r="H34" s="182"/>
      <c r="I34" s="182"/>
      <c r="J34" s="182"/>
      <c r="K34" s="182"/>
      <c r="L34" s="182"/>
      <c r="M34" s="182"/>
      <c r="N34" s="182"/>
      <c r="O34" s="182"/>
      <c r="P34" s="182"/>
      <c r="Q34" s="182"/>
      <c r="R34" s="182"/>
      <c r="S34" s="182"/>
      <c r="T34" s="182"/>
      <c r="U34" s="182"/>
    </row>
    <row r="35" spans="2:21" x14ac:dyDescent="0.35">
      <c r="B35" s="182"/>
      <c r="C35" s="182"/>
      <c r="D35" s="182"/>
      <c r="E35" s="182"/>
      <c r="F35" s="182"/>
      <c r="G35" s="182"/>
      <c r="H35" s="182"/>
      <c r="I35" s="182"/>
      <c r="J35" s="182"/>
      <c r="K35" s="182"/>
      <c r="L35" s="182"/>
      <c r="M35" s="182"/>
      <c r="N35" s="182"/>
      <c r="O35" s="182"/>
      <c r="P35" s="182"/>
      <c r="Q35" s="182"/>
      <c r="R35" s="182"/>
      <c r="S35" s="182"/>
      <c r="T35" s="182"/>
      <c r="U35" s="182"/>
    </row>
    <row r="36" spans="2:21" x14ac:dyDescent="0.35">
      <c r="B36" s="182"/>
      <c r="C36" s="182"/>
      <c r="D36" s="182"/>
      <c r="E36" s="182"/>
      <c r="F36" s="182"/>
      <c r="G36" s="182"/>
      <c r="H36" s="182"/>
      <c r="I36" s="182"/>
      <c r="J36" s="182"/>
      <c r="K36" s="182"/>
      <c r="L36" s="182"/>
      <c r="M36" s="182"/>
      <c r="N36" s="182"/>
      <c r="O36" s="182"/>
      <c r="P36" s="182"/>
      <c r="Q36" s="182"/>
      <c r="R36" s="182"/>
      <c r="S36" s="182"/>
      <c r="T36" s="182"/>
      <c r="U36" s="182"/>
    </row>
    <row r="37" spans="2:21" x14ac:dyDescent="0.35">
      <c r="B37" s="182"/>
      <c r="C37" s="182"/>
      <c r="D37" s="182"/>
      <c r="E37" s="182"/>
      <c r="F37" s="182"/>
      <c r="G37" s="182"/>
      <c r="H37" s="182"/>
      <c r="I37" s="182"/>
      <c r="J37" s="182"/>
      <c r="K37" s="182"/>
      <c r="L37" s="182"/>
      <c r="M37" s="182"/>
      <c r="N37" s="182"/>
      <c r="O37" s="182"/>
      <c r="P37" s="182"/>
      <c r="Q37" s="182"/>
      <c r="R37" s="182"/>
      <c r="S37" s="182"/>
      <c r="T37" s="182"/>
      <c r="U37" s="182"/>
    </row>
    <row r="38" spans="2:21" x14ac:dyDescent="0.35">
      <c r="B38" s="182"/>
      <c r="C38" s="182"/>
      <c r="D38" s="182"/>
      <c r="E38" s="182"/>
      <c r="F38" s="182"/>
      <c r="G38" s="182"/>
      <c r="H38" s="182"/>
      <c r="I38" s="182"/>
      <c r="J38" s="182"/>
      <c r="K38" s="182"/>
      <c r="L38" s="182"/>
      <c r="M38" s="182"/>
      <c r="N38" s="182"/>
      <c r="O38" s="182"/>
      <c r="P38" s="182"/>
      <c r="Q38" s="182"/>
      <c r="R38" s="182"/>
      <c r="S38" s="182"/>
      <c r="T38" s="182"/>
      <c r="U38" s="182"/>
    </row>
    <row r="39" spans="2:21" x14ac:dyDescent="0.35">
      <c r="B39" s="182"/>
      <c r="C39" s="182"/>
      <c r="D39" s="182"/>
      <c r="E39" s="182"/>
      <c r="F39" s="182"/>
      <c r="G39" s="182"/>
      <c r="H39" s="182"/>
      <c r="I39" s="182"/>
      <c r="J39" s="182"/>
      <c r="K39" s="182"/>
      <c r="L39" s="182"/>
      <c r="M39" s="182"/>
      <c r="N39" s="182"/>
      <c r="O39" s="182"/>
      <c r="P39" s="182"/>
      <c r="Q39" s="182"/>
      <c r="R39" s="182"/>
      <c r="S39" s="182"/>
      <c r="T39" s="182"/>
      <c r="U39" s="182"/>
    </row>
    <row r="40" spans="2:21" x14ac:dyDescent="0.35">
      <c r="B40" s="182"/>
      <c r="C40" s="182"/>
      <c r="D40" s="182"/>
      <c r="E40" s="182"/>
      <c r="F40" s="182"/>
      <c r="G40" s="182"/>
      <c r="H40" s="182"/>
      <c r="I40" s="182"/>
      <c r="J40" s="182"/>
      <c r="K40" s="182"/>
      <c r="L40" s="182"/>
      <c r="M40" s="182"/>
      <c r="N40" s="182"/>
      <c r="O40" s="182"/>
      <c r="P40" s="182"/>
      <c r="Q40" s="182"/>
      <c r="R40" s="182"/>
      <c r="S40" s="182"/>
      <c r="T40" s="182"/>
      <c r="U40" s="182"/>
    </row>
    <row r="41" spans="2:21" x14ac:dyDescent="0.35">
      <c r="B41" s="182"/>
      <c r="C41" s="182"/>
      <c r="D41" s="182"/>
      <c r="E41" s="182"/>
      <c r="F41" s="182"/>
      <c r="G41" s="182"/>
      <c r="H41" s="182"/>
      <c r="I41" s="182"/>
      <c r="J41" s="182"/>
      <c r="K41" s="182"/>
      <c r="L41" s="182"/>
      <c r="M41" s="182"/>
      <c r="N41" s="182"/>
      <c r="O41" s="182"/>
      <c r="P41" s="182"/>
      <c r="Q41" s="182"/>
      <c r="R41" s="182"/>
      <c r="S41" s="182"/>
      <c r="T41" s="182"/>
      <c r="U41" s="182"/>
    </row>
    <row r="42" spans="2:21" x14ac:dyDescent="0.35">
      <c r="B42" s="182"/>
      <c r="C42" s="182"/>
      <c r="D42" s="182"/>
      <c r="E42" s="182"/>
      <c r="F42" s="182"/>
      <c r="G42" s="182"/>
      <c r="H42" s="182"/>
      <c r="I42" s="182"/>
      <c r="J42" s="182"/>
      <c r="K42" s="182"/>
      <c r="L42" s="182"/>
      <c r="M42" s="182"/>
      <c r="N42" s="182"/>
      <c r="O42" s="182"/>
      <c r="P42" s="182"/>
      <c r="Q42" s="182"/>
      <c r="R42" s="182"/>
      <c r="S42" s="182"/>
      <c r="T42" s="182"/>
      <c r="U42" s="182"/>
    </row>
    <row r="43" spans="2:21" x14ac:dyDescent="0.35">
      <c r="B43" s="182"/>
      <c r="C43" s="182"/>
      <c r="D43" s="182"/>
      <c r="E43" s="182"/>
      <c r="F43" s="182"/>
      <c r="G43" s="182"/>
      <c r="H43" s="182"/>
      <c r="I43" s="182"/>
      <c r="J43" s="182"/>
      <c r="K43" s="182"/>
      <c r="L43" s="182"/>
      <c r="M43" s="182"/>
      <c r="N43" s="182"/>
      <c r="O43" s="182"/>
      <c r="P43" s="182"/>
      <c r="Q43" s="182"/>
      <c r="R43" s="182"/>
      <c r="S43" s="182"/>
      <c r="T43" s="182"/>
      <c r="U43" s="182"/>
    </row>
    <row r="44" spans="2:21" x14ac:dyDescent="0.35">
      <c r="B44" s="182"/>
      <c r="C44" s="182"/>
      <c r="D44" s="182"/>
      <c r="E44" s="182"/>
      <c r="F44" s="182"/>
      <c r="G44" s="182"/>
      <c r="H44" s="182"/>
      <c r="I44" s="182"/>
      <c r="J44" s="182"/>
      <c r="K44" s="182"/>
      <c r="L44" s="182"/>
      <c r="M44" s="182"/>
      <c r="N44" s="182"/>
      <c r="O44" s="182"/>
      <c r="P44" s="182"/>
      <c r="Q44" s="182"/>
      <c r="R44" s="182"/>
      <c r="S44" s="182"/>
      <c r="T44" s="182"/>
      <c r="U44" s="182"/>
    </row>
    <row r="45" spans="2:21" x14ac:dyDescent="0.35">
      <c r="B45" s="182"/>
      <c r="C45" s="182"/>
      <c r="D45" s="182"/>
      <c r="E45" s="182"/>
      <c r="F45" s="182"/>
      <c r="G45" s="182"/>
      <c r="H45" s="182"/>
      <c r="I45" s="182"/>
      <c r="J45" s="182"/>
      <c r="K45" s="182"/>
      <c r="L45" s="182"/>
      <c r="M45" s="182"/>
      <c r="N45" s="182"/>
      <c r="O45" s="182"/>
      <c r="P45" s="182"/>
      <c r="Q45" s="182"/>
      <c r="R45" s="182"/>
      <c r="S45" s="182"/>
      <c r="T45" s="182"/>
      <c r="U45" s="182"/>
    </row>
    <row r="46" spans="2:21" x14ac:dyDescent="0.35">
      <c r="B46" s="182"/>
      <c r="C46" s="182"/>
      <c r="D46" s="182"/>
      <c r="E46" s="182"/>
      <c r="F46" s="182"/>
      <c r="G46" s="182"/>
      <c r="H46" s="182"/>
      <c r="I46" s="182"/>
      <c r="J46" s="182"/>
      <c r="K46" s="182"/>
      <c r="L46" s="182"/>
      <c r="M46" s="182"/>
      <c r="N46" s="182"/>
      <c r="O46" s="182"/>
      <c r="P46" s="182"/>
      <c r="Q46" s="182"/>
      <c r="R46" s="182"/>
      <c r="S46" s="182"/>
      <c r="T46" s="182"/>
      <c r="U46" s="182"/>
    </row>
    <row r="47" spans="2:21" x14ac:dyDescent="0.35">
      <c r="B47" s="182"/>
      <c r="C47" s="182"/>
      <c r="D47" s="182"/>
      <c r="E47" s="182"/>
      <c r="F47" s="182"/>
      <c r="G47" s="182"/>
      <c r="H47" s="182"/>
      <c r="I47" s="182"/>
      <c r="J47" s="182"/>
      <c r="K47" s="182"/>
      <c r="L47" s="182"/>
      <c r="M47" s="182"/>
      <c r="N47" s="182"/>
      <c r="O47" s="182"/>
      <c r="P47" s="182"/>
      <c r="Q47" s="182"/>
      <c r="R47" s="182"/>
      <c r="S47" s="182"/>
      <c r="T47" s="182"/>
      <c r="U47" s="182"/>
    </row>
    <row r="48" spans="2:21" x14ac:dyDescent="0.35">
      <c r="B48" s="182"/>
      <c r="C48" s="182"/>
      <c r="D48" s="182"/>
      <c r="E48" s="182"/>
      <c r="F48" s="182"/>
      <c r="G48" s="182"/>
      <c r="H48" s="182"/>
      <c r="I48" s="182"/>
      <c r="J48" s="182"/>
      <c r="K48" s="182"/>
      <c r="L48" s="182"/>
      <c r="M48" s="182"/>
      <c r="N48" s="182"/>
      <c r="O48" s="182"/>
      <c r="P48" s="182"/>
      <c r="Q48" s="182"/>
      <c r="R48" s="182"/>
      <c r="S48" s="182"/>
      <c r="T48" s="182"/>
      <c r="U48" s="182"/>
    </row>
    <row r="49" spans="2:21" x14ac:dyDescent="0.35">
      <c r="B49" s="182"/>
      <c r="C49" s="182"/>
      <c r="D49" s="182"/>
      <c r="E49" s="182"/>
      <c r="F49" s="182"/>
      <c r="G49" s="182"/>
      <c r="H49" s="182"/>
      <c r="I49" s="182"/>
      <c r="J49" s="182"/>
      <c r="K49" s="182"/>
      <c r="L49" s="182"/>
      <c r="M49" s="182"/>
      <c r="N49" s="182"/>
      <c r="O49" s="182"/>
      <c r="P49" s="182"/>
      <c r="Q49" s="182"/>
      <c r="R49" s="182"/>
      <c r="S49" s="182"/>
      <c r="T49" s="182"/>
      <c r="U49" s="182"/>
    </row>
    <row r="50" spans="2:21" x14ac:dyDescent="0.35">
      <c r="B50" s="182"/>
      <c r="C50" s="182"/>
      <c r="D50" s="182"/>
      <c r="E50" s="182"/>
      <c r="F50" s="182"/>
      <c r="G50" s="182"/>
      <c r="H50" s="182"/>
      <c r="I50" s="182"/>
      <c r="J50" s="182"/>
      <c r="K50" s="182"/>
      <c r="L50" s="182"/>
      <c r="M50" s="182"/>
      <c r="N50" s="182"/>
      <c r="O50" s="182"/>
      <c r="P50" s="182"/>
      <c r="Q50" s="182"/>
      <c r="R50" s="182"/>
      <c r="S50" s="182"/>
      <c r="T50" s="182"/>
      <c r="U50" s="182"/>
    </row>
    <row r="51" spans="2:21" x14ac:dyDescent="0.35">
      <c r="B51" s="182"/>
      <c r="C51" s="182"/>
      <c r="D51" s="182"/>
      <c r="E51" s="182"/>
      <c r="F51" s="182"/>
      <c r="G51" s="182"/>
      <c r="H51" s="182"/>
      <c r="I51" s="182"/>
      <c r="J51" s="182"/>
      <c r="K51" s="182"/>
      <c r="L51" s="182"/>
      <c r="M51" s="182"/>
      <c r="N51" s="182"/>
      <c r="O51" s="182"/>
      <c r="P51" s="182"/>
      <c r="Q51" s="182"/>
      <c r="R51" s="182"/>
      <c r="S51" s="182"/>
      <c r="T51" s="182"/>
      <c r="U51" s="182"/>
    </row>
    <row r="52" spans="2:21" x14ac:dyDescent="0.35">
      <c r="B52" s="182"/>
      <c r="C52" s="182"/>
      <c r="D52" s="182"/>
      <c r="E52" s="182"/>
      <c r="F52" s="182"/>
      <c r="G52" s="182"/>
      <c r="H52" s="182"/>
      <c r="I52" s="182"/>
      <c r="J52" s="182"/>
      <c r="K52" s="182"/>
      <c r="L52" s="182"/>
      <c r="M52" s="182"/>
      <c r="N52" s="182"/>
      <c r="O52" s="182"/>
      <c r="P52" s="182"/>
      <c r="Q52" s="182"/>
      <c r="R52" s="182"/>
      <c r="S52" s="182"/>
      <c r="T52" s="182"/>
      <c r="U52" s="182"/>
    </row>
    <row r="53" spans="2:21" x14ac:dyDescent="0.35">
      <c r="B53" s="182"/>
      <c r="C53" s="182"/>
      <c r="D53" s="182"/>
      <c r="E53" s="182"/>
      <c r="F53" s="182"/>
      <c r="G53" s="182"/>
      <c r="H53" s="182"/>
      <c r="I53" s="182"/>
      <c r="J53" s="182"/>
      <c r="K53" s="182"/>
      <c r="L53" s="182"/>
      <c r="M53" s="182"/>
      <c r="N53" s="182"/>
      <c r="O53" s="182"/>
      <c r="P53" s="182"/>
      <c r="Q53" s="182"/>
      <c r="R53" s="182"/>
      <c r="S53" s="182"/>
      <c r="T53" s="182"/>
      <c r="U53" s="182"/>
    </row>
    <row r="54" spans="2:21" x14ac:dyDescent="0.35">
      <c r="B54" s="182"/>
      <c r="C54" s="182"/>
      <c r="D54" s="182"/>
      <c r="E54" s="182"/>
      <c r="F54" s="182"/>
      <c r="G54" s="182"/>
      <c r="H54" s="182"/>
      <c r="I54" s="182"/>
      <c r="J54" s="182"/>
      <c r="K54" s="182"/>
      <c r="L54" s="182"/>
      <c r="M54" s="182"/>
      <c r="N54" s="182"/>
      <c r="O54" s="182"/>
      <c r="P54" s="182"/>
      <c r="Q54" s="182"/>
      <c r="R54" s="182"/>
      <c r="S54" s="182"/>
      <c r="T54" s="182"/>
      <c r="U54" s="182"/>
    </row>
    <row r="55" spans="2:21" x14ac:dyDescent="0.35">
      <c r="B55" s="182"/>
      <c r="C55" s="182"/>
      <c r="D55" s="182"/>
      <c r="E55" s="182"/>
      <c r="F55" s="182"/>
      <c r="G55" s="182"/>
      <c r="H55" s="182"/>
      <c r="I55" s="182"/>
      <c r="J55" s="182"/>
      <c r="K55" s="182"/>
      <c r="L55" s="182"/>
      <c r="M55" s="182"/>
      <c r="N55" s="182"/>
      <c r="O55" s="182"/>
      <c r="P55" s="182"/>
      <c r="Q55" s="182"/>
      <c r="R55" s="182"/>
      <c r="S55" s="182"/>
      <c r="T55" s="182"/>
      <c r="U55" s="182"/>
    </row>
    <row r="56" spans="2:21" x14ac:dyDescent="0.35">
      <c r="B56" s="182"/>
      <c r="C56" s="182"/>
      <c r="D56" s="182"/>
      <c r="E56" s="182"/>
      <c r="F56" s="182"/>
      <c r="G56" s="182"/>
      <c r="H56" s="182"/>
      <c r="I56" s="182"/>
      <c r="J56" s="182"/>
      <c r="K56" s="182"/>
      <c r="L56" s="182"/>
      <c r="M56" s="182"/>
      <c r="N56" s="182"/>
      <c r="O56" s="182"/>
      <c r="P56" s="182"/>
      <c r="Q56" s="182"/>
      <c r="R56" s="182"/>
      <c r="S56" s="182"/>
      <c r="T56" s="182"/>
      <c r="U56" s="182"/>
    </row>
    <row r="57" spans="2:21" x14ac:dyDescent="0.35">
      <c r="B57" s="182"/>
      <c r="C57" s="182"/>
      <c r="D57" s="182"/>
      <c r="E57" s="182"/>
      <c r="F57" s="182"/>
      <c r="G57" s="182"/>
      <c r="H57" s="182"/>
      <c r="I57" s="182"/>
      <c r="J57" s="182"/>
      <c r="K57" s="182"/>
      <c r="L57" s="182"/>
      <c r="M57" s="182"/>
      <c r="N57" s="182"/>
      <c r="O57" s="182"/>
      <c r="P57" s="182"/>
      <c r="Q57" s="182"/>
      <c r="R57" s="182"/>
      <c r="S57" s="182"/>
      <c r="T57" s="182"/>
      <c r="U57" s="182"/>
    </row>
    <row r="58" spans="2:21" x14ac:dyDescent="0.35">
      <c r="B58" s="182"/>
      <c r="C58" s="182"/>
      <c r="D58" s="182"/>
      <c r="E58" s="182"/>
      <c r="F58" s="182"/>
      <c r="G58" s="182"/>
      <c r="H58" s="182"/>
      <c r="I58" s="182"/>
      <c r="J58" s="182"/>
      <c r="K58" s="182"/>
      <c r="L58" s="182"/>
      <c r="M58" s="182"/>
      <c r="N58" s="182"/>
      <c r="O58" s="182"/>
      <c r="P58" s="182"/>
      <c r="Q58" s="182"/>
      <c r="R58" s="182"/>
      <c r="S58" s="182"/>
      <c r="T58" s="182"/>
      <c r="U58" s="182"/>
    </row>
    <row r="59" spans="2:21" x14ac:dyDescent="0.35">
      <c r="B59" s="182"/>
      <c r="C59" s="182"/>
      <c r="D59" s="182"/>
      <c r="E59" s="182"/>
      <c r="F59" s="182"/>
      <c r="G59" s="182"/>
      <c r="H59" s="182"/>
      <c r="I59" s="182"/>
      <c r="J59" s="182"/>
      <c r="K59" s="182"/>
      <c r="L59" s="182"/>
      <c r="M59" s="182"/>
      <c r="N59" s="182"/>
      <c r="O59" s="182"/>
      <c r="P59" s="182"/>
      <c r="Q59" s="182"/>
      <c r="R59" s="182"/>
      <c r="S59" s="182"/>
      <c r="T59" s="182"/>
      <c r="U59" s="182"/>
    </row>
    <row r="60" spans="2:21" x14ac:dyDescent="0.35">
      <c r="B60" s="182"/>
      <c r="C60" s="182"/>
      <c r="D60" s="182"/>
      <c r="E60" s="182"/>
      <c r="F60" s="182"/>
      <c r="G60" s="182"/>
      <c r="H60" s="182"/>
      <c r="I60" s="182"/>
      <c r="J60" s="182"/>
      <c r="K60" s="182"/>
      <c r="L60" s="182"/>
      <c r="M60" s="182"/>
      <c r="N60" s="182"/>
      <c r="O60" s="182"/>
      <c r="P60" s="182"/>
      <c r="Q60" s="182"/>
      <c r="R60" s="182"/>
      <c r="S60" s="182"/>
      <c r="T60" s="182"/>
      <c r="U60" s="182"/>
    </row>
    <row r="61" spans="2:21" x14ac:dyDescent="0.35">
      <c r="B61" s="182"/>
      <c r="C61" s="182"/>
      <c r="D61" s="182"/>
      <c r="E61" s="182"/>
      <c r="F61" s="182"/>
      <c r="G61" s="182"/>
      <c r="H61" s="182"/>
      <c r="I61" s="182"/>
      <c r="J61" s="182"/>
      <c r="K61" s="182"/>
      <c r="L61" s="182"/>
      <c r="M61" s="182"/>
      <c r="N61" s="182"/>
      <c r="O61" s="182"/>
      <c r="P61" s="182"/>
      <c r="Q61" s="182"/>
      <c r="R61" s="182"/>
      <c r="S61" s="182"/>
      <c r="T61" s="182"/>
      <c r="U61" s="182"/>
    </row>
    <row r="62" spans="2:21" x14ac:dyDescent="0.35">
      <c r="B62" s="182"/>
      <c r="C62" s="182"/>
      <c r="D62" s="182"/>
      <c r="E62" s="182"/>
      <c r="F62" s="182"/>
      <c r="G62" s="182"/>
      <c r="H62" s="182"/>
      <c r="I62" s="182"/>
      <c r="J62" s="182"/>
      <c r="K62" s="182"/>
      <c r="L62" s="182"/>
      <c r="M62" s="182"/>
      <c r="N62" s="182"/>
      <c r="O62" s="182"/>
      <c r="P62" s="182"/>
      <c r="Q62" s="182"/>
      <c r="R62" s="182"/>
      <c r="S62" s="182"/>
      <c r="T62" s="182"/>
      <c r="U62" s="182"/>
    </row>
    <row r="63" spans="2:21" x14ac:dyDescent="0.35">
      <c r="B63" s="182"/>
      <c r="C63" s="182"/>
      <c r="D63" s="182"/>
      <c r="E63" s="182"/>
      <c r="F63" s="182"/>
      <c r="G63" s="182"/>
      <c r="H63" s="182"/>
      <c r="I63" s="182"/>
      <c r="J63" s="182"/>
      <c r="K63" s="182"/>
      <c r="L63" s="182"/>
      <c r="M63" s="182"/>
      <c r="N63" s="182"/>
      <c r="O63" s="182"/>
      <c r="P63" s="182"/>
      <c r="Q63" s="182"/>
      <c r="R63" s="182"/>
      <c r="S63" s="182"/>
      <c r="T63" s="182"/>
      <c r="U63" s="182"/>
    </row>
    <row r="64" spans="2:21" x14ac:dyDescent="0.35">
      <c r="B64" s="182"/>
      <c r="C64" s="182"/>
      <c r="D64" s="182"/>
      <c r="E64" s="182"/>
      <c r="F64" s="182"/>
      <c r="G64" s="182"/>
      <c r="H64" s="182"/>
      <c r="I64" s="182"/>
      <c r="J64" s="182"/>
      <c r="K64" s="182"/>
      <c r="L64" s="182"/>
      <c r="M64" s="182"/>
      <c r="N64" s="182"/>
      <c r="O64" s="182"/>
      <c r="P64" s="182"/>
      <c r="Q64" s="182"/>
      <c r="R64" s="182"/>
      <c r="S64" s="182"/>
      <c r="T64" s="182"/>
      <c r="U64" s="182"/>
    </row>
    <row r="65" spans="2:21" x14ac:dyDescent="0.35">
      <c r="B65" s="182"/>
      <c r="C65" s="182"/>
      <c r="D65" s="182"/>
      <c r="E65" s="182"/>
      <c r="F65" s="182"/>
      <c r="G65" s="182"/>
      <c r="H65" s="182"/>
      <c r="I65" s="182"/>
      <c r="J65" s="182"/>
      <c r="K65" s="182"/>
      <c r="L65" s="182"/>
      <c r="M65" s="182"/>
      <c r="N65" s="182"/>
      <c r="O65" s="182"/>
      <c r="P65" s="182"/>
      <c r="Q65" s="182"/>
      <c r="R65" s="182"/>
      <c r="S65" s="182"/>
      <c r="T65" s="182"/>
      <c r="U65" s="182"/>
    </row>
    <row r="66" spans="2:21" x14ac:dyDescent="0.35">
      <c r="B66" s="182"/>
      <c r="C66" s="182"/>
      <c r="D66" s="182"/>
      <c r="E66" s="182"/>
      <c r="F66" s="182"/>
      <c r="G66" s="182"/>
      <c r="H66" s="182"/>
      <c r="I66" s="182"/>
      <c r="J66" s="182"/>
      <c r="K66" s="182"/>
      <c r="L66" s="182"/>
      <c r="M66" s="182"/>
      <c r="N66" s="182"/>
      <c r="O66" s="182"/>
      <c r="P66" s="182"/>
      <c r="Q66" s="182"/>
      <c r="R66" s="182"/>
      <c r="S66" s="182"/>
      <c r="T66" s="182"/>
      <c r="U66" s="182"/>
    </row>
    <row r="67" spans="2:21" x14ac:dyDescent="0.35">
      <c r="B67" s="182"/>
      <c r="C67" s="182"/>
      <c r="D67" s="182"/>
      <c r="E67" s="182"/>
      <c r="F67" s="182"/>
      <c r="G67" s="182"/>
      <c r="H67" s="182"/>
      <c r="I67" s="182"/>
      <c r="J67" s="182"/>
      <c r="K67" s="182"/>
      <c r="L67" s="182"/>
      <c r="M67" s="182"/>
      <c r="N67" s="182"/>
      <c r="O67" s="182"/>
      <c r="P67" s="182"/>
      <c r="Q67" s="182"/>
      <c r="R67" s="182"/>
      <c r="S67" s="182"/>
      <c r="T67" s="182"/>
      <c r="U67" s="182"/>
    </row>
    <row r="68" spans="2:21" x14ac:dyDescent="0.35">
      <c r="B68" s="182"/>
      <c r="C68" s="182"/>
      <c r="D68" s="182"/>
      <c r="E68" s="182"/>
      <c r="F68" s="182"/>
      <c r="G68" s="182"/>
      <c r="H68" s="182"/>
      <c r="I68" s="182"/>
      <c r="J68" s="182"/>
      <c r="K68" s="182"/>
      <c r="L68" s="182"/>
      <c r="M68" s="182"/>
      <c r="N68" s="182"/>
      <c r="O68" s="182"/>
      <c r="P68" s="182"/>
      <c r="Q68" s="182"/>
      <c r="R68" s="182"/>
      <c r="S68" s="182"/>
      <c r="T68" s="182"/>
      <c r="U68" s="182"/>
    </row>
    <row r="69" spans="2:21" x14ac:dyDescent="0.35">
      <c r="B69" s="182"/>
      <c r="C69" s="182"/>
      <c r="D69" s="182"/>
      <c r="E69" s="182"/>
      <c r="F69" s="182"/>
      <c r="G69" s="182"/>
      <c r="H69" s="182"/>
      <c r="I69" s="182"/>
      <c r="J69" s="182"/>
      <c r="K69" s="182"/>
      <c r="L69" s="182"/>
      <c r="M69" s="182"/>
      <c r="N69" s="182"/>
      <c r="O69" s="182"/>
      <c r="P69" s="182"/>
      <c r="Q69" s="182"/>
      <c r="R69" s="182"/>
      <c r="S69" s="182"/>
      <c r="T69" s="182"/>
      <c r="U69" s="182"/>
    </row>
    <row r="70" spans="2:21" x14ac:dyDescent="0.35">
      <c r="B70" s="182"/>
      <c r="C70" s="182"/>
      <c r="D70" s="182"/>
      <c r="E70" s="182"/>
      <c r="F70" s="182"/>
      <c r="G70" s="182"/>
      <c r="H70" s="182"/>
      <c r="I70" s="182"/>
      <c r="J70" s="182"/>
      <c r="K70" s="182"/>
      <c r="L70" s="182"/>
      <c r="M70" s="182"/>
      <c r="N70" s="182"/>
      <c r="O70" s="182"/>
      <c r="P70" s="182"/>
      <c r="Q70" s="182"/>
      <c r="R70" s="182"/>
      <c r="S70" s="182"/>
      <c r="T70" s="182"/>
      <c r="U70" s="182"/>
    </row>
    <row r="71" spans="2:21" x14ac:dyDescent="0.35">
      <c r="B71" s="182"/>
      <c r="C71" s="182"/>
      <c r="D71" s="182"/>
      <c r="E71" s="182"/>
      <c r="F71" s="182"/>
      <c r="G71" s="182"/>
      <c r="H71" s="182"/>
      <c r="I71" s="182"/>
      <c r="J71" s="182"/>
      <c r="K71" s="182"/>
      <c r="L71" s="182"/>
      <c r="M71" s="182"/>
      <c r="N71" s="182"/>
      <c r="O71" s="182"/>
      <c r="P71" s="182"/>
      <c r="Q71" s="182"/>
      <c r="R71" s="182"/>
      <c r="S71" s="182"/>
      <c r="T71" s="182"/>
      <c r="U71" s="182"/>
    </row>
    <row r="72" spans="2:21" x14ac:dyDescent="0.35">
      <c r="B72" s="182"/>
      <c r="C72" s="182"/>
      <c r="D72" s="182"/>
      <c r="E72" s="182"/>
      <c r="F72" s="182"/>
      <c r="G72" s="182"/>
      <c r="H72" s="182"/>
      <c r="I72" s="182"/>
      <c r="J72" s="182"/>
      <c r="K72" s="182"/>
      <c r="L72" s="182"/>
      <c r="M72" s="182"/>
      <c r="N72" s="182"/>
      <c r="O72" s="182"/>
      <c r="P72" s="182"/>
      <c r="Q72" s="182"/>
      <c r="R72" s="182"/>
      <c r="S72" s="182"/>
      <c r="T72" s="182"/>
      <c r="U72" s="182"/>
    </row>
    <row r="73" spans="2:21" x14ac:dyDescent="0.35">
      <c r="B73" s="182"/>
      <c r="C73" s="182"/>
      <c r="D73" s="182"/>
      <c r="E73" s="182"/>
      <c r="F73" s="182"/>
      <c r="G73" s="182"/>
      <c r="H73" s="182"/>
      <c r="I73" s="182"/>
      <c r="J73" s="182"/>
      <c r="K73" s="182"/>
      <c r="L73" s="182"/>
      <c r="M73" s="182"/>
      <c r="N73" s="182"/>
      <c r="O73" s="182"/>
      <c r="P73" s="182"/>
      <c r="Q73" s="182"/>
      <c r="R73" s="182"/>
      <c r="S73" s="182"/>
      <c r="T73" s="182"/>
      <c r="U73" s="182"/>
    </row>
    <row r="74" spans="2:21" x14ac:dyDescent="0.35">
      <c r="B74" s="182"/>
      <c r="C74" s="182"/>
      <c r="D74" s="182"/>
      <c r="E74" s="182"/>
      <c r="F74" s="182"/>
      <c r="G74" s="182"/>
      <c r="H74" s="182"/>
      <c r="I74" s="182"/>
      <c r="J74" s="182"/>
      <c r="K74" s="182"/>
      <c r="L74" s="182"/>
      <c r="M74" s="182"/>
      <c r="N74" s="182"/>
      <c r="O74" s="182"/>
      <c r="P74" s="182"/>
      <c r="Q74" s="182"/>
      <c r="R74" s="182"/>
      <c r="S74" s="182"/>
      <c r="T74" s="182"/>
      <c r="U74" s="182"/>
    </row>
    <row r="75" spans="2:21" x14ac:dyDescent="0.35">
      <c r="B75" s="182"/>
      <c r="C75" s="182"/>
      <c r="D75" s="182"/>
      <c r="E75" s="182"/>
      <c r="F75" s="182"/>
      <c r="G75" s="182"/>
      <c r="H75" s="182"/>
      <c r="I75" s="182"/>
      <c r="J75" s="182"/>
      <c r="K75" s="182"/>
      <c r="L75" s="182"/>
      <c r="M75" s="182"/>
      <c r="N75" s="182"/>
      <c r="O75" s="182"/>
      <c r="P75" s="182"/>
      <c r="Q75" s="182"/>
      <c r="R75" s="182"/>
      <c r="S75" s="182"/>
      <c r="T75" s="182"/>
      <c r="U75" s="182"/>
    </row>
    <row r="76" spans="2:21" x14ac:dyDescent="0.35">
      <c r="B76" s="182"/>
      <c r="C76" s="182"/>
      <c r="D76" s="182"/>
      <c r="E76" s="182"/>
      <c r="F76" s="182"/>
      <c r="G76" s="182"/>
      <c r="H76" s="182"/>
      <c r="I76" s="182"/>
      <c r="J76" s="182"/>
      <c r="K76" s="182"/>
      <c r="L76" s="182"/>
      <c r="M76" s="182"/>
      <c r="N76" s="182"/>
      <c r="O76" s="182"/>
      <c r="P76" s="182"/>
      <c r="Q76" s="182"/>
      <c r="R76" s="182"/>
      <c r="S76" s="182"/>
      <c r="T76" s="182"/>
      <c r="U76" s="182"/>
    </row>
    <row r="77" spans="2:21" x14ac:dyDescent="0.35">
      <c r="B77" s="182"/>
      <c r="C77" s="182"/>
      <c r="D77" s="182"/>
      <c r="E77" s="182"/>
      <c r="F77" s="182"/>
      <c r="G77" s="182"/>
      <c r="H77" s="182"/>
      <c r="I77" s="182"/>
      <c r="J77" s="182"/>
      <c r="K77" s="182"/>
      <c r="L77" s="182"/>
      <c r="M77" s="182"/>
      <c r="N77" s="182"/>
      <c r="O77" s="182"/>
      <c r="P77" s="182"/>
      <c r="Q77" s="182"/>
      <c r="R77" s="182"/>
      <c r="S77" s="182"/>
      <c r="T77" s="182"/>
      <c r="U77" s="182"/>
    </row>
    <row r="78" spans="2:21" x14ac:dyDescent="0.35">
      <c r="B78" s="182"/>
      <c r="C78" s="182"/>
      <c r="D78" s="182"/>
      <c r="E78" s="182"/>
      <c r="F78" s="182"/>
      <c r="G78" s="182"/>
      <c r="H78" s="182"/>
      <c r="I78" s="182"/>
      <c r="J78" s="182"/>
      <c r="K78" s="182"/>
      <c r="L78" s="182"/>
      <c r="M78" s="182"/>
      <c r="N78" s="182"/>
      <c r="O78" s="182"/>
      <c r="P78" s="182"/>
      <c r="Q78" s="182"/>
      <c r="R78" s="182"/>
      <c r="S78" s="182"/>
      <c r="T78" s="182"/>
      <c r="U78" s="182"/>
    </row>
    <row r="79" spans="2:21" x14ac:dyDescent="0.35">
      <c r="B79" s="182"/>
      <c r="C79" s="182"/>
      <c r="D79" s="182"/>
      <c r="E79" s="182"/>
      <c r="F79" s="182"/>
      <c r="G79" s="182"/>
      <c r="H79" s="182"/>
      <c r="I79" s="182"/>
      <c r="J79" s="182"/>
      <c r="K79" s="182"/>
      <c r="L79" s="182"/>
      <c r="M79" s="182"/>
      <c r="N79" s="182"/>
      <c r="O79" s="182"/>
      <c r="P79" s="182"/>
      <c r="Q79" s="182"/>
      <c r="R79" s="182"/>
      <c r="S79" s="182"/>
      <c r="T79" s="182"/>
      <c r="U79" s="182"/>
    </row>
    <row r="80" spans="2:21" x14ac:dyDescent="0.35">
      <c r="B80" s="182"/>
      <c r="C80" s="182"/>
      <c r="D80" s="182"/>
      <c r="E80" s="182"/>
      <c r="F80" s="182"/>
      <c r="G80" s="182"/>
      <c r="H80" s="182"/>
      <c r="I80" s="182"/>
      <c r="J80" s="182"/>
      <c r="K80" s="182"/>
      <c r="L80" s="182"/>
      <c r="M80" s="182"/>
      <c r="N80" s="182"/>
      <c r="O80" s="182"/>
      <c r="P80" s="182"/>
      <c r="Q80" s="182"/>
      <c r="R80" s="182"/>
      <c r="S80" s="182"/>
      <c r="T80" s="182"/>
      <c r="U80" s="182"/>
    </row>
    <row r="81" spans="2:21" x14ac:dyDescent="0.35">
      <c r="B81" s="182"/>
      <c r="C81" s="182"/>
      <c r="D81" s="182"/>
      <c r="E81" s="182"/>
      <c r="F81" s="182"/>
      <c r="G81" s="182"/>
      <c r="H81" s="182"/>
      <c r="I81" s="182"/>
      <c r="J81" s="182"/>
      <c r="K81" s="182"/>
      <c r="L81" s="182"/>
      <c r="M81" s="182"/>
      <c r="N81" s="182"/>
      <c r="O81" s="182"/>
      <c r="P81" s="182"/>
      <c r="Q81" s="182"/>
      <c r="R81" s="182"/>
      <c r="S81" s="182"/>
      <c r="T81" s="182"/>
      <c r="U81" s="182"/>
    </row>
    <row r="82" spans="2:21" x14ac:dyDescent="0.35">
      <c r="B82" s="182"/>
      <c r="C82" s="182"/>
      <c r="D82" s="182"/>
      <c r="E82" s="182"/>
      <c r="F82" s="182"/>
      <c r="G82" s="182"/>
      <c r="H82" s="182"/>
      <c r="I82" s="182"/>
      <c r="J82" s="182"/>
      <c r="K82" s="182"/>
      <c r="L82" s="182"/>
      <c r="M82" s="182"/>
      <c r="N82" s="182"/>
      <c r="O82" s="182"/>
      <c r="P82" s="182"/>
      <c r="Q82" s="182"/>
      <c r="R82" s="182"/>
      <c r="S82" s="182"/>
      <c r="T82" s="182"/>
      <c r="U82" s="182"/>
    </row>
    <row r="83" spans="2:21" x14ac:dyDescent="0.35">
      <c r="B83" s="182"/>
      <c r="C83" s="182"/>
      <c r="D83" s="182"/>
      <c r="E83" s="182"/>
      <c r="F83" s="182"/>
      <c r="G83" s="182"/>
      <c r="H83" s="182"/>
      <c r="I83" s="182"/>
      <c r="J83" s="182"/>
      <c r="K83" s="182"/>
      <c r="L83" s="182"/>
      <c r="M83" s="182"/>
      <c r="N83" s="182"/>
      <c r="O83" s="182"/>
      <c r="P83" s="182"/>
      <c r="Q83" s="182"/>
      <c r="R83" s="182"/>
      <c r="S83" s="182"/>
      <c r="T83" s="182"/>
      <c r="U83" s="182"/>
    </row>
    <row r="84" spans="2:21" x14ac:dyDescent="0.35">
      <c r="B84" s="182"/>
      <c r="C84" s="182"/>
      <c r="D84" s="182"/>
      <c r="E84" s="182"/>
      <c r="F84" s="182"/>
      <c r="G84" s="182"/>
      <c r="H84" s="182"/>
      <c r="I84" s="182"/>
      <c r="J84" s="182"/>
      <c r="K84" s="182"/>
      <c r="L84" s="182"/>
      <c r="M84" s="182"/>
      <c r="N84" s="182"/>
      <c r="O84" s="182"/>
      <c r="P84" s="182"/>
      <c r="Q84" s="182"/>
      <c r="R84" s="182"/>
      <c r="S84" s="182"/>
      <c r="T84" s="182"/>
      <c r="U84" s="182"/>
    </row>
    <row r="85" spans="2:21" x14ac:dyDescent="0.35">
      <c r="B85" s="182"/>
      <c r="C85" s="182"/>
      <c r="D85" s="182"/>
      <c r="E85" s="182"/>
      <c r="F85" s="182"/>
      <c r="G85" s="182"/>
      <c r="H85" s="182"/>
      <c r="I85" s="182"/>
      <c r="J85" s="182"/>
      <c r="K85" s="182"/>
      <c r="L85" s="182"/>
      <c r="M85" s="182"/>
      <c r="N85" s="182"/>
      <c r="O85" s="182"/>
      <c r="P85" s="182"/>
      <c r="Q85" s="182"/>
      <c r="R85" s="182"/>
      <c r="S85" s="182"/>
      <c r="T85" s="182"/>
      <c r="U85" s="182"/>
    </row>
    <row r="86" spans="2:21" x14ac:dyDescent="0.35">
      <c r="B86" s="182"/>
      <c r="C86" s="182"/>
      <c r="D86" s="182"/>
      <c r="E86" s="182"/>
      <c r="F86" s="182"/>
      <c r="G86" s="182"/>
      <c r="H86" s="182"/>
      <c r="I86" s="182"/>
      <c r="J86" s="182"/>
      <c r="K86" s="182"/>
      <c r="L86" s="182"/>
      <c r="M86" s="182"/>
      <c r="N86" s="182"/>
      <c r="O86" s="182"/>
      <c r="P86" s="182"/>
      <c r="Q86" s="182"/>
      <c r="R86" s="182"/>
      <c r="S86" s="182"/>
      <c r="T86" s="182"/>
      <c r="U86" s="182"/>
    </row>
    <row r="87" spans="2:21" x14ac:dyDescent="0.35">
      <c r="B87" s="182"/>
      <c r="C87" s="182"/>
      <c r="D87" s="182"/>
      <c r="E87" s="182"/>
      <c r="F87" s="182"/>
      <c r="G87" s="182"/>
      <c r="H87" s="182"/>
      <c r="I87" s="182"/>
      <c r="J87" s="182"/>
      <c r="K87" s="182"/>
      <c r="L87" s="182"/>
      <c r="M87" s="182"/>
      <c r="N87" s="182"/>
      <c r="O87" s="182"/>
      <c r="P87" s="182"/>
      <c r="Q87" s="182"/>
      <c r="R87" s="182"/>
      <c r="S87" s="182"/>
      <c r="T87" s="182"/>
      <c r="U87" s="182"/>
    </row>
    <row r="88" spans="2:21" x14ac:dyDescent="0.35">
      <c r="B88" s="182"/>
      <c r="C88" s="182"/>
      <c r="D88" s="182"/>
      <c r="E88" s="182"/>
      <c r="F88" s="182"/>
      <c r="G88" s="182"/>
      <c r="H88" s="182"/>
      <c r="I88" s="182"/>
      <c r="J88" s="182"/>
      <c r="K88" s="182"/>
      <c r="L88" s="182"/>
      <c r="M88" s="182"/>
      <c r="N88" s="182"/>
      <c r="O88" s="182"/>
      <c r="P88" s="182"/>
      <c r="Q88" s="182"/>
      <c r="R88" s="182"/>
      <c r="S88" s="182"/>
      <c r="T88" s="182"/>
      <c r="U88" s="182"/>
    </row>
    <row r="89" spans="2:21" x14ac:dyDescent="0.35">
      <c r="B89" s="182"/>
      <c r="C89" s="182"/>
      <c r="D89" s="182"/>
      <c r="E89" s="182"/>
      <c r="F89" s="182"/>
      <c r="G89" s="182"/>
      <c r="H89" s="182"/>
      <c r="I89" s="182"/>
      <c r="J89" s="182"/>
      <c r="K89" s="182"/>
      <c r="L89" s="182"/>
      <c r="M89" s="182"/>
      <c r="N89" s="182"/>
      <c r="O89" s="182"/>
      <c r="P89" s="182"/>
      <c r="Q89" s="182"/>
      <c r="R89" s="182"/>
      <c r="S89" s="182"/>
      <c r="T89" s="182"/>
      <c r="U89" s="182"/>
    </row>
    <row r="90" spans="2:21" x14ac:dyDescent="0.35">
      <c r="B90" s="182"/>
      <c r="C90" s="182"/>
      <c r="D90" s="182"/>
      <c r="E90" s="182"/>
      <c r="F90" s="182"/>
      <c r="G90" s="182"/>
      <c r="H90" s="182"/>
      <c r="I90" s="182"/>
      <c r="J90" s="182"/>
      <c r="K90" s="182"/>
      <c r="L90" s="182"/>
      <c r="M90" s="182"/>
      <c r="N90" s="182"/>
      <c r="O90" s="182"/>
      <c r="P90" s="182"/>
      <c r="Q90" s="182"/>
      <c r="R90" s="182"/>
      <c r="S90" s="182"/>
      <c r="T90" s="182"/>
      <c r="U90" s="182"/>
    </row>
    <row r="91" spans="2:21" x14ac:dyDescent="0.35">
      <c r="B91" s="182"/>
      <c r="C91" s="182"/>
      <c r="D91" s="182"/>
      <c r="E91" s="182"/>
      <c r="F91" s="182"/>
      <c r="G91" s="182"/>
      <c r="H91" s="182"/>
      <c r="I91" s="182"/>
      <c r="J91" s="182"/>
      <c r="K91" s="182"/>
      <c r="L91" s="182"/>
      <c r="M91" s="182"/>
      <c r="N91" s="182"/>
      <c r="O91" s="182"/>
      <c r="P91" s="182"/>
      <c r="Q91" s="182"/>
      <c r="R91" s="182"/>
      <c r="S91" s="182"/>
      <c r="T91" s="182"/>
      <c r="U91" s="182"/>
    </row>
    <row r="92" spans="2:21" x14ac:dyDescent="0.35">
      <c r="B92" s="182"/>
      <c r="C92" s="182"/>
      <c r="D92" s="182"/>
      <c r="E92" s="182"/>
      <c r="F92" s="182"/>
      <c r="G92" s="182"/>
      <c r="H92" s="182"/>
      <c r="I92" s="182"/>
      <c r="J92" s="182"/>
      <c r="K92" s="182"/>
      <c r="L92" s="182"/>
      <c r="M92" s="182"/>
      <c r="N92" s="182"/>
      <c r="O92" s="182"/>
      <c r="P92" s="182"/>
      <c r="Q92" s="182"/>
      <c r="R92" s="182"/>
      <c r="S92" s="182"/>
      <c r="T92" s="182"/>
      <c r="U92" s="182"/>
    </row>
    <row r="93" spans="2:21" x14ac:dyDescent="0.35">
      <c r="B93" s="182"/>
      <c r="C93" s="182"/>
      <c r="D93" s="182"/>
      <c r="E93" s="182"/>
      <c r="F93" s="182"/>
      <c r="G93" s="182"/>
      <c r="H93" s="182"/>
      <c r="I93" s="182"/>
      <c r="J93" s="182"/>
      <c r="K93" s="182"/>
      <c r="L93" s="182"/>
      <c r="M93" s="182"/>
      <c r="N93" s="182"/>
      <c r="O93" s="182"/>
      <c r="P93" s="182"/>
      <c r="Q93" s="182"/>
      <c r="R93" s="182"/>
      <c r="S93" s="182"/>
      <c r="T93" s="182"/>
      <c r="U93" s="182"/>
    </row>
    <row r="94" spans="2:21" x14ac:dyDescent="0.35">
      <c r="B94" s="182"/>
      <c r="C94" s="182"/>
      <c r="D94" s="182"/>
      <c r="E94" s="182"/>
      <c r="F94" s="182"/>
      <c r="G94" s="182"/>
      <c r="H94" s="182"/>
      <c r="I94" s="182"/>
      <c r="J94" s="182"/>
      <c r="K94" s="182"/>
      <c r="L94" s="182"/>
      <c r="M94" s="182"/>
      <c r="N94" s="182"/>
      <c r="O94" s="182"/>
      <c r="P94" s="182"/>
      <c r="Q94" s="182"/>
      <c r="R94" s="182"/>
      <c r="S94" s="182"/>
      <c r="T94" s="182"/>
      <c r="U94" s="182"/>
    </row>
    <row r="95" spans="2:21" x14ac:dyDescent="0.35">
      <c r="B95" s="182"/>
      <c r="C95" s="182"/>
      <c r="D95" s="182"/>
      <c r="E95" s="182"/>
      <c r="F95" s="182"/>
      <c r="G95" s="182"/>
      <c r="H95" s="182"/>
      <c r="I95" s="182"/>
      <c r="J95" s="182"/>
      <c r="K95" s="182"/>
      <c r="L95" s="182"/>
      <c r="M95" s="182"/>
      <c r="N95" s="182"/>
      <c r="O95" s="182"/>
      <c r="P95" s="182"/>
      <c r="Q95" s="182"/>
      <c r="R95" s="182"/>
      <c r="S95" s="182"/>
      <c r="T95" s="182"/>
      <c r="U95" s="182"/>
    </row>
    <row r="96" spans="2:21" x14ac:dyDescent="0.35">
      <c r="B96" s="182"/>
      <c r="C96" s="182"/>
      <c r="D96" s="182"/>
      <c r="E96" s="182"/>
      <c r="F96" s="182"/>
      <c r="G96" s="182"/>
      <c r="H96" s="182"/>
      <c r="I96" s="182"/>
      <c r="J96" s="182"/>
      <c r="K96" s="182"/>
      <c r="L96" s="182"/>
      <c r="M96" s="182"/>
      <c r="N96" s="182"/>
      <c r="O96" s="182"/>
      <c r="P96" s="182"/>
      <c r="Q96" s="182"/>
      <c r="R96" s="182"/>
      <c r="S96" s="182"/>
      <c r="T96" s="182"/>
      <c r="U96" s="182"/>
    </row>
    <row r="97" spans="2:21" x14ac:dyDescent="0.35">
      <c r="B97" s="182"/>
      <c r="C97" s="182"/>
      <c r="D97" s="182"/>
      <c r="E97" s="182"/>
      <c r="F97" s="182"/>
      <c r="G97" s="182"/>
      <c r="H97" s="182"/>
      <c r="I97" s="182"/>
      <c r="J97" s="182"/>
      <c r="K97" s="182"/>
      <c r="L97" s="182"/>
      <c r="M97" s="182"/>
      <c r="N97" s="182"/>
      <c r="O97" s="182"/>
      <c r="P97" s="182"/>
      <c r="Q97" s="182"/>
      <c r="R97" s="182"/>
      <c r="S97" s="182"/>
      <c r="T97" s="182"/>
      <c r="U97" s="182"/>
    </row>
    <row r="98" spans="2:21" x14ac:dyDescent="0.35">
      <c r="B98" s="182"/>
      <c r="C98" s="182"/>
      <c r="D98" s="182"/>
      <c r="E98" s="182"/>
      <c r="F98" s="182"/>
      <c r="G98" s="182"/>
      <c r="H98" s="182"/>
      <c r="I98" s="182"/>
      <c r="J98" s="182"/>
      <c r="K98" s="182"/>
      <c r="L98" s="182"/>
      <c r="M98" s="182"/>
      <c r="N98" s="182"/>
      <c r="O98" s="182"/>
      <c r="P98" s="182"/>
      <c r="Q98" s="182"/>
      <c r="R98" s="182"/>
      <c r="S98" s="182"/>
      <c r="T98" s="182"/>
      <c r="U98" s="182"/>
    </row>
    <row r="99" spans="2:21" x14ac:dyDescent="0.35">
      <c r="B99" s="182"/>
      <c r="C99" s="182"/>
      <c r="D99" s="182"/>
      <c r="E99" s="182"/>
      <c r="F99" s="182"/>
      <c r="G99" s="182"/>
      <c r="H99" s="182"/>
      <c r="I99" s="182"/>
      <c r="J99" s="182"/>
      <c r="K99" s="182"/>
      <c r="L99" s="182"/>
      <c r="M99" s="182"/>
      <c r="N99" s="182"/>
      <c r="O99" s="182"/>
      <c r="P99" s="182"/>
      <c r="Q99" s="182"/>
      <c r="R99" s="182"/>
      <c r="S99" s="182"/>
      <c r="T99" s="182"/>
      <c r="U99" s="182"/>
    </row>
    <row r="100" spans="2:21" x14ac:dyDescent="0.35">
      <c r="B100" s="182"/>
      <c r="C100" s="182"/>
      <c r="D100" s="182"/>
      <c r="E100" s="182"/>
      <c r="F100" s="182"/>
      <c r="G100" s="182"/>
      <c r="H100" s="182"/>
      <c r="I100" s="182"/>
      <c r="J100" s="182"/>
      <c r="K100" s="182"/>
      <c r="L100" s="182"/>
      <c r="M100" s="182"/>
      <c r="N100" s="182"/>
      <c r="O100" s="182"/>
      <c r="P100" s="182"/>
      <c r="Q100" s="182"/>
      <c r="R100" s="182"/>
      <c r="S100" s="182"/>
      <c r="T100" s="182"/>
      <c r="U100" s="182"/>
    </row>
    <row r="101" spans="2:21" x14ac:dyDescent="0.35">
      <c r="B101" s="182"/>
      <c r="C101" s="182"/>
      <c r="D101" s="182"/>
      <c r="E101" s="182"/>
      <c r="F101" s="182"/>
      <c r="G101" s="182"/>
      <c r="H101" s="182"/>
      <c r="I101" s="182"/>
      <c r="J101" s="182"/>
      <c r="K101" s="182"/>
      <c r="L101" s="182"/>
      <c r="M101" s="182"/>
      <c r="N101" s="182"/>
      <c r="O101" s="182"/>
      <c r="P101" s="182"/>
      <c r="Q101" s="182"/>
      <c r="R101" s="182"/>
      <c r="S101" s="182"/>
      <c r="T101" s="182"/>
      <c r="U101" s="182"/>
    </row>
    <row r="102" spans="2:21" x14ac:dyDescent="0.35">
      <c r="B102" s="182"/>
      <c r="C102" s="182"/>
      <c r="D102" s="182"/>
      <c r="E102" s="182"/>
      <c r="F102" s="182"/>
      <c r="G102" s="182"/>
      <c r="H102" s="182"/>
      <c r="I102" s="182"/>
      <c r="J102" s="182"/>
      <c r="K102" s="182"/>
      <c r="L102" s="182"/>
      <c r="M102" s="182"/>
      <c r="N102" s="182"/>
      <c r="O102" s="182"/>
      <c r="P102" s="182"/>
      <c r="Q102" s="182"/>
      <c r="R102" s="182"/>
      <c r="S102" s="182"/>
      <c r="T102" s="182"/>
      <c r="U102" s="182"/>
    </row>
    <row r="103" spans="2:21" x14ac:dyDescent="0.35">
      <c r="B103" s="182"/>
      <c r="C103" s="182"/>
      <c r="D103" s="182"/>
      <c r="E103" s="182"/>
      <c r="F103" s="182"/>
      <c r="G103" s="182"/>
      <c r="H103" s="182"/>
      <c r="I103" s="182"/>
      <c r="J103" s="182"/>
      <c r="K103" s="182"/>
      <c r="L103" s="182"/>
      <c r="M103" s="182"/>
      <c r="N103" s="182"/>
      <c r="O103" s="182"/>
      <c r="P103" s="182"/>
      <c r="Q103" s="182"/>
      <c r="R103" s="182"/>
      <c r="S103" s="182"/>
      <c r="T103" s="182"/>
      <c r="U103" s="182"/>
    </row>
    <row r="104" spans="2:21" x14ac:dyDescent="0.35">
      <c r="B104" s="182"/>
      <c r="C104" s="182"/>
      <c r="D104" s="182"/>
      <c r="E104" s="182"/>
      <c r="F104" s="182"/>
      <c r="G104" s="182"/>
      <c r="H104" s="182"/>
      <c r="I104" s="182"/>
      <c r="J104" s="182"/>
      <c r="K104" s="182"/>
      <c r="L104" s="182"/>
      <c r="M104" s="182"/>
      <c r="N104" s="182"/>
      <c r="O104" s="182"/>
      <c r="P104" s="182"/>
      <c r="Q104" s="182"/>
      <c r="R104" s="182"/>
      <c r="S104" s="182"/>
      <c r="T104" s="182"/>
      <c r="U104" s="182"/>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A3" sqref="A3"/>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297</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3" t="s">
        <v>236</v>
      </c>
      <c r="C5" s="184"/>
      <c r="D5" s="184"/>
      <c r="E5" s="184"/>
      <c r="F5" s="184"/>
      <c r="G5" s="185"/>
    </row>
    <row r="6" spans="1:19" ht="15" thickBot="1" x14ac:dyDescent="0.4"/>
    <row r="7" spans="1:19" ht="15" thickBot="1" x14ac:dyDescent="0.4">
      <c r="A7" s="56" t="s">
        <v>1</v>
      </c>
      <c r="B7" s="183"/>
      <c r="C7" s="184"/>
      <c r="D7" s="184"/>
      <c r="E7" s="184"/>
      <c r="F7" s="184"/>
      <c r="G7" s="185"/>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200</v>
      </c>
      <c r="B20" s="121"/>
    </row>
    <row r="21" spans="1:2" x14ac:dyDescent="0.35">
      <c r="A21" s="122" t="s">
        <v>201</v>
      </c>
      <c r="B21" s="122"/>
    </row>
    <row r="22" spans="1:2" x14ac:dyDescent="0.35">
      <c r="A22" s="122" t="s">
        <v>202</v>
      </c>
      <c r="B22" s="122"/>
    </row>
    <row r="23" spans="1:2" x14ac:dyDescent="0.35">
      <c r="A23" s="122" t="s">
        <v>203</v>
      </c>
      <c r="B23" s="122"/>
    </row>
    <row r="24" spans="1:2" ht="15" thickBot="1" x14ac:dyDescent="0.4">
      <c r="A24" s="122" t="s">
        <v>204</v>
      </c>
      <c r="B24" s="122"/>
    </row>
    <row r="25" spans="1:2" hidden="1" x14ac:dyDescent="0.35">
      <c r="A25" s="122" t="s">
        <v>195</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N21" sqref="N21"/>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69"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N21" sqref="N21"/>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238</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215</v>
      </c>
    </row>
    <row r="14" spans="1:4" ht="15" thickBot="1" x14ac:dyDescent="0.4">
      <c r="A14" s="48" t="s">
        <v>94</v>
      </c>
      <c r="B14" s="123" t="s">
        <v>216</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240</v>
      </c>
    </row>
    <row r="29" spans="1:2" ht="15" thickBot="1" x14ac:dyDescent="0.4">
      <c r="A29" s="44"/>
      <c r="B29" t="s">
        <v>241</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1" priority="3">
      <formula>IF($B$8="No",TRUE,FALSE)</formula>
    </cfRule>
  </conditionalFormatting>
  <conditionalFormatting sqref="B13">
    <cfRule type="expression" dxfId="10" priority="2">
      <formula>IF($B$12="Yes",TRUE,FALSE)</formula>
    </cfRule>
  </conditionalFormatting>
  <conditionalFormatting sqref="B14">
    <cfRule type="expression" dxfId="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workbookViewId="0">
      <selection activeCell="N21" sqref="N21"/>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262</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24">
        <f>H5-(H5/100*5)</f>
        <v>99.75</v>
      </c>
      <c r="K5" s="24">
        <f>H5+(H5/100*5)</f>
        <v>110.25</v>
      </c>
      <c r="L5" s="24">
        <f>K5-J5</f>
        <v>10.5</v>
      </c>
      <c r="M5" s="175">
        <f>MAX(0,D5-J5)</f>
        <v>10.25</v>
      </c>
      <c r="N5" s="175">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2.9842142857142862</v>
      </c>
      <c r="T5" s="24" t="str">
        <f>IF(TEXT(P5,"#")="",0,TEXT(P5,"#"))&amp;" - "&amp;IF(TEXT(Q5,"#")="",0,TEXT(Q5,"#"))</f>
        <v>0 - 13</v>
      </c>
      <c r="U5" s="24" t="str">
        <f>IF(TEXT(R5,"#")="",0,TEXT(R5,"#"))&amp;" - "&amp;IF(TEXT(S5,"#")="",0,TEXT(S5,"#"))</f>
        <v>0 - 3</v>
      </c>
      <c r="V5" s="24">
        <f>P5+R5</f>
        <v>0</v>
      </c>
      <c r="W5" s="24">
        <f>Q5+S5</f>
        <v>15.796714285714286</v>
      </c>
      <c r="X5" s="24" t="str">
        <f>IF(TEXT(P5+R5,"#")="",0,TEXT(P5+R5,"#"))&amp;" - "&amp;IF(TEXT(Q5+S5,"#")="",0,TEXT(Q5+S5,"#"))</f>
        <v>0 - 16</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217</v>
      </c>
      <c r="H7" s="100">
        <f t="shared" si="0"/>
        <v>70</v>
      </c>
      <c r="I7" s="74" t="str">
        <f t="shared" si="1"/>
        <v>67 - 74</v>
      </c>
      <c r="J7" s="24">
        <f t="shared" si="2"/>
        <v>66.5</v>
      </c>
      <c r="K7" s="24">
        <f t="shared" si="3"/>
        <v>73.5</v>
      </c>
      <c r="L7" s="24">
        <f t="shared" si="4"/>
        <v>7</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217</v>
      </c>
      <c r="H8" s="100">
        <f t="shared" si="0"/>
        <v>73.5</v>
      </c>
      <c r="I8" s="74" t="str">
        <f t="shared" si="1"/>
        <v>70 - 77</v>
      </c>
      <c r="J8" s="24">
        <f t="shared" si="2"/>
        <v>69.825000000000003</v>
      </c>
      <c r="K8" s="24">
        <f t="shared" si="3"/>
        <v>77.174999999999997</v>
      </c>
      <c r="L8" s="24">
        <f t="shared" si="4"/>
        <v>7.3499999999999943</v>
      </c>
      <c r="M8" s="175">
        <f t="shared" si="5"/>
        <v>186.17500000000001</v>
      </c>
      <c r="N8" s="175">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217</v>
      </c>
      <c r="H9" s="100">
        <f t="shared" si="0"/>
        <v>52.5</v>
      </c>
      <c r="I9" s="74" t="str">
        <f t="shared" si="1"/>
        <v>50 - 55</v>
      </c>
      <c r="J9" s="24">
        <f t="shared" si="2"/>
        <v>49.875</v>
      </c>
      <c r="K9" s="24">
        <f t="shared" si="3"/>
        <v>55.125</v>
      </c>
      <c r="L9" s="24">
        <f t="shared" si="4"/>
        <v>5.25</v>
      </c>
      <c r="M9" s="175">
        <f t="shared" si="5"/>
        <v>5.125</v>
      </c>
      <c r="N9" s="175">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v>60</v>
      </c>
      <c r="D20" s="120">
        <v>195</v>
      </c>
      <c r="E20" s="120">
        <v>0</v>
      </c>
      <c r="F20" s="120">
        <v>1</v>
      </c>
      <c r="G20" s="126" t="s">
        <v>160</v>
      </c>
      <c r="H20" s="102">
        <f t="shared" si="0"/>
        <v>210</v>
      </c>
      <c r="I20" s="90" t="str">
        <f t="shared" si="1"/>
        <v>200 - 221</v>
      </c>
      <c r="J20" s="24">
        <f>H20-(H20/100*5)</f>
        <v>199.5</v>
      </c>
      <c r="K20" s="24">
        <f>H20+(H20/100*5)</f>
        <v>220.5</v>
      </c>
      <c r="L20" s="24">
        <f>K20-J20</f>
        <v>21</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N21" sqref="N21"/>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218</v>
      </c>
      <c r="D6" s="137">
        <v>120</v>
      </c>
      <c r="E6" s="137">
        <v>7</v>
      </c>
      <c r="F6" s="138" t="s">
        <v>83</v>
      </c>
      <c r="G6" s="4">
        <f>INDEX('Data Validation (Hide)'!$K$2:$L$9,MATCH(Service!F6,'Data Validation (Hide)'!$K$2:$K$9,0),2)</f>
        <v>1.9E-2</v>
      </c>
      <c r="H6" s="70">
        <f>IFERROR((G6*D6)/E6,"")</f>
        <v>0.32571428571428568</v>
      </c>
      <c r="I6" s="189">
        <f>SUMIF($E$6:$E$10,1,$H$6:$H$10)</f>
        <v>75</v>
      </c>
      <c r="J6" s="192">
        <f>SUMIF($E$6:$E$10,"&gt;"&amp;1,$H$6:$H$10)</f>
        <v>17.46857142857143</v>
      </c>
    </row>
    <row r="7" spans="1:10" x14ac:dyDescent="0.35">
      <c r="B7" s="95" t="str" cm="1">
        <f t="array" ref="B7">INDEX('Data Validation (Hide)'!$B$2:$B$16,ROUNDUP(ROW(A2)/5,0),1)</f>
        <v>20 Group Sessions</v>
      </c>
      <c r="C7" s="139" t="s">
        <v>219</v>
      </c>
      <c r="D7" s="140">
        <v>15</v>
      </c>
      <c r="E7" s="140">
        <v>1</v>
      </c>
      <c r="F7" s="141" t="s">
        <v>112</v>
      </c>
      <c r="G7" s="18">
        <f>INDEX('Data Validation (Hide)'!$K$2:$L$9,MATCH(Service!F7,'Data Validation (Hide)'!$K$2:$K$9,0),2)</f>
        <v>5</v>
      </c>
      <c r="H7" s="71">
        <f t="shared" ref="H7:H37" si="0">IFERROR((G7*D7)/E7,"")</f>
        <v>75</v>
      </c>
      <c r="I7" s="190"/>
      <c r="J7" s="193"/>
    </row>
    <row r="8" spans="1:10" x14ac:dyDescent="0.35">
      <c r="B8" s="93" t="str" cm="1">
        <f t="array" ref="B8">INDEX('Data Validation (Hide)'!$B$2:$B$16,ROUNDUP(ROW(A3)/5,0),1)</f>
        <v>20 Group Sessions</v>
      </c>
      <c r="C8" s="139" t="s">
        <v>218</v>
      </c>
      <c r="D8" s="140">
        <v>120</v>
      </c>
      <c r="E8" s="140">
        <v>7</v>
      </c>
      <c r="F8" s="141" t="s">
        <v>79</v>
      </c>
      <c r="G8" s="5">
        <f>INDEX('Data Validation (Hide)'!$K$2:$L$9,MATCH(Service!F8,'Data Validation (Hide)'!$K$2:$K$9,0),2)</f>
        <v>1</v>
      </c>
      <c r="H8" s="71">
        <f t="shared" si="0"/>
        <v>17.142857142857142</v>
      </c>
      <c r="I8" s="190"/>
      <c r="J8" s="193"/>
    </row>
    <row r="9" spans="1:10" x14ac:dyDescent="0.35">
      <c r="B9" s="107" t="str" cm="1">
        <f t="array" ref="B9">INDEX('Data Validation (Hide)'!$B$2:$B$16,ROUNDUP(ROW(A4)/5,0),1)</f>
        <v>20 Group Sessions</v>
      </c>
      <c r="C9" s="139"/>
      <c r="D9" s="140"/>
      <c r="E9" s="140"/>
      <c r="F9" s="141"/>
      <c r="G9" s="5" t="e">
        <f>INDEX('Data Validation (Hide)'!$K$2:$L$9,MATCH(Service!F9,'Data Validation (Hide)'!$K$2:$K$9,0),2)</f>
        <v>#N/A</v>
      </c>
      <c r="H9" s="71" t="str">
        <f t="shared" si="0"/>
        <v/>
      </c>
      <c r="I9" s="190"/>
      <c r="J9" s="193"/>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(Hide)'!$K$2:$K$9,0),2)</f>
        <v>#N/A</v>
      </c>
      <c r="H10" s="72" t="str">
        <f t="shared" si="0"/>
        <v/>
      </c>
      <c r="I10" s="191"/>
      <c r="J10" s="194"/>
    </row>
    <row r="11" spans="1:10" x14ac:dyDescent="0.35">
      <c r="B11" s="94" t="str" cm="1">
        <f t="array" ref="B11">INDEX('Data Validation (Hide)'!$B$2:$B$16,ROUNDUP(ROW(A6)/5,0),1)</f>
        <v>40 Group Session</v>
      </c>
      <c r="C11" s="136" t="s">
        <v>220</v>
      </c>
      <c r="D11" s="137">
        <v>120</v>
      </c>
      <c r="E11" s="137">
        <v>7</v>
      </c>
      <c r="F11" s="138" t="s">
        <v>79</v>
      </c>
      <c r="G11" s="4">
        <f>INDEX('Data Validation (Hide)'!$K$2:$L$9,MATCH(Service!F11,'Data Validation (Hide)'!$K$2:$K$9,0),2)</f>
        <v>1</v>
      </c>
      <c r="H11" s="70">
        <f t="shared" si="0"/>
        <v>17.142857142857142</v>
      </c>
      <c r="I11" s="189">
        <f>SUMIF($E$11:$E$15,1,$H$11:$H$15)</f>
        <v>120</v>
      </c>
      <c r="J11" s="189">
        <f>SUMIF($E$11:$E$15,"&gt;"&amp;1,$H$11:$H$15)</f>
        <v>17.142857142857142</v>
      </c>
    </row>
    <row r="12" spans="1:10" x14ac:dyDescent="0.35">
      <c r="B12" s="95" t="str" cm="1">
        <f t="array" ref="B12">INDEX('Data Validation (Hide)'!$B$2:$B$16,ROUNDUP(ROW(A7)/5,0),1)</f>
        <v>40 Group Session</v>
      </c>
      <c r="C12" s="139" t="s">
        <v>221</v>
      </c>
      <c r="D12" s="140">
        <v>120</v>
      </c>
      <c r="E12" s="140">
        <v>1</v>
      </c>
      <c r="F12" s="141" t="s">
        <v>79</v>
      </c>
      <c r="G12" s="5">
        <f>INDEX('Data Validation (Hide)'!$K$2:$L$9,MATCH(Service!F12,'Data Validation (Hide)'!$K$2:$K$9,0),2)</f>
        <v>1</v>
      </c>
      <c r="H12" s="71">
        <f t="shared" si="0"/>
        <v>120</v>
      </c>
      <c r="I12" s="190"/>
      <c r="J12" s="190"/>
    </row>
    <row r="13" spans="1:10" x14ac:dyDescent="0.35">
      <c r="B13" s="93" t="str" cm="1">
        <f t="array" ref="B13">INDEX('Data Validation (Hide)'!$B$2:$B$16,ROUNDUP(ROW(A8)/5,0),1)</f>
        <v>40 Group Session</v>
      </c>
      <c r="C13" s="139"/>
      <c r="D13" s="140"/>
      <c r="E13" s="140"/>
      <c r="F13" s="141"/>
      <c r="G13" s="5" t="e">
        <f>INDEX('Data Validation (Hide)'!$K$2:$L$9,MATCH(Service!F13,'Data Validation (Hide)'!$K$2:$K$9,0),2)</f>
        <v>#N/A</v>
      </c>
      <c r="H13" s="71" t="str">
        <f t="shared" si="0"/>
        <v/>
      </c>
      <c r="I13" s="190"/>
      <c r="J13" s="190"/>
    </row>
    <row r="14" spans="1:10" x14ac:dyDescent="0.35">
      <c r="B14" s="95" t="str" cm="1">
        <f t="array" ref="B14">INDEX('Data Validation (Hide)'!$B$2:$B$16,ROUNDUP(ROW(A9)/5,0),1)</f>
        <v>40 Group Session</v>
      </c>
      <c r="C14" s="139"/>
      <c r="D14" s="140"/>
      <c r="E14" s="140"/>
      <c r="F14" s="141"/>
      <c r="G14" s="5" t="e">
        <f>INDEX('Data Validation (Hide)'!$K$2:$L$9,MATCH(Service!F14,'Data Validation (Hide)'!$K$2:$K$9,0),2)</f>
        <v>#N/A</v>
      </c>
      <c r="H14" s="71" t="str">
        <f t="shared" si="0"/>
        <v/>
      </c>
      <c r="I14" s="190"/>
      <c r="J14" s="190"/>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(Hide)'!$K$2:$K$9,0),2)</f>
        <v>#N/A</v>
      </c>
      <c r="H15" s="72" t="str">
        <f t="shared" si="0"/>
        <v/>
      </c>
      <c r="I15" s="191"/>
      <c r="J15" s="191"/>
    </row>
    <row r="16" spans="1:10" x14ac:dyDescent="0.35">
      <c r="B16" s="94" t="str" cm="1">
        <f t="array" ref="B16">INDEX('Data Validation (Hide)'!$B$2:$B$16,ROUNDUP(ROW(A11)/5,0),1)</f>
        <v>8 Group Session</v>
      </c>
      <c r="C16" s="136" t="s">
        <v>218</v>
      </c>
      <c r="D16" s="137">
        <v>240</v>
      </c>
      <c r="E16" s="137">
        <v>7</v>
      </c>
      <c r="F16" s="138" t="s">
        <v>79</v>
      </c>
      <c r="G16" s="4">
        <f>INDEX('Data Validation (Hide)'!$K$2:$L$9,MATCH(Service!F16,'Data Validation (Hide)'!$K$2:$K$9,0),2)</f>
        <v>1</v>
      </c>
      <c r="H16" s="70">
        <f t="shared" si="0"/>
        <v>34.285714285714285</v>
      </c>
      <c r="I16" s="189">
        <f>SUMIF($E$16:$E$20,1,$H$16:$H$20)</f>
        <v>0</v>
      </c>
      <c r="J16" s="189">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(Hide)'!$K$2:$K$9,0),2)</f>
        <v>#N/A</v>
      </c>
      <c r="H17" s="71" t="str">
        <f t="shared" si="0"/>
        <v/>
      </c>
      <c r="I17" s="190"/>
      <c r="J17" s="190"/>
    </row>
    <row r="18" spans="2:10" x14ac:dyDescent="0.35">
      <c r="B18" s="93" t="str" cm="1">
        <f t="array" ref="B18">INDEX('Data Validation (Hide)'!$B$2:$B$16,ROUNDUP(ROW(A13)/5,0),1)</f>
        <v>8 Group Session</v>
      </c>
      <c r="C18" s="139"/>
      <c r="D18" s="140"/>
      <c r="E18" s="140"/>
      <c r="F18" s="141"/>
      <c r="G18" s="5" t="e">
        <f>INDEX('Data Validation (Hide)'!$K$2:$L$9,MATCH(Service!F18,'Data Validation (Hide)'!$K$2:$K$9,0),2)</f>
        <v>#N/A</v>
      </c>
      <c r="H18" s="71" t="str">
        <f t="shared" si="0"/>
        <v/>
      </c>
      <c r="I18" s="190"/>
      <c r="J18" s="190"/>
    </row>
    <row r="19" spans="2:10" x14ac:dyDescent="0.35">
      <c r="B19" s="95" t="str" cm="1">
        <f t="array" ref="B19">INDEX('Data Validation (Hide)'!$B$2:$B$16,ROUNDUP(ROW(A14)/5,0),1)</f>
        <v>8 Group Session</v>
      </c>
      <c r="C19" s="139"/>
      <c r="D19" s="140"/>
      <c r="E19" s="140"/>
      <c r="F19" s="141"/>
      <c r="G19" s="5" t="e">
        <f>INDEX('Data Validation (Hide)'!$K$2:$L$9,MATCH(Service!F19,'Data Validation (Hide)'!$K$2:$K$9,0),2)</f>
        <v>#N/A</v>
      </c>
      <c r="H19" s="71" t="str">
        <f t="shared" si="0"/>
        <v/>
      </c>
      <c r="I19" s="190"/>
      <c r="J19" s="190"/>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(Hide)'!$K$2:$K$9,0),2)</f>
        <v>#N/A</v>
      </c>
      <c r="H20" s="72" t="str">
        <f t="shared" si="0"/>
        <v/>
      </c>
      <c r="I20" s="191"/>
      <c r="J20" s="191"/>
    </row>
    <row r="21" spans="2:10" x14ac:dyDescent="0.35">
      <c r="B21" s="94" t="str" cm="1">
        <f t="array" ref="B21">INDEX('Data Validation (Hide)'!$B$2:$B$16,ROUNDUP(ROW(A16)/5,0),1)</f>
        <v>20 Individual</v>
      </c>
      <c r="C21" s="136" t="s">
        <v>219</v>
      </c>
      <c r="D21" s="137">
        <v>45</v>
      </c>
      <c r="E21" s="137">
        <v>1</v>
      </c>
      <c r="F21" s="138" t="s">
        <v>79</v>
      </c>
      <c r="G21" s="4">
        <f>INDEX('Data Validation (Hide)'!$K$2:$L$9,MATCH(Service!F21,'Data Validation (Hide)'!$K$2:$K$9,0),2)</f>
        <v>1</v>
      </c>
      <c r="H21" s="70">
        <f t="shared" si="0"/>
        <v>45</v>
      </c>
      <c r="I21" s="189">
        <f>SUMIF($E$21:$E$25,1,$H$21:$H$25)</f>
        <v>45</v>
      </c>
      <c r="J21" s="189">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(Hide)'!$K$2:$K$9,0),2)</f>
        <v>#N/A</v>
      </c>
      <c r="H22" s="71" t="str">
        <f t="shared" si="0"/>
        <v/>
      </c>
      <c r="I22" s="190"/>
      <c r="J22" s="190"/>
    </row>
    <row r="23" spans="2:10" x14ac:dyDescent="0.35">
      <c r="B23" s="93" t="str" cm="1">
        <f t="array" ref="B23">INDEX('Data Validation (Hide)'!$B$2:$B$16,ROUNDUP(ROW(A18)/5,0),1)</f>
        <v>20 Individual</v>
      </c>
      <c r="C23" s="139"/>
      <c r="D23" s="140"/>
      <c r="E23" s="140"/>
      <c r="F23" s="141"/>
      <c r="G23" s="5" t="e">
        <f>INDEX('Data Validation (Hide)'!$K$2:$L$9,MATCH(Service!F23,'Data Validation (Hide)'!$K$2:$K$9,0),2)</f>
        <v>#N/A</v>
      </c>
      <c r="H23" s="71" t="str">
        <f t="shared" si="0"/>
        <v/>
      </c>
      <c r="I23" s="190"/>
      <c r="J23" s="190"/>
    </row>
    <row r="24" spans="2:10" x14ac:dyDescent="0.35">
      <c r="B24" s="95" t="str" cm="1">
        <f t="array" ref="B24">INDEX('Data Validation (Hide)'!$B$2:$B$16,ROUNDUP(ROW(A19)/5,0),1)</f>
        <v>20 Individual</v>
      </c>
      <c r="C24" s="139"/>
      <c r="D24" s="140"/>
      <c r="E24" s="140"/>
      <c r="F24" s="141"/>
      <c r="G24" s="5" t="e">
        <f>INDEX('Data Validation (Hide)'!$K$2:$L$9,MATCH(Service!F24,'Data Validation (Hide)'!$K$2:$K$9,0),2)</f>
        <v>#N/A</v>
      </c>
      <c r="H24" s="71" t="str">
        <f t="shared" si="0"/>
        <v/>
      </c>
      <c r="I24" s="190"/>
      <c r="J24" s="190"/>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(Hide)'!$K$2:$K$9,0),2)</f>
        <v>#N/A</v>
      </c>
      <c r="H25" s="72" t="str">
        <f t="shared" si="0"/>
        <v/>
      </c>
      <c r="I25" s="191"/>
      <c r="J25" s="191"/>
    </row>
    <row r="26" spans="2:10" x14ac:dyDescent="0.35">
      <c r="B26" s="94" t="str" cm="1">
        <f t="array" ref="B26">INDEX('Data Validation (Hide)'!$B$2:$B$16,ROUNDUP(ROW(A21)/5,0),1)</f>
        <v>40 Individual</v>
      </c>
      <c r="C26" s="136" t="s">
        <v>219</v>
      </c>
      <c r="D26" s="137">
        <v>60</v>
      </c>
      <c r="E26" s="137">
        <v>1</v>
      </c>
      <c r="F26" s="138" t="s">
        <v>79</v>
      </c>
      <c r="G26" s="4">
        <f>INDEX('Data Validation (Hide)'!$K$2:$L$9,MATCH(Service!F26,'Data Validation (Hide)'!$K$2:$K$9,0),2)</f>
        <v>1</v>
      </c>
      <c r="H26" s="70">
        <f t="shared" si="0"/>
        <v>60</v>
      </c>
      <c r="I26" s="189">
        <f>SUMIF($E$26:$E$30,1,$H$26:$H$30)</f>
        <v>60</v>
      </c>
      <c r="J26" s="189">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(Hide)'!$K$2:$K$9,0),2)</f>
        <v>#N/A</v>
      </c>
      <c r="H27" s="71" t="str">
        <f t="shared" si="0"/>
        <v/>
      </c>
      <c r="I27" s="190"/>
      <c r="J27" s="190"/>
    </row>
    <row r="28" spans="2:10" x14ac:dyDescent="0.35">
      <c r="B28" s="93" t="str" cm="1">
        <f t="array" ref="B28">INDEX('Data Validation (Hide)'!$B$2:$B$16,ROUNDUP(ROW(A23)/5,0),1)</f>
        <v>40 Individual</v>
      </c>
      <c r="C28" s="139"/>
      <c r="D28" s="140"/>
      <c r="E28" s="140"/>
      <c r="F28" s="141"/>
      <c r="G28" s="5" t="e">
        <f>INDEX('Data Validation (Hide)'!$K$2:$L$9,MATCH(Service!F28,'Data Validation (Hide)'!$K$2:$K$9,0),2)</f>
        <v>#N/A</v>
      </c>
      <c r="H28" s="71" t="str">
        <f t="shared" si="0"/>
        <v/>
      </c>
      <c r="I28" s="190"/>
      <c r="J28" s="190"/>
    </row>
    <row r="29" spans="2:10" x14ac:dyDescent="0.35">
      <c r="B29" s="95" t="str" cm="1">
        <f t="array" ref="B29">INDEX('Data Validation (Hide)'!$B$2:$B$16,ROUNDUP(ROW(A24)/5,0),1)</f>
        <v>40 Individual</v>
      </c>
      <c r="C29" s="139"/>
      <c r="D29" s="140"/>
      <c r="E29" s="140"/>
      <c r="F29" s="141"/>
      <c r="G29" s="5" t="e">
        <f>INDEX('Data Validation (Hide)'!$K$2:$L$9,MATCH(Service!F29,'Data Validation (Hide)'!$K$2:$K$9,0),2)</f>
        <v>#N/A</v>
      </c>
      <c r="H29" s="71" t="str">
        <f t="shared" si="0"/>
        <v/>
      </c>
      <c r="I29" s="190"/>
      <c r="J29" s="190"/>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(Hide)'!$K$2:$K$9,0),2)</f>
        <v>#N/A</v>
      </c>
      <c r="H30" s="72" t="str">
        <f t="shared" si="0"/>
        <v/>
      </c>
      <c r="I30" s="191"/>
      <c r="J30" s="191"/>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6">
        <f>SUMIF($E$31:$E$35,1,$H$31:$H$35)</f>
        <v>0</v>
      </c>
      <c r="J31" s="186">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7"/>
      <c r="J32" s="187"/>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7"/>
      <c r="J33" s="187"/>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7"/>
      <c r="J34" s="187"/>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8"/>
      <c r="J35" s="188"/>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6">
        <f>SUMIF($E$36:$E$40,1,$H$36:$H$40)</f>
        <v>0</v>
      </c>
      <c r="J36" s="186">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7"/>
      <c r="J37" s="187"/>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7"/>
      <c r="J38" s="187"/>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7"/>
      <c r="J39" s="187"/>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8"/>
      <c r="J40" s="188"/>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6">
        <f>SUMIF($E$41:$E$45,1,$H$41:$H$45)</f>
        <v>0</v>
      </c>
      <c r="J41" s="186">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7"/>
      <c r="J42" s="187"/>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7"/>
      <c r="J43" s="187"/>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7"/>
      <c r="J44" s="187"/>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8"/>
      <c r="J45" s="188"/>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6">
        <f>SUMIF($E$46:$E$50,1,$H$46:$H$50)</f>
        <v>0</v>
      </c>
      <c r="J46" s="186">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7"/>
      <c r="J47" s="187"/>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7"/>
      <c r="J48" s="187"/>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7"/>
      <c r="J49" s="187"/>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8"/>
      <c r="J50" s="188"/>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6">
        <f>SUMIF($E$51:$E$55,1,$H$51:$H$55)</f>
        <v>0</v>
      </c>
      <c r="J51" s="186">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7"/>
      <c r="J52" s="187"/>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7"/>
      <c r="J53" s="187"/>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7"/>
      <c r="J54" s="187"/>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8"/>
      <c r="J55" s="188"/>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6">
        <f>SUMIF($E$56:$E$60,1,$H$56:$H$60)</f>
        <v>0</v>
      </c>
      <c r="J56" s="186">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7"/>
      <c r="J57" s="187"/>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7"/>
      <c r="J58" s="187"/>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7"/>
      <c r="J59" s="187"/>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8"/>
      <c r="J60" s="188"/>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6">
        <f>SUMIF($E$61:$E$65,1,$H$61:$H$65)</f>
        <v>0</v>
      </c>
      <c r="J61" s="186">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7"/>
      <c r="J62" s="187"/>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7"/>
      <c r="J63" s="187"/>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7"/>
      <c r="J64" s="187"/>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8"/>
      <c r="J65" s="188"/>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6">
        <f>SUMIF($E$66:$E$70,1,$H$66:$H$70)</f>
        <v>0</v>
      </c>
      <c r="J66" s="186">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7"/>
      <c r="J67" s="187"/>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7"/>
      <c r="J68" s="187"/>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7"/>
      <c r="J69" s="187"/>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8"/>
      <c r="J70" s="188"/>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6">
        <f>SUMIF($E$71:$E$75,1,$H$71:$H$75)</f>
        <v>0</v>
      </c>
      <c r="J71" s="186">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7"/>
      <c r="J72" s="187"/>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7"/>
      <c r="J73" s="187"/>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7"/>
      <c r="J74" s="187"/>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8"/>
      <c r="J75" s="188"/>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6">
        <f>SUMIF($E$76:$E$80,1,$H$76:$H$80)</f>
        <v>0</v>
      </c>
      <c r="J76" s="186">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7"/>
      <c r="J77" s="187"/>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7"/>
      <c r="J78" s="187"/>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7"/>
      <c r="J79" s="187"/>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8"/>
      <c r="J80" s="188"/>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259</v>
      </c>
      <c r="F2" t="s">
        <v>184</v>
      </c>
      <c r="G2" t="s">
        <v>185</v>
      </c>
      <c r="H2" t="s">
        <v>184</v>
      </c>
      <c r="I2" t="s">
        <v>185</v>
      </c>
    </row>
    <row r="3" spans="2:9" x14ac:dyDescent="0.35">
      <c r="B3" t="str">
        <f>Service!B6</f>
        <v>20 Group Sessions</v>
      </c>
      <c r="C3">
        <f>Service!D6</f>
        <v>120</v>
      </c>
      <c r="D3">
        <f>Service!E6</f>
        <v>7</v>
      </c>
      <c r="E3">
        <f>Service!G6</f>
        <v>1.9E-2</v>
      </c>
      <c r="F3">
        <f>IF($D3&gt;1,($C3*(ROUNDUP(INDEX('Required Capacity (Hide)'!$B$5:$C$19,MATCH('Service Backing (H)'!$B3,'Required Capacity (Hide)'!$A$5:$A$19,0),1)/$D3,0))/INDEX('Required Capacity (Hide)'!$B$5:$C$19,MATCH('Service Backing (H)'!$B3,'Required Capacity (Hide)'!$A$5:$A$19,0),1))*E3,0)</f>
        <v>0.39242685025817553</v>
      </c>
      <c r="G3">
        <f>IF($D3&gt;1,($C3*(ROUNDUP(INDEX('Required Capacity (Hide)'!$B$5:$C$19,MATCH('Service Backing (H)'!$B3,'Required Capacity (Hide)'!$A$5:$A$19,0),2)/$D3,0))/INDEX('Required Capacity (Hide)'!$B$5:$C$19,MATCH('Service Backing (H)'!$B3,'Required Capacity (Hide)'!$A$5:$A$19,0),2))*E3,0)</f>
        <v>0.32571428571428568</v>
      </c>
      <c r="H3">
        <f>SUMIF(INDEX($D$3:$D$77,ROW(A1),0):INDEX($D$3:$D$77,ROUNDUP(ROW(A1)/5,0)*5,1),"&gt;"&amp;1,INDEX($F$3:$F$77,ROW(A1),0):INDEX($F$3:$F$77,ROUNDUP(ROW(A1)/5,0)*5,1))</f>
        <v>21.046471600688466</v>
      </c>
      <c r="I3">
        <f>SUMIF(INDEX($D$3:$D$77,ROW(A1),0):INDEX($D$3:$D$77,ROUNDUP(ROW(A1)/5,0)*5,1),"&gt;"&amp;1,INDEX($G$3:$G$77,ROW(A1),0):INDEX($G$3:$G$77,ROUNDUP(ROW(A1)/5,0)*5,1))</f>
        <v>17.46857142857143</v>
      </c>
    </row>
    <row r="4" spans="2:9" x14ac:dyDescent="0.35">
      <c r="B4" t="str">
        <f>Service!B7</f>
        <v>20 Group Sessions</v>
      </c>
      <c r="C4">
        <f>Service!D7</f>
        <v>15</v>
      </c>
      <c r="D4">
        <f>Service!E7</f>
        <v>1</v>
      </c>
      <c r="E4">
        <f>Service!G7</f>
        <v>5</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20.654044750430291</v>
      </c>
      <c r="I4">
        <f>SUMIF(INDEX($D$3:$D$77,ROW(A2),0):INDEX($D$3:$D$77,ROUNDUP(ROW(A2)/5,0)*5,1),"&gt;"&amp;1,INDEX($G$3:$G$77,ROW(A2),0):INDEX($G$3:$G$77,ROUNDUP(ROW(A2)/5,0)*5,1))</f>
        <v>17.142857142857142</v>
      </c>
    </row>
    <row r="5" spans="2:9" x14ac:dyDescent="0.35">
      <c r="B5" t="str">
        <f>Service!B8</f>
        <v>20 Group Sessions</v>
      </c>
      <c r="C5">
        <f>Service!D8</f>
        <v>120</v>
      </c>
      <c r="D5">
        <f>Service!E8</f>
        <v>7</v>
      </c>
      <c r="E5">
        <f>Service!G8</f>
        <v>1</v>
      </c>
      <c r="F5">
        <f>IF($D5&gt;1,($C5*(ROUNDUP(INDEX('Required Capacity (Hide)'!$B$5:$C$19,MATCH('Service Backing (H)'!$B5,'Required Capacity (Hide)'!$A$5:$A$19,0),1)/$D5,0))/INDEX('Required Capacity (Hide)'!$B$5:$C$19,MATCH('Service Backing (H)'!$B5,'Required Capacity (Hide)'!$A$5:$A$19,0),1))*E5,0)</f>
        <v>20.654044750430291</v>
      </c>
      <c r="G5">
        <f>IF($D5&gt;1,($C5*(ROUNDUP(INDEX('Required Capacity (Hide)'!$B$5:$C$19,MATCH('Service Backing (H)'!$B5,'Required Capacity (Hide)'!$A$5:$A$19,0),2)/$D5,0))/INDEX('Required Capacity (Hide)'!$B$5:$C$19,MATCH('Service Backing (H)'!$B5,'Required Capacity (Hide)'!$A$5:$A$19,0),2))*E5,0)</f>
        <v>17.142857142857142</v>
      </c>
      <c r="H5">
        <f>SUMIF(INDEX($D$3:$D$77,ROW(A3),0):INDEX($D$3:$D$77,ROUNDUP(ROW(A3)/5,0)*5,1),"&gt;"&amp;1,INDEX($F$3:$F$77,ROW(A3),0):INDEX($F$3:$F$77,ROUNDUP(ROW(A3)/5,0)*5,1))</f>
        <v>20.654044750430291</v>
      </c>
      <c r="I5">
        <f>SUMIF(INDEX($D$3:$D$77,ROW(A3),0):INDEX($D$3:$D$77,ROUNDUP(ROW(A3)/5,0)*5,1),"&gt;"&amp;1,INDEX($G$3:$G$77,ROW(A3),0):INDEX($G$3:$G$77,ROUNDUP(ROW(A3)/5,0)*5,1))</f>
        <v>17.142857142857142</v>
      </c>
    </row>
    <row r="6" spans="2:9" x14ac:dyDescent="0.35">
      <c r="B6" t="str">
        <f>Service!B9</f>
        <v>20 Group Sessions</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20 Group Sessions</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40 Group Session</v>
      </c>
      <c r="C8">
        <f>Service!D11</f>
        <v>120</v>
      </c>
      <c r="D8">
        <f>Service!E11</f>
        <v>7</v>
      </c>
      <c r="E8">
        <f>Service!G11</f>
        <v>1</v>
      </c>
      <c r="F8">
        <f>IF($D8&gt;1,($C8*(ROUNDUP(INDEX('Required Capacity (Hide)'!$B$5:$C$19,MATCH('Service Backing (H)'!$B8,'Required Capacity (Hide)'!$A$5:$A$19,0),1)/$D8,0))/INDEX('Required Capacity (Hide)'!$B$5:$C$19,MATCH('Service Backing (H)'!$B8,'Required Capacity (Hide)'!$A$5:$A$19,0),1))*E8,0)</f>
        <v>28.235294117647047</v>
      </c>
      <c r="G8">
        <f>IF($D8&gt;1,($C8*(ROUNDUP(INDEX('Required Capacity (Hide)'!$B$5:$C$19,MATCH('Service Backing (H)'!$B8,'Required Capacity (Hide)'!$A$5:$A$19,0),2)/$D8,0))/INDEX('Required Capacity (Hide)'!$B$5:$C$19,MATCH('Service Backing (H)'!$B8,'Required Capacity (Hide)'!$A$5:$A$19,0),2))*E8,0)</f>
        <v>18.181818181818183</v>
      </c>
      <c r="H8">
        <f>SUMIF(INDEX($D$3:$D$77,ROW(A6),0):INDEX($D$3:$D$77,ROUNDUP(ROW(A6)/5,0)*5,1),"&gt;"&amp;1,INDEX($F$3:$F$77,ROW(A6),0):INDEX($F$3:$F$77,ROUNDUP(ROW(A6)/5,0)*5,1))</f>
        <v>28.235294117647047</v>
      </c>
      <c r="I8">
        <f>SUMIF(INDEX($D$3:$D$77,ROW(A6),0):INDEX($D$3:$D$77,ROUNDUP(ROW(A6)/5,0)*5,1),"&gt;"&amp;1,INDEX($G$3:$G$77,ROW(A6),0):INDEX($G$3:$G$77,ROUNDUP(ROW(A6)/5,0)*5,1))</f>
        <v>18.181818181818183</v>
      </c>
    </row>
    <row r="9" spans="2:9" x14ac:dyDescent="0.35">
      <c r="B9" t="str">
        <f>Service!B12</f>
        <v>40 Group Session</v>
      </c>
      <c r="C9">
        <f>Service!D12</f>
        <v>120</v>
      </c>
      <c r="D9">
        <f>Service!E12</f>
        <v>1</v>
      </c>
      <c r="E9">
        <f>Service!G12</f>
        <v>1</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40 Group Session</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40 Group Session</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40 Group Session</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8 Group Session</v>
      </c>
      <c r="C13">
        <f>Service!D16</f>
        <v>240</v>
      </c>
      <c r="D13">
        <f>Service!E16</f>
        <v>7</v>
      </c>
      <c r="E13">
        <f>Service!G16</f>
        <v>1</v>
      </c>
      <c r="F13">
        <f>IF($D13&gt;1,($C13*(ROUNDUP(INDEX('Required Capacity (Hide)'!$B$5:$C$19,MATCH('Service Backing (H)'!$B13,'Required Capacity (Hide)'!$A$5:$A$19,0),1)/$D13,0))/INDEX('Required Capacity (Hide)'!$B$5:$C$19,MATCH('Service Backing (H)'!$B13,'Required Capacity (Hide)'!$A$5:$A$19,0),1))*E13,0)</f>
        <v>40</v>
      </c>
      <c r="G13">
        <f>IF($D13&gt;1,($C13*(ROUNDUP(INDEX('Required Capacity (Hide)'!$B$5:$C$19,MATCH('Service Backing (H)'!$B13,'Required Capacity (Hide)'!$A$5:$A$19,0),2)/$D13,0))/INDEX('Required Capacity (Hide)'!$B$5:$C$19,MATCH('Service Backing (H)'!$B13,'Required Capacity (Hide)'!$A$5:$A$19,0),2))*E13,0)</f>
        <v>37.20930232558139</v>
      </c>
      <c r="H13">
        <f>SUMIF(INDEX($D$3:$D$77,ROW(A11),0):INDEX($D$3:$D$77,ROUNDUP(ROW(A11)/5,0)*5,1),"&gt;"&amp;1,INDEX($F$3:$F$77,ROW(A11),0):INDEX($F$3:$F$77,ROUNDUP(ROW(A11)/5,0)*5,1))</f>
        <v>40</v>
      </c>
      <c r="I13">
        <f>SUMIF(INDEX($D$3:$D$77,ROW(A11),0):INDEX($D$3:$D$77,ROUNDUP(ROW(A11)/5,0)*5,1),"&gt;"&amp;1,INDEX($G$3:$G$77,ROW(A11),0):INDEX($G$3:$G$77,ROUNDUP(ROW(A11)/5,0)*5,1))</f>
        <v>37.20930232558139</v>
      </c>
    </row>
    <row r="14" spans="2:9" x14ac:dyDescent="0.35">
      <c r="B14" t="str">
        <f>Service!B17</f>
        <v>8 Group Session</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8 Group Session</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8 Group Session</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8 Group Session</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20 Individual</v>
      </c>
      <c r="C18">
        <f>Service!D21</f>
        <v>45</v>
      </c>
      <c r="D18">
        <f>Service!E21</f>
        <v>1</v>
      </c>
      <c r="E18">
        <f>Service!G21</f>
        <v>1</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20 Individual</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20 Individual</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20 Individual</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20 Individual</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40 Individual</v>
      </c>
      <c r="C23">
        <f>Service!D26</f>
        <v>60</v>
      </c>
      <c r="D23">
        <f>Service!E26</f>
        <v>1</v>
      </c>
      <c r="E23">
        <f>Service!G26</f>
        <v>1</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40 Individual</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40 Individual</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40 Individual</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40 Individual</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(H)'!$H$3:$I$77,MATCH('Required Capacity (Hide)'!H$1,'Service Backing (H)'!$B$3:$B$75,0),1)/IF(Summary!$B$7="Minutes",1,60))</f>
        <v>0.35077452667814113</v>
      </c>
      <c r="I3" s="28">
        <f>IF(Service!$C$3="Yes",INDEX(Service!$I$6:$J$80,MATCH('Required Capacity (Hide)'!I$1,Service!$B$6:$B$80,0),2)/IF(Summary!$B$7="Minutes",1,60),INDEX('Service Backing (H)'!$H$3:$I$77,MATCH('Required Capacity (Hide)'!I$1,'Service Backing (H)'!$B$3:$B$75,0),2)/IF(Summary!$B$7="Minutes",1,60))</f>
        <v>0.29114285714285715</v>
      </c>
      <c r="J3" s="27"/>
      <c r="K3" s="28"/>
      <c r="L3" s="26">
        <f>INDEX(Service!$I$6:$J$80,MATCH('Required Capacity (Hide)'!L$1,Service!$B$6:$B$80,0),1)/IF(Summary!$B$7="Minutes",1,60)</f>
        <v>2</v>
      </c>
      <c r="M3" s="28"/>
      <c r="N3" s="26">
        <f>IF(Service!$C$3="Yes",INDEX(Service!$I$6:$J$80,MATCH('Required Capacity (Hide)'!N$1,Service!$B$6:$B$80,0),2)/IF(Summary!$B$7="Minutes",1,60),INDEX('Service Backing (H)'!$H$3:$I$77,MATCH('Required Capacity (Hide)'!N$1,'Service Backing (H)'!$B$3:$B$75,0),1)/IF(Summary!$B$7="Minutes",1,60))</f>
        <v>0.47058823529411747</v>
      </c>
      <c r="O3" s="28">
        <f>IF(Service!$C$3="Yes",INDEX(Service!$I$6:$J$80,MATCH('Required Capacity (Hide)'!O$1,Service!$B$6:$B$80,0),2)/IF(Summary!$B$7="Minutes",1,60),INDEX('Service Backing (H)'!$H$3:$I$77,MATCH('Required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0.66666666666666663</v>
      </c>
      <c r="U3" s="28">
        <f>IF(Service!$C$3="Yes",INDEX(Service!$I$6:$J$80,MATCH('Required Capacity (Hide)'!U$1,Service!$B$6:$B$80,0),2)/IF(Summary!$B$7="Minutes",1,60),INDEX('Service Backing (H)'!$H$3:$I$77,MATCH('Required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10.190000000000001</v>
      </c>
      <c r="I5" s="15">
        <f>INDEX($B$5:$C$19,MATCH(F$1,$A$5:$A$19,0),2)*I$3</f>
        <v>10.19</v>
      </c>
      <c r="J5" s="5">
        <f>SUMIF(F$4:I$4,J$4,F5:I5)</f>
        <v>46.502500000000012</v>
      </c>
      <c r="K5" s="6">
        <f>SUMIF(F$4:I$4,K$4,F5:I5)</f>
        <v>53.94</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26.19</v>
      </c>
      <c r="CU5" s="7">
        <f>SUMIFS($F5:$CQ5,$F$2:$CQ$2,CU$2,$F$4:$CQ$4,CU$4)</f>
        <v>28.189999999999998</v>
      </c>
      <c r="CV5" s="5">
        <f>SUM(CR5,CT5)</f>
        <v>157.54000000000002</v>
      </c>
      <c r="CW5" s="6">
        <f>SUM(CS5,CU5)</f>
        <v>195.04</v>
      </c>
      <c r="CY5" s="7">
        <f t="array" ref="CY5:CY56">Summary_LowerBound</f>
        <v>46.502500000000012</v>
      </c>
      <c r="CZ5" s="5">
        <f t="array" ref="CZ5">Summary_UpperBound</f>
        <v>53.94</v>
      </c>
      <c r="DA5" s="6">
        <f>IF(ROUND(CZ5-CY5,0)=0,1/IF(Summary!$B$7="minutes",1,60),CZ5-CY5)</f>
        <v>7.4374999999999858</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10.190000000000001</v>
      </c>
      <c r="I6" s="6">
        <f t="shared" ref="I6:I56" si="3">INDEX($B$5:$C$19,MATCH(F$1,$A$5:$A$19,0),2)*I$3</f>
        <v>10.19</v>
      </c>
      <c r="J6" s="5">
        <f t="shared" ref="J6:J56" si="4">SUMIF(F$4:I$4,J$4,F6:I6)</f>
        <v>46.502500000000012</v>
      </c>
      <c r="K6" s="6">
        <f t="shared" ref="K6:K56" si="5">SUMIF(F$4:I$4,K$4,F6:I6)</f>
        <v>53.94</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26.19</v>
      </c>
      <c r="CU6" s="7">
        <f t="shared" si="90"/>
        <v>28.189999999999998</v>
      </c>
      <c r="CV6" s="5">
        <f t="shared" ref="CV6:CV56" si="91">SUM(CR6,CT6)</f>
        <v>157.54000000000002</v>
      </c>
      <c r="CW6" s="6">
        <f t="shared" ref="CW6:CW56" si="92">SUM(CS6,CU6)</f>
        <v>195.04</v>
      </c>
      <c r="CY6" s="7">
        <v>46.502500000000012</v>
      </c>
      <c r="CZ6" s="5">
        <f t="array" ref="CZ6">Summary_UpperBound</f>
        <v>53.94</v>
      </c>
      <c r="DA6" s="6">
        <f>IF(ROUND(CZ6-CY6,0)=0,1/IF(Summary!$B$7="minutes",1,60),CZ6-CY6)</f>
        <v>7.4374999999999858</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10.190000000000001</v>
      </c>
      <c r="I7" s="6">
        <f t="shared" si="3"/>
        <v>10.19</v>
      </c>
      <c r="J7" s="5">
        <f t="shared" si="4"/>
        <v>46.502500000000012</v>
      </c>
      <c r="K7" s="6">
        <f t="shared" si="5"/>
        <v>53.94</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26.19</v>
      </c>
      <c r="CU7" s="7">
        <f t="shared" si="90"/>
        <v>28.189999999999998</v>
      </c>
      <c r="CV7" s="5">
        <f t="shared" si="91"/>
        <v>157.54000000000002</v>
      </c>
      <c r="CW7" s="6">
        <f t="shared" si="92"/>
        <v>195.04</v>
      </c>
      <c r="CY7" s="7">
        <v>46.502500000000012</v>
      </c>
      <c r="CZ7" s="5">
        <f t="array" ref="CZ7">Summary_UpperBound</f>
        <v>53.94</v>
      </c>
      <c r="DA7" s="6">
        <f>IF(ROUND(CZ7-CY7,0)=0,1/IF(Summary!$B$7="minutes",1,60),CZ7-CY7)</f>
        <v>7.4374999999999858</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10.190000000000001</v>
      </c>
      <c r="I8" s="6">
        <f t="shared" si="3"/>
        <v>10.19</v>
      </c>
      <c r="J8" s="5">
        <f t="shared" si="4"/>
        <v>46.502500000000012</v>
      </c>
      <c r="K8" s="6">
        <f t="shared" si="5"/>
        <v>53.94</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26.19</v>
      </c>
      <c r="CU8" s="7">
        <f t="shared" si="90"/>
        <v>28.189999999999998</v>
      </c>
      <c r="CV8" s="5">
        <f t="shared" si="91"/>
        <v>157.54000000000002</v>
      </c>
      <c r="CW8" s="6">
        <f t="shared" si="92"/>
        <v>195.04</v>
      </c>
      <c r="CY8" s="7">
        <v>46.502500000000012</v>
      </c>
      <c r="CZ8" s="5">
        <f t="array" ref="CZ8">Summary_UpperBound</f>
        <v>53.94</v>
      </c>
      <c r="DA8" s="6">
        <f>IF(ROUND(CZ8-CY8,0)=0,1/IF(Summary!$B$7="minutes",1,60),CZ8-CY8)</f>
        <v>7.4374999999999858</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10.190000000000001</v>
      </c>
      <c r="I9" s="6">
        <f t="shared" si="3"/>
        <v>10.19</v>
      </c>
      <c r="J9" s="5">
        <f t="shared" si="4"/>
        <v>46.502500000000012</v>
      </c>
      <c r="K9" s="6">
        <f t="shared" si="5"/>
        <v>53.94</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26.19</v>
      </c>
      <c r="CU9" s="7">
        <f t="shared" si="90"/>
        <v>28.189999999999998</v>
      </c>
      <c r="CV9" s="5">
        <f t="shared" si="91"/>
        <v>157.54000000000002</v>
      </c>
      <c r="CW9" s="6">
        <f t="shared" si="92"/>
        <v>195.04</v>
      </c>
      <c r="CY9" s="7">
        <v>46.502500000000012</v>
      </c>
      <c r="CZ9" s="5">
        <f t="array" ref="CZ9">Summary_UpperBound</f>
        <v>53.94</v>
      </c>
      <c r="DA9" s="6">
        <f>IF(ROUND(CZ9-CY9,0)=0,1/IF(Summary!$B$7="minutes",1,60),CZ9-CY9)</f>
        <v>7.4374999999999858</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10.190000000000001</v>
      </c>
      <c r="I10" s="6">
        <f t="shared" si="3"/>
        <v>10.19</v>
      </c>
      <c r="J10" s="5">
        <f t="shared" si="4"/>
        <v>46.502500000000012</v>
      </c>
      <c r="K10" s="6">
        <f t="shared" si="5"/>
        <v>53.94</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26.19</v>
      </c>
      <c r="CU10" s="7">
        <f t="shared" si="90"/>
        <v>28.189999999999998</v>
      </c>
      <c r="CV10" s="5">
        <f t="shared" si="91"/>
        <v>157.54000000000002</v>
      </c>
      <c r="CW10" s="6">
        <f t="shared" si="92"/>
        <v>195.04</v>
      </c>
      <c r="CY10" s="7">
        <v>46.502500000000012</v>
      </c>
      <c r="CZ10" s="5">
        <f t="array" ref="CZ10">Summary_UpperBound</f>
        <v>53.94</v>
      </c>
      <c r="DA10" s="6">
        <f>IF(ROUND(CZ10-CY10,0)=0,1/IF(Summary!$B$7="minutes",1,60),CZ10-CY10)</f>
        <v>7.4374999999999858</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10.190000000000001</v>
      </c>
      <c r="I11" s="6">
        <f t="shared" si="3"/>
        <v>10.19</v>
      </c>
      <c r="J11" s="5">
        <f t="shared" si="4"/>
        <v>46.502500000000012</v>
      </c>
      <c r="K11" s="6">
        <f t="shared" si="5"/>
        <v>53.94</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26.19</v>
      </c>
      <c r="CU11" s="7">
        <f t="shared" si="90"/>
        <v>28.189999999999998</v>
      </c>
      <c r="CV11" s="5">
        <f t="shared" si="91"/>
        <v>157.54000000000002</v>
      </c>
      <c r="CW11" s="6">
        <f t="shared" si="92"/>
        <v>195.04</v>
      </c>
      <c r="CY11" s="7">
        <v>46.502500000000012</v>
      </c>
      <c r="CZ11" s="5">
        <f t="array" ref="CZ11">Summary_UpperBound</f>
        <v>53.94</v>
      </c>
      <c r="DA11" s="6">
        <f>IF(ROUND(CZ11-CY11,0)=0,1/IF(Summary!$B$7="minutes",1,60),CZ11-CY11)</f>
        <v>7.4374999999999858</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10.190000000000001</v>
      </c>
      <c r="I12" s="6">
        <f t="shared" si="3"/>
        <v>10.19</v>
      </c>
      <c r="J12" s="5">
        <f t="shared" si="4"/>
        <v>46.502500000000012</v>
      </c>
      <c r="K12" s="6">
        <f t="shared" si="5"/>
        <v>53.94</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26.19</v>
      </c>
      <c r="CU12" s="7">
        <f t="shared" si="90"/>
        <v>28.189999999999998</v>
      </c>
      <c r="CV12" s="5">
        <f t="shared" si="91"/>
        <v>157.54000000000002</v>
      </c>
      <c r="CW12" s="6">
        <f t="shared" si="92"/>
        <v>195.04</v>
      </c>
      <c r="CY12" s="7">
        <v>46.502500000000012</v>
      </c>
      <c r="CZ12" s="5">
        <f t="array" ref="CZ12">Summary_UpperBound</f>
        <v>53.94</v>
      </c>
      <c r="DA12" s="6">
        <f>IF(ROUND(CZ12-CY12,0)=0,1/IF(Summary!$B$7="minutes",1,60),CZ12-CY12)</f>
        <v>7.4374999999999858</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10.190000000000001</v>
      </c>
      <c r="I13" s="6">
        <f t="shared" si="3"/>
        <v>10.19</v>
      </c>
      <c r="J13" s="5">
        <f t="shared" si="4"/>
        <v>46.502500000000012</v>
      </c>
      <c r="K13" s="6">
        <f t="shared" si="5"/>
        <v>53.94</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26.19</v>
      </c>
      <c r="CU13" s="7">
        <f t="shared" si="90"/>
        <v>28.189999999999998</v>
      </c>
      <c r="CV13" s="5">
        <f t="shared" si="91"/>
        <v>157.54000000000002</v>
      </c>
      <c r="CW13" s="6">
        <f t="shared" si="92"/>
        <v>195.04</v>
      </c>
      <c r="CY13" s="7">
        <v>46.502500000000012</v>
      </c>
      <c r="CZ13" s="5">
        <f t="array" ref="CZ13">Summary_UpperBound</f>
        <v>53.94</v>
      </c>
      <c r="DA13" s="6">
        <f>IF(ROUND(CZ13-CY13,0)=0,1/IF(Summary!$B$7="minutes",1,60),CZ13-CY13)</f>
        <v>7.4374999999999858</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10.190000000000001</v>
      </c>
      <c r="I14" s="6">
        <f t="shared" si="3"/>
        <v>10.19</v>
      </c>
      <c r="J14" s="5">
        <f t="shared" si="4"/>
        <v>46.502500000000012</v>
      </c>
      <c r="K14" s="6">
        <f t="shared" si="5"/>
        <v>53.94</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26.19</v>
      </c>
      <c r="CU14" s="7">
        <f t="shared" si="90"/>
        <v>28.189999999999998</v>
      </c>
      <c r="CV14" s="5">
        <f t="shared" si="91"/>
        <v>157.54000000000002</v>
      </c>
      <c r="CW14" s="6">
        <f t="shared" si="92"/>
        <v>195.04</v>
      </c>
      <c r="CY14" s="7">
        <v>46.502500000000012</v>
      </c>
      <c r="CZ14" s="5">
        <f t="array" ref="CZ14">Summary_UpperBound</f>
        <v>53.94</v>
      </c>
      <c r="DA14" s="6">
        <f>IF(ROUND(CZ14-CY14,0)=0,1/IF(Summary!$B$7="minutes",1,60),CZ14-CY14)</f>
        <v>7.4374999999999858</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10.190000000000001</v>
      </c>
      <c r="I15" s="6">
        <f t="shared" si="3"/>
        <v>10.19</v>
      </c>
      <c r="J15" s="5">
        <f t="shared" si="4"/>
        <v>46.502500000000012</v>
      </c>
      <c r="K15" s="6">
        <f t="shared" si="5"/>
        <v>53.94</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26.19</v>
      </c>
      <c r="CU15" s="7">
        <f t="shared" si="90"/>
        <v>28.189999999999998</v>
      </c>
      <c r="CV15" s="5">
        <f t="shared" si="91"/>
        <v>157.54000000000002</v>
      </c>
      <c r="CW15" s="6">
        <f t="shared" si="92"/>
        <v>195.04</v>
      </c>
      <c r="CY15" s="7">
        <v>46.502500000000012</v>
      </c>
      <c r="CZ15" s="5">
        <f t="array" ref="CZ15">Summary_UpperBound</f>
        <v>53.94</v>
      </c>
      <c r="DA15" s="6">
        <f>IF(ROUND(CZ15-CY15,0)=0,1/IF(Summary!$B$7="minutes",1,60),CZ15-CY15)</f>
        <v>7.4374999999999858</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10.190000000000001</v>
      </c>
      <c r="I16" s="6">
        <f t="shared" si="3"/>
        <v>10.19</v>
      </c>
      <c r="J16" s="5">
        <f t="shared" si="4"/>
        <v>46.502500000000012</v>
      </c>
      <c r="K16" s="6">
        <f t="shared" si="5"/>
        <v>53.94</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26.19</v>
      </c>
      <c r="CU16" s="7">
        <f t="shared" si="90"/>
        <v>28.189999999999998</v>
      </c>
      <c r="CV16" s="5">
        <f t="shared" si="91"/>
        <v>157.54000000000002</v>
      </c>
      <c r="CW16" s="6">
        <f t="shared" si="92"/>
        <v>195.04</v>
      </c>
      <c r="CY16" s="7">
        <v>46.502500000000012</v>
      </c>
      <c r="CZ16" s="5">
        <f t="array" ref="CZ16">Summary_UpperBound</f>
        <v>53.94</v>
      </c>
      <c r="DA16" s="6">
        <f>IF(ROUND(CZ16-CY16,0)=0,1/IF(Summary!$B$7="minutes",1,60),CZ16-CY16)</f>
        <v>7.4374999999999858</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10.190000000000001</v>
      </c>
      <c r="I17" s="6">
        <f t="shared" si="3"/>
        <v>10.19</v>
      </c>
      <c r="J17" s="5">
        <f t="shared" si="4"/>
        <v>46.502500000000012</v>
      </c>
      <c r="K17" s="6">
        <f t="shared" si="5"/>
        <v>53.94</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26.19</v>
      </c>
      <c r="CU17" s="7">
        <f t="shared" si="90"/>
        <v>28.189999999999998</v>
      </c>
      <c r="CV17" s="5">
        <f t="shared" si="91"/>
        <v>157.54000000000002</v>
      </c>
      <c r="CW17" s="6">
        <f t="shared" si="92"/>
        <v>195.04</v>
      </c>
      <c r="CY17" s="7">
        <v>46.502500000000012</v>
      </c>
      <c r="CZ17" s="5">
        <f t="array" ref="CZ17">Summary_UpperBound</f>
        <v>53.94</v>
      </c>
      <c r="DA17" s="6">
        <f>IF(ROUND(CZ17-CY17,0)=0,1/IF(Summary!$B$7="minutes",1,60),CZ17-CY17)</f>
        <v>7.4374999999999858</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10.190000000000001</v>
      </c>
      <c r="I18" s="6">
        <f t="shared" si="3"/>
        <v>10.19</v>
      </c>
      <c r="J18" s="5">
        <f t="shared" si="4"/>
        <v>46.502500000000012</v>
      </c>
      <c r="K18" s="6">
        <f t="shared" si="5"/>
        <v>53.94</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26.19</v>
      </c>
      <c r="CU18" s="7">
        <f t="shared" si="90"/>
        <v>28.189999999999998</v>
      </c>
      <c r="CV18" s="5">
        <f t="shared" si="91"/>
        <v>157.54000000000002</v>
      </c>
      <c r="CW18" s="6">
        <f t="shared" si="92"/>
        <v>195.04</v>
      </c>
      <c r="CY18" s="7">
        <v>46.502500000000012</v>
      </c>
      <c r="CZ18" s="5">
        <f t="array" ref="CZ18">Summary_UpperBound</f>
        <v>53.94</v>
      </c>
      <c r="DA18" s="6">
        <f>IF(ROUND(CZ18-CY18,0)=0,1/IF(Summary!$B$7="minutes",1,60),CZ18-CY18)</f>
        <v>7.4374999999999858</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10.190000000000001</v>
      </c>
      <c r="I19" s="6">
        <f t="shared" si="3"/>
        <v>10.19</v>
      </c>
      <c r="J19" s="5">
        <f t="shared" si="4"/>
        <v>46.502500000000012</v>
      </c>
      <c r="K19" s="6">
        <f t="shared" si="5"/>
        <v>53.94</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26.19</v>
      </c>
      <c r="CU19" s="7">
        <f t="shared" si="90"/>
        <v>28.189999999999998</v>
      </c>
      <c r="CV19" s="5">
        <f t="shared" si="91"/>
        <v>157.54000000000002</v>
      </c>
      <c r="CW19" s="6">
        <f t="shared" si="92"/>
        <v>195.04</v>
      </c>
      <c r="CY19" s="7">
        <v>46.502500000000012</v>
      </c>
      <c r="CZ19" s="5">
        <f t="array" ref="CZ19">Summary_UpperBound</f>
        <v>53.94</v>
      </c>
      <c r="DA19" s="6">
        <f>IF(ROUND(CZ19-CY19,0)=0,1/IF(Summary!$B$7="minutes",1,60),CZ19-CY19)</f>
        <v>7.4374999999999858</v>
      </c>
    </row>
    <row r="20" spans="1:105" x14ac:dyDescent="0.35">
      <c r="B20" s="14"/>
      <c r="E20" s="12">
        <f t="shared" ca="1" si="93"/>
        <v>44333</v>
      </c>
      <c r="F20" s="7">
        <f t="shared" si="0"/>
        <v>36.312500000000007</v>
      </c>
      <c r="G20" s="6">
        <f t="shared" si="1"/>
        <v>43.75</v>
      </c>
      <c r="H20" s="7">
        <f t="shared" si="2"/>
        <v>10.190000000000001</v>
      </c>
      <c r="I20" s="6">
        <f t="shared" si="3"/>
        <v>10.19</v>
      </c>
      <c r="J20" s="5">
        <f t="shared" si="4"/>
        <v>46.502500000000012</v>
      </c>
      <c r="K20" s="6">
        <f t="shared" si="5"/>
        <v>53.94</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26.19</v>
      </c>
      <c r="CU20" s="7">
        <f t="shared" si="90"/>
        <v>28.189999999999998</v>
      </c>
      <c r="CV20" s="5">
        <f t="shared" si="91"/>
        <v>157.54000000000002</v>
      </c>
      <c r="CW20" s="6">
        <f t="shared" si="92"/>
        <v>195.04</v>
      </c>
      <c r="CY20" s="7">
        <v>46.502500000000012</v>
      </c>
      <c r="CZ20" s="5">
        <f t="array" ref="CZ20">Summary_UpperBound</f>
        <v>53.94</v>
      </c>
      <c r="DA20" s="6">
        <f>IF(ROUND(CZ20-CY20,0)=0,1/IF(Summary!$B$7="minutes",1,60),CZ20-CY20)</f>
        <v>7.4374999999999858</v>
      </c>
    </row>
    <row r="21" spans="1:105" x14ac:dyDescent="0.35">
      <c r="B21" s="14"/>
      <c r="E21" s="12">
        <f t="shared" ca="1" si="93"/>
        <v>44340</v>
      </c>
      <c r="F21" s="7">
        <f t="shared" si="0"/>
        <v>36.312500000000007</v>
      </c>
      <c r="G21" s="6">
        <f t="shared" si="1"/>
        <v>43.75</v>
      </c>
      <c r="H21" s="7">
        <f t="shared" si="2"/>
        <v>10.190000000000001</v>
      </c>
      <c r="I21" s="6">
        <f t="shared" si="3"/>
        <v>10.19</v>
      </c>
      <c r="J21" s="5">
        <f t="shared" si="4"/>
        <v>46.502500000000012</v>
      </c>
      <c r="K21" s="6">
        <f t="shared" si="5"/>
        <v>53.94</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26.19</v>
      </c>
      <c r="CU21" s="7">
        <f t="shared" si="90"/>
        <v>28.189999999999998</v>
      </c>
      <c r="CV21" s="5">
        <f t="shared" si="91"/>
        <v>157.54000000000002</v>
      </c>
      <c r="CW21" s="6">
        <f t="shared" si="92"/>
        <v>195.04</v>
      </c>
      <c r="CY21" s="7">
        <v>46.502500000000012</v>
      </c>
      <c r="CZ21" s="5">
        <f t="array" ref="CZ21">Summary_UpperBound</f>
        <v>53.94</v>
      </c>
      <c r="DA21" s="6">
        <f>IF(ROUND(CZ21-CY21,0)=0,1/IF(Summary!$B$7="minutes",1,60),CZ21-CY21)</f>
        <v>7.4374999999999858</v>
      </c>
    </row>
    <row r="22" spans="1:105" x14ac:dyDescent="0.35">
      <c r="B22" s="14"/>
      <c r="E22" s="12">
        <f t="shared" ca="1" si="93"/>
        <v>44347</v>
      </c>
      <c r="F22" s="7">
        <f t="shared" si="0"/>
        <v>36.312500000000007</v>
      </c>
      <c r="G22" s="6">
        <f t="shared" si="1"/>
        <v>43.75</v>
      </c>
      <c r="H22" s="7">
        <f t="shared" si="2"/>
        <v>10.190000000000001</v>
      </c>
      <c r="I22" s="6">
        <f t="shared" si="3"/>
        <v>10.19</v>
      </c>
      <c r="J22" s="5">
        <f t="shared" si="4"/>
        <v>46.502500000000012</v>
      </c>
      <c r="K22" s="6">
        <f t="shared" si="5"/>
        <v>53.94</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26.19</v>
      </c>
      <c r="CU22" s="7">
        <f t="shared" si="90"/>
        <v>28.189999999999998</v>
      </c>
      <c r="CV22" s="5">
        <f t="shared" si="91"/>
        <v>157.54000000000002</v>
      </c>
      <c r="CW22" s="6">
        <f t="shared" si="92"/>
        <v>195.04</v>
      </c>
      <c r="CY22" s="7">
        <v>46.502500000000012</v>
      </c>
      <c r="CZ22" s="5">
        <f t="array" ref="CZ22">Summary_UpperBound</f>
        <v>53.94</v>
      </c>
      <c r="DA22" s="6">
        <f>IF(ROUND(CZ22-CY22,0)=0,1/IF(Summary!$B$7="minutes",1,60),CZ22-CY22)</f>
        <v>7.4374999999999858</v>
      </c>
    </row>
    <row r="23" spans="1:105" x14ac:dyDescent="0.35">
      <c r="B23" s="14"/>
      <c r="E23" s="12">
        <f t="shared" ca="1" si="93"/>
        <v>44354</v>
      </c>
      <c r="F23" s="7">
        <f t="shared" si="0"/>
        <v>36.312500000000007</v>
      </c>
      <c r="G23" s="6">
        <f t="shared" si="1"/>
        <v>43.75</v>
      </c>
      <c r="H23" s="7">
        <f t="shared" si="2"/>
        <v>10.190000000000001</v>
      </c>
      <c r="I23" s="6">
        <f t="shared" si="3"/>
        <v>10.19</v>
      </c>
      <c r="J23" s="5">
        <f t="shared" si="4"/>
        <v>46.502500000000012</v>
      </c>
      <c r="K23" s="6">
        <f t="shared" si="5"/>
        <v>53.94</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26.19</v>
      </c>
      <c r="CU23" s="7">
        <f t="shared" si="90"/>
        <v>28.189999999999998</v>
      </c>
      <c r="CV23" s="5">
        <f t="shared" si="91"/>
        <v>157.54000000000002</v>
      </c>
      <c r="CW23" s="6">
        <f t="shared" si="92"/>
        <v>195.04</v>
      </c>
      <c r="CY23" s="7">
        <v>46.502500000000012</v>
      </c>
      <c r="CZ23" s="5">
        <f t="array" ref="CZ23">Summary_UpperBound</f>
        <v>53.94</v>
      </c>
      <c r="DA23" s="6">
        <f>IF(ROUND(CZ23-CY23,0)=0,1/IF(Summary!$B$7="minutes",1,60),CZ23-CY23)</f>
        <v>7.4374999999999858</v>
      </c>
    </row>
    <row r="24" spans="1:105" x14ac:dyDescent="0.35">
      <c r="B24" s="14"/>
      <c r="E24" s="12">
        <f t="shared" ca="1" si="93"/>
        <v>44361</v>
      </c>
      <c r="F24" s="7">
        <f t="shared" si="0"/>
        <v>36.312500000000007</v>
      </c>
      <c r="G24" s="6">
        <f t="shared" si="1"/>
        <v>43.75</v>
      </c>
      <c r="H24" s="7">
        <f t="shared" si="2"/>
        <v>10.190000000000001</v>
      </c>
      <c r="I24" s="6">
        <f t="shared" si="3"/>
        <v>10.19</v>
      </c>
      <c r="J24" s="5">
        <f t="shared" si="4"/>
        <v>46.502500000000012</v>
      </c>
      <c r="K24" s="6">
        <f t="shared" si="5"/>
        <v>53.94</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26.19</v>
      </c>
      <c r="CU24" s="7">
        <f t="shared" si="90"/>
        <v>28.189999999999998</v>
      </c>
      <c r="CV24" s="5">
        <f t="shared" si="91"/>
        <v>157.54000000000002</v>
      </c>
      <c r="CW24" s="6">
        <f t="shared" si="92"/>
        <v>195.04</v>
      </c>
      <c r="CY24" s="7">
        <v>46.502500000000012</v>
      </c>
      <c r="CZ24" s="5">
        <f t="array" ref="CZ24">Summary_UpperBound</f>
        <v>53.94</v>
      </c>
      <c r="DA24" s="6">
        <f>IF(ROUND(CZ24-CY24,0)=0,1/IF(Summary!$B$7="minutes",1,60),CZ24-CY24)</f>
        <v>7.4374999999999858</v>
      </c>
    </row>
    <row r="25" spans="1:105" x14ac:dyDescent="0.35">
      <c r="B25" s="14"/>
      <c r="E25" s="12">
        <f t="shared" ca="1" si="93"/>
        <v>44368</v>
      </c>
      <c r="F25" s="7">
        <f t="shared" si="0"/>
        <v>36.312500000000007</v>
      </c>
      <c r="G25" s="6">
        <f t="shared" si="1"/>
        <v>43.75</v>
      </c>
      <c r="H25" s="7">
        <f t="shared" si="2"/>
        <v>10.190000000000001</v>
      </c>
      <c r="I25" s="6">
        <f t="shared" si="3"/>
        <v>10.19</v>
      </c>
      <c r="J25" s="5">
        <f t="shared" si="4"/>
        <v>46.502500000000012</v>
      </c>
      <c r="K25" s="6">
        <f t="shared" si="5"/>
        <v>53.94</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26.19</v>
      </c>
      <c r="CU25" s="7">
        <f t="shared" si="90"/>
        <v>28.189999999999998</v>
      </c>
      <c r="CV25" s="5">
        <f t="shared" si="91"/>
        <v>157.54000000000002</v>
      </c>
      <c r="CW25" s="6">
        <f t="shared" si="92"/>
        <v>195.04</v>
      </c>
      <c r="CY25" s="7">
        <v>46.502500000000012</v>
      </c>
      <c r="CZ25" s="5">
        <f t="array" ref="CZ25">Summary_UpperBound</f>
        <v>53.94</v>
      </c>
      <c r="DA25" s="6">
        <f>IF(ROUND(CZ25-CY25,0)=0,1/IF(Summary!$B$7="minutes",1,60),CZ25-CY25)</f>
        <v>7.4374999999999858</v>
      </c>
    </row>
    <row r="26" spans="1:105" x14ac:dyDescent="0.35">
      <c r="B26" s="14"/>
      <c r="E26" s="12">
        <f t="shared" ca="1" si="93"/>
        <v>44375</v>
      </c>
      <c r="F26" s="7">
        <f t="shared" si="0"/>
        <v>36.312500000000007</v>
      </c>
      <c r="G26" s="6">
        <f t="shared" si="1"/>
        <v>43.75</v>
      </c>
      <c r="H26" s="7">
        <f t="shared" si="2"/>
        <v>10.190000000000001</v>
      </c>
      <c r="I26" s="6">
        <f t="shared" si="3"/>
        <v>10.19</v>
      </c>
      <c r="J26" s="5">
        <f t="shared" si="4"/>
        <v>46.502500000000012</v>
      </c>
      <c r="K26" s="6">
        <f t="shared" si="5"/>
        <v>53.94</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26.19</v>
      </c>
      <c r="CU26" s="7">
        <f t="shared" si="90"/>
        <v>28.189999999999998</v>
      </c>
      <c r="CV26" s="5">
        <f t="shared" si="91"/>
        <v>157.54000000000002</v>
      </c>
      <c r="CW26" s="6">
        <f t="shared" si="92"/>
        <v>195.04</v>
      </c>
      <c r="CY26" s="7">
        <v>46.502500000000012</v>
      </c>
      <c r="CZ26" s="5">
        <f t="array" ref="CZ26">Summary_UpperBound</f>
        <v>53.94</v>
      </c>
      <c r="DA26" s="6">
        <f>IF(ROUND(CZ26-CY26,0)=0,1/IF(Summary!$B$7="minutes",1,60),CZ26-CY26)</f>
        <v>7.4374999999999858</v>
      </c>
    </row>
    <row r="27" spans="1:105" x14ac:dyDescent="0.35">
      <c r="B27" s="14"/>
      <c r="E27" s="12">
        <f t="shared" ca="1" si="93"/>
        <v>44382</v>
      </c>
      <c r="F27" s="7">
        <f t="shared" si="0"/>
        <v>36.312500000000007</v>
      </c>
      <c r="G27" s="6">
        <f t="shared" si="1"/>
        <v>43.75</v>
      </c>
      <c r="H27" s="7">
        <f t="shared" si="2"/>
        <v>10.190000000000001</v>
      </c>
      <c r="I27" s="6">
        <f t="shared" si="3"/>
        <v>10.19</v>
      </c>
      <c r="J27" s="5">
        <f t="shared" si="4"/>
        <v>46.502500000000012</v>
      </c>
      <c r="K27" s="6">
        <f t="shared" si="5"/>
        <v>53.94</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26.19</v>
      </c>
      <c r="CU27" s="7">
        <f t="shared" si="90"/>
        <v>28.189999999999998</v>
      </c>
      <c r="CV27" s="5">
        <f t="shared" si="91"/>
        <v>157.54000000000002</v>
      </c>
      <c r="CW27" s="6">
        <f t="shared" si="92"/>
        <v>195.04</v>
      </c>
      <c r="CY27" s="7">
        <v>46.502500000000012</v>
      </c>
      <c r="CZ27" s="5">
        <f t="array" ref="CZ27">Summary_UpperBound</f>
        <v>53.94</v>
      </c>
      <c r="DA27" s="6">
        <f>IF(ROUND(CZ27-CY27,0)=0,1/IF(Summary!$B$7="minutes",1,60),CZ27-CY27)</f>
        <v>7.4374999999999858</v>
      </c>
    </row>
    <row r="28" spans="1:105" x14ac:dyDescent="0.35">
      <c r="B28" s="14"/>
      <c r="E28" s="12">
        <f t="shared" ca="1" si="93"/>
        <v>44389</v>
      </c>
      <c r="F28" s="7">
        <f t="shared" si="0"/>
        <v>36.312500000000007</v>
      </c>
      <c r="G28" s="6">
        <f t="shared" si="1"/>
        <v>43.75</v>
      </c>
      <c r="H28" s="7">
        <f t="shared" si="2"/>
        <v>10.190000000000001</v>
      </c>
      <c r="I28" s="6">
        <f t="shared" si="3"/>
        <v>10.19</v>
      </c>
      <c r="J28" s="5">
        <f t="shared" si="4"/>
        <v>46.502500000000012</v>
      </c>
      <c r="K28" s="6">
        <f t="shared" si="5"/>
        <v>53.94</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26.19</v>
      </c>
      <c r="CU28" s="7">
        <f t="shared" si="90"/>
        <v>28.189999999999998</v>
      </c>
      <c r="CV28" s="5">
        <f t="shared" si="91"/>
        <v>157.54000000000002</v>
      </c>
      <c r="CW28" s="6">
        <f t="shared" si="92"/>
        <v>195.04</v>
      </c>
      <c r="CY28" s="7">
        <v>46.502500000000012</v>
      </c>
      <c r="CZ28" s="5">
        <f t="array" ref="CZ28">Summary_UpperBound</f>
        <v>53.94</v>
      </c>
      <c r="DA28" s="6">
        <f>IF(ROUND(CZ28-CY28,0)=0,1/IF(Summary!$B$7="minutes",1,60),CZ28-CY28)</f>
        <v>7.4374999999999858</v>
      </c>
    </row>
    <row r="29" spans="1:105" x14ac:dyDescent="0.35">
      <c r="B29" s="14"/>
      <c r="E29" s="12">
        <f t="shared" ca="1" si="93"/>
        <v>44396</v>
      </c>
      <c r="F29" s="7">
        <f t="shared" si="0"/>
        <v>36.312500000000007</v>
      </c>
      <c r="G29" s="6">
        <f t="shared" si="1"/>
        <v>43.75</v>
      </c>
      <c r="H29" s="7">
        <f t="shared" si="2"/>
        <v>10.190000000000001</v>
      </c>
      <c r="I29" s="6">
        <f t="shared" si="3"/>
        <v>10.19</v>
      </c>
      <c r="J29" s="5">
        <f t="shared" si="4"/>
        <v>46.502500000000012</v>
      </c>
      <c r="K29" s="6">
        <f t="shared" si="5"/>
        <v>53.94</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26.19</v>
      </c>
      <c r="CU29" s="7">
        <f t="shared" si="90"/>
        <v>28.189999999999998</v>
      </c>
      <c r="CV29" s="5">
        <f t="shared" si="91"/>
        <v>157.54000000000002</v>
      </c>
      <c r="CW29" s="6">
        <f t="shared" si="92"/>
        <v>195.04</v>
      </c>
      <c r="CY29" s="7">
        <v>46.502500000000012</v>
      </c>
      <c r="CZ29" s="5">
        <f t="array" ref="CZ29">Summary_UpperBound</f>
        <v>53.94</v>
      </c>
      <c r="DA29" s="6">
        <f>IF(ROUND(CZ29-CY29,0)=0,1/IF(Summary!$B$7="minutes",1,60),CZ29-CY29)</f>
        <v>7.4374999999999858</v>
      </c>
    </row>
    <row r="30" spans="1:105" x14ac:dyDescent="0.35">
      <c r="B30" s="14"/>
      <c r="E30" s="12">
        <f t="shared" ca="1" si="93"/>
        <v>44403</v>
      </c>
      <c r="F30" s="7">
        <f t="shared" si="0"/>
        <v>36.312500000000007</v>
      </c>
      <c r="G30" s="6">
        <f t="shared" si="1"/>
        <v>43.75</v>
      </c>
      <c r="H30" s="7">
        <f t="shared" si="2"/>
        <v>10.190000000000001</v>
      </c>
      <c r="I30" s="6">
        <f t="shared" si="3"/>
        <v>10.19</v>
      </c>
      <c r="J30" s="5">
        <f t="shared" si="4"/>
        <v>46.502500000000012</v>
      </c>
      <c r="K30" s="6">
        <f t="shared" si="5"/>
        <v>53.94</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26.19</v>
      </c>
      <c r="CU30" s="7">
        <f t="shared" si="90"/>
        <v>28.189999999999998</v>
      </c>
      <c r="CV30" s="5">
        <f t="shared" si="91"/>
        <v>157.54000000000002</v>
      </c>
      <c r="CW30" s="6">
        <f t="shared" si="92"/>
        <v>195.04</v>
      </c>
      <c r="CY30" s="7">
        <v>46.502500000000012</v>
      </c>
      <c r="CZ30" s="5">
        <f t="array" ref="CZ30">Summary_UpperBound</f>
        <v>53.94</v>
      </c>
      <c r="DA30" s="6">
        <f>IF(ROUND(CZ30-CY30,0)=0,1/IF(Summary!$B$7="minutes",1,60),CZ30-CY30)</f>
        <v>7.4374999999999858</v>
      </c>
    </row>
    <row r="31" spans="1:105" x14ac:dyDescent="0.35">
      <c r="B31" s="14"/>
      <c r="E31" s="12">
        <f t="shared" ca="1" si="93"/>
        <v>44410</v>
      </c>
      <c r="F31" s="7">
        <f t="shared" si="0"/>
        <v>36.312500000000007</v>
      </c>
      <c r="G31" s="6">
        <f t="shared" si="1"/>
        <v>43.75</v>
      </c>
      <c r="H31" s="7">
        <f t="shared" si="2"/>
        <v>10.190000000000001</v>
      </c>
      <c r="I31" s="6">
        <f t="shared" si="3"/>
        <v>10.19</v>
      </c>
      <c r="J31" s="5">
        <f t="shared" si="4"/>
        <v>46.502500000000012</v>
      </c>
      <c r="K31" s="6">
        <f t="shared" si="5"/>
        <v>53.94</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26.19</v>
      </c>
      <c r="CU31" s="7">
        <f t="shared" si="90"/>
        <v>28.189999999999998</v>
      </c>
      <c r="CV31" s="5">
        <f t="shared" si="91"/>
        <v>157.54000000000002</v>
      </c>
      <c r="CW31" s="6">
        <f t="shared" si="92"/>
        <v>195.04</v>
      </c>
      <c r="CY31" s="7">
        <v>46.502500000000012</v>
      </c>
      <c r="CZ31" s="5">
        <f t="array" ref="CZ31">Summary_UpperBound</f>
        <v>53.94</v>
      </c>
      <c r="DA31" s="6">
        <f>IF(ROUND(CZ31-CY31,0)=0,1/IF(Summary!$B$7="minutes",1,60),CZ31-CY31)</f>
        <v>7.4374999999999858</v>
      </c>
    </row>
    <row r="32" spans="1:105" x14ac:dyDescent="0.35">
      <c r="B32" s="14"/>
      <c r="E32" s="12">
        <f t="shared" ca="1" si="93"/>
        <v>44417</v>
      </c>
      <c r="F32" s="7">
        <f t="shared" si="0"/>
        <v>36.312500000000007</v>
      </c>
      <c r="G32" s="6">
        <f t="shared" si="1"/>
        <v>43.75</v>
      </c>
      <c r="H32" s="7">
        <f t="shared" si="2"/>
        <v>10.190000000000001</v>
      </c>
      <c r="I32" s="6">
        <f t="shared" si="3"/>
        <v>10.19</v>
      </c>
      <c r="J32" s="5">
        <f t="shared" si="4"/>
        <v>46.502500000000012</v>
      </c>
      <c r="K32" s="6">
        <f t="shared" si="5"/>
        <v>53.94</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26.19</v>
      </c>
      <c r="CU32" s="7">
        <f t="shared" si="90"/>
        <v>28.189999999999998</v>
      </c>
      <c r="CV32" s="5">
        <f t="shared" si="91"/>
        <v>157.54000000000002</v>
      </c>
      <c r="CW32" s="6">
        <f t="shared" si="92"/>
        <v>195.04</v>
      </c>
      <c r="CY32" s="7">
        <v>46.502500000000012</v>
      </c>
      <c r="CZ32" s="5">
        <f t="array" ref="CZ32">Summary_UpperBound</f>
        <v>53.94</v>
      </c>
      <c r="DA32" s="6">
        <f>IF(ROUND(CZ32-CY32,0)=0,1/IF(Summary!$B$7="minutes",1,60),CZ32-CY32)</f>
        <v>7.4374999999999858</v>
      </c>
    </row>
    <row r="33" spans="2:105" x14ac:dyDescent="0.35">
      <c r="B33" s="14"/>
      <c r="E33" s="12">
        <f t="shared" ca="1" si="93"/>
        <v>44424</v>
      </c>
      <c r="F33" s="7">
        <f t="shared" si="0"/>
        <v>36.312500000000007</v>
      </c>
      <c r="G33" s="6">
        <f t="shared" si="1"/>
        <v>43.75</v>
      </c>
      <c r="H33" s="7">
        <f t="shared" si="2"/>
        <v>10.190000000000001</v>
      </c>
      <c r="I33" s="6">
        <f t="shared" si="3"/>
        <v>10.19</v>
      </c>
      <c r="J33" s="5">
        <f t="shared" si="4"/>
        <v>46.502500000000012</v>
      </c>
      <c r="K33" s="6">
        <f t="shared" si="5"/>
        <v>53.94</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26.19</v>
      </c>
      <c r="CU33" s="7">
        <f t="shared" si="90"/>
        <v>28.189999999999998</v>
      </c>
      <c r="CV33" s="5">
        <f t="shared" si="91"/>
        <v>157.54000000000002</v>
      </c>
      <c r="CW33" s="6">
        <f t="shared" si="92"/>
        <v>195.04</v>
      </c>
      <c r="CY33" s="7">
        <v>46.502500000000012</v>
      </c>
      <c r="CZ33" s="5">
        <f t="array" ref="CZ33">Summary_UpperBound</f>
        <v>53.94</v>
      </c>
      <c r="DA33" s="6">
        <f>IF(ROUND(CZ33-CY33,0)=0,1/IF(Summary!$B$7="minutes",1,60),CZ33-CY33)</f>
        <v>7.4374999999999858</v>
      </c>
    </row>
    <row r="34" spans="2:105" x14ac:dyDescent="0.35">
      <c r="B34" s="14"/>
      <c r="E34" s="12">
        <f t="shared" ca="1" si="93"/>
        <v>44431</v>
      </c>
      <c r="F34" s="7">
        <f t="shared" si="0"/>
        <v>36.312500000000007</v>
      </c>
      <c r="G34" s="6">
        <f t="shared" si="1"/>
        <v>43.75</v>
      </c>
      <c r="H34" s="7">
        <f t="shared" si="2"/>
        <v>10.190000000000001</v>
      </c>
      <c r="I34" s="6">
        <f t="shared" si="3"/>
        <v>10.19</v>
      </c>
      <c r="J34" s="5">
        <f t="shared" si="4"/>
        <v>46.502500000000012</v>
      </c>
      <c r="K34" s="6">
        <f t="shared" si="5"/>
        <v>53.94</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26.19</v>
      </c>
      <c r="CU34" s="7">
        <f t="shared" si="90"/>
        <v>28.189999999999998</v>
      </c>
      <c r="CV34" s="5">
        <f t="shared" si="91"/>
        <v>157.54000000000002</v>
      </c>
      <c r="CW34" s="6">
        <f t="shared" si="92"/>
        <v>195.04</v>
      </c>
      <c r="CY34" s="7">
        <v>46.502500000000012</v>
      </c>
      <c r="CZ34" s="5">
        <f t="array" ref="CZ34">Summary_UpperBound</f>
        <v>53.94</v>
      </c>
      <c r="DA34" s="6">
        <f>IF(ROUND(CZ34-CY34,0)=0,1/IF(Summary!$B$7="minutes",1,60),CZ34-CY34)</f>
        <v>7.4374999999999858</v>
      </c>
    </row>
    <row r="35" spans="2:105" x14ac:dyDescent="0.35">
      <c r="B35" s="14"/>
      <c r="E35" s="12">
        <f t="shared" ca="1" si="93"/>
        <v>44438</v>
      </c>
      <c r="F35" s="7">
        <f t="shared" si="0"/>
        <v>36.312500000000007</v>
      </c>
      <c r="G35" s="6">
        <f t="shared" si="1"/>
        <v>43.75</v>
      </c>
      <c r="H35" s="7">
        <f t="shared" si="2"/>
        <v>10.190000000000001</v>
      </c>
      <c r="I35" s="6">
        <f t="shared" si="3"/>
        <v>10.19</v>
      </c>
      <c r="J35" s="5">
        <f t="shared" si="4"/>
        <v>46.502500000000012</v>
      </c>
      <c r="K35" s="6">
        <f t="shared" si="5"/>
        <v>53.94</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26.19</v>
      </c>
      <c r="CU35" s="7">
        <f t="shared" si="90"/>
        <v>28.189999999999998</v>
      </c>
      <c r="CV35" s="5">
        <f t="shared" si="91"/>
        <v>157.54000000000002</v>
      </c>
      <c r="CW35" s="6">
        <f t="shared" si="92"/>
        <v>195.04</v>
      </c>
      <c r="CY35" s="7">
        <v>46.502500000000012</v>
      </c>
      <c r="CZ35" s="5">
        <f t="array" ref="CZ35">Summary_UpperBound</f>
        <v>53.94</v>
      </c>
      <c r="DA35" s="6">
        <f>IF(ROUND(CZ35-CY35,0)=0,1/IF(Summary!$B$7="minutes",1,60),CZ35-CY35)</f>
        <v>7.4374999999999858</v>
      </c>
    </row>
    <row r="36" spans="2:105" x14ac:dyDescent="0.35">
      <c r="B36" s="14"/>
      <c r="E36" s="12">
        <f t="shared" ca="1" si="93"/>
        <v>44445</v>
      </c>
      <c r="F36" s="7">
        <f t="shared" si="0"/>
        <v>36.312500000000007</v>
      </c>
      <c r="G36" s="6">
        <f t="shared" si="1"/>
        <v>43.75</v>
      </c>
      <c r="H36" s="7">
        <f t="shared" si="2"/>
        <v>10.190000000000001</v>
      </c>
      <c r="I36" s="6">
        <f t="shared" si="3"/>
        <v>10.19</v>
      </c>
      <c r="J36" s="5">
        <f t="shared" si="4"/>
        <v>46.502500000000012</v>
      </c>
      <c r="K36" s="6">
        <f t="shared" si="5"/>
        <v>53.94</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26.19</v>
      </c>
      <c r="CU36" s="7">
        <f t="shared" si="90"/>
        <v>28.189999999999998</v>
      </c>
      <c r="CV36" s="5">
        <f t="shared" si="91"/>
        <v>157.54000000000002</v>
      </c>
      <c r="CW36" s="6">
        <f t="shared" si="92"/>
        <v>195.04</v>
      </c>
      <c r="CY36" s="7">
        <v>46.502500000000012</v>
      </c>
      <c r="CZ36" s="5">
        <f t="array" ref="CZ36">Summary_UpperBound</f>
        <v>53.94</v>
      </c>
      <c r="DA36" s="6">
        <f>IF(ROUND(CZ36-CY36,0)=0,1/IF(Summary!$B$7="minutes",1,60),CZ36-CY36)</f>
        <v>7.4374999999999858</v>
      </c>
    </row>
    <row r="37" spans="2:105" x14ac:dyDescent="0.35">
      <c r="B37" s="14"/>
      <c r="E37" s="12">
        <f t="shared" ca="1" si="93"/>
        <v>44452</v>
      </c>
      <c r="F37" s="7">
        <f t="shared" si="0"/>
        <v>36.312500000000007</v>
      </c>
      <c r="G37" s="6">
        <f t="shared" si="1"/>
        <v>43.75</v>
      </c>
      <c r="H37" s="7">
        <f t="shared" si="2"/>
        <v>10.190000000000001</v>
      </c>
      <c r="I37" s="6">
        <f t="shared" si="3"/>
        <v>10.19</v>
      </c>
      <c r="J37" s="5">
        <f t="shared" si="4"/>
        <v>46.502500000000012</v>
      </c>
      <c r="K37" s="6">
        <f t="shared" si="5"/>
        <v>53.94</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26.19</v>
      </c>
      <c r="CU37" s="7">
        <f t="shared" si="90"/>
        <v>28.189999999999998</v>
      </c>
      <c r="CV37" s="5">
        <f t="shared" si="91"/>
        <v>157.54000000000002</v>
      </c>
      <c r="CW37" s="6">
        <f t="shared" si="92"/>
        <v>195.04</v>
      </c>
      <c r="CY37" s="7">
        <v>46.502500000000012</v>
      </c>
      <c r="CZ37" s="5">
        <f t="array" ref="CZ37">Summary_UpperBound</f>
        <v>53.94</v>
      </c>
      <c r="DA37" s="6">
        <f>IF(ROUND(CZ37-CY37,0)=0,1/IF(Summary!$B$7="minutes",1,60),CZ37-CY37)</f>
        <v>7.4374999999999858</v>
      </c>
    </row>
    <row r="38" spans="2:105" x14ac:dyDescent="0.35">
      <c r="B38" s="14"/>
      <c r="E38" s="12">
        <f t="shared" ca="1" si="93"/>
        <v>44459</v>
      </c>
      <c r="F38" s="7">
        <f t="shared" si="0"/>
        <v>36.312500000000007</v>
      </c>
      <c r="G38" s="6">
        <f t="shared" si="1"/>
        <v>43.75</v>
      </c>
      <c r="H38" s="7">
        <f t="shared" si="2"/>
        <v>10.190000000000001</v>
      </c>
      <c r="I38" s="6">
        <f t="shared" si="3"/>
        <v>10.19</v>
      </c>
      <c r="J38" s="5">
        <f t="shared" si="4"/>
        <v>46.502500000000012</v>
      </c>
      <c r="K38" s="6">
        <f t="shared" si="5"/>
        <v>53.94</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26.19</v>
      </c>
      <c r="CU38" s="7">
        <f t="shared" si="90"/>
        <v>28.189999999999998</v>
      </c>
      <c r="CV38" s="5">
        <f t="shared" si="91"/>
        <v>157.54000000000002</v>
      </c>
      <c r="CW38" s="6">
        <f t="shared" si="92"/>
        <v>195.04</v>
      </c>
      <c r="CY38" s="7">
        <v>46.502500000000012</v>
      </c>
      <c r="CZ38" s="5">
        <f t="array" ref="CZ38">Summary_UpperBound</f>
        <v>53.94</v>
      </c>
      <c r="DA38" s="6">
        <f>IF(ROUND(CZ38-CY38,0)=0,1/IF(Summary!$B$7="minutes",1,60),CZ38-CY38)</f>
        <v>7.4374999999999858</v>
      </c>
    </row>
    <row r="39" spans="2:105" x14ac:dyDescent="0.35">
      <c r="B39" s="14"/>
      <c r="E39" s="12">
        <f t="shared" ca="1" si="93"/>
        <v>44466</v>
      </c>
      <c r="F39" s="7">
        <f t="shared" si="0"/>
        <v>36.312500000000007</v>
      </c>
      <c r="G39" s="6">
        <f t="shared" si="1"/>
        <v>43.75</v>
      </c>
      <c r="H39" s="7">
        <f t="shared" si="2"/>
        <v>10.190000000000001</v>
      </c>
      <c r="I39" s="6">
        <f t="shared" si="3"/>
        <v>10.19</v>
      </c>
      <c r="J39" s="5">
        <f t="shared" si="4"/>
        <v>46.502500000000012</v>
      </c>
      <c r="K39" s="6">
        <f t="shared" si="5"/>
        <v>53.94</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26.19</v>
      </c>
      <c r="CU39" s="7">
        <f t="shared" si="90"/>
        <v>28.189999999999998</v>
      </c>
      <c r="CV39" s="5">
        <f t="shared" si="91"/>
        <v>157.54000000000002</v>
      </c>
      <c r="CW39" s="6">
        <f t="shared" si="92"/>
        <v>195.04</v>
      </c>
      <c r="CY39" s="7">
        <v>46.502500000000012</v>
      </c>
      <c r="CZ39" s="5">
        <f t="array" ref="CZ39">Summary_UpperBound</f>
        <v>53.94</v>
      </c>
      <c r="DA39" s="6">
        <f>IF(ROUND(CZ39-CY39,0)=0,1/IF(Summary!$B$7="minutes",1,60),CZ39-CY39)</f>
        <v>7.4374999999999858</v>
      </c>
    </row>
    <row r="40" spans="2:105" x14ac:dyDescent="0.35">
      <c r="B40" s="14"/>
      <c r="E40" s="12">
        <f t="shared" ca="1" si="93"/>
        <v>44473</v>
      </c>
      <c r="F40" s="7">
        <f t="shared" si="0"/>
        <v>36.312500000000007</v>
      </c>
      <c r="G40" s="6">
        <f t="shared" si="1"/>
        <v>43.75</v>
      </c>
      <c r="H40" s="7">
        <f t="shared" si="2"/>
        <v>10.190000000000001</v>
      </c>
      <c r="I40" s="6">
        <f t="shared" si="3"/>
        <v>10.19</v>
      </c>
      <c r="J40" s="5">
        <f t="shared" si="4"/>
        <v>46.502500000000012</v>
      </c>
      <c r="K40" s="6">
        <f t="shared" si="5"/>
        <v>53.94</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26.19</v>
      </c>
      <c r="CU40" s="7">
        <f t="shared" si="90"/>
        <v>28.189999999999998</v>
      </c>
      <c r="CV40" s="5">
        <f t="shared" si="91"/>
        <v>157.54000000000002</v>
      </c>
      <c r="CW40" s="6">
        <f t="shared" si="92"/>
        <v>195.04</v>
      </c>
      <c r="CY40" s="7">
        <v>46.502500000000012</v>
      </c>
      <c r="CZ40" s="5">
        <f t="array" ref="CZ40">Summary_UpperBound</f>
        <v>53.94</v>
      </c>
      <c r="DA40" s="6">
        <f>IF(ROUND(CZ40-CY40,0)=0,1/IF(Summary!$B$7="minutes",1,60),CZ40-CY40)</f>
        <v>7.4374999999999858</v>
      </c>
    </row>
    <row r="41" spans="2:105" x14ac:dyDescent="0.35">
      <c r="B41" s="14"/>
      <c r="E41" s="12">
        <f t="shared" ca="1" si="93"/>
        <v>44480</v>
      </c>
      <c r="F41" s="7">
        <f t="shared" si="0"/>
        <v>36.312500000000007</v>
      </c>
      <c r="G41" s="6">
        <f t="shared" si="1"/>
        <v>43.75</v>
      </c>
      <c r="H41" s="7">
        <f t="shared" si="2"/>
        <v>10.190000000000001</v>
      </c>
      <c r="I41" s="6">
        <f t="shared" si="3"/>
        <v>10.19</v>
      </c>
      <c r="J41" s="5">
        <f t="shared" si="4"/>
        <v>46.502500000000012</v>
      </c>
      <c r="K41" s="6">
        <f t="shared" si="5"/>
        <v>53.94</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26.19</v>
      </c>
      <c r="CU41" s="7">
        <f t="shared" si="90"/>
        <v>28.189999999999998</v>
      </c>
      <c r="CV41" s="5">
        <f t="shared" si="91"/>
        <v>157.54000000000002</v>
      </c>
      <c r="CW41" s="6">
        <f t="shared" si="92"/>
        <v>195.04</v>
      </c>
      <c r="CY41" s="7">
        <v>46.502500000000012</v>
      </c>
      <c r="CZ41" s="5">
        <f t="array" ref="CZ41">Summary_UpperBound</f>
        <v>53.94</v>
      </c>
      <c r="DA41" s="6">
        <f>IF(ROUND(CZ41-CY41,0)=0,1/IF(Summary!$B$7="minutes",1,60),CZ41-CY41)</f>
        <v>7.4374999999999858</v>
      </c>
    </row>
    <row r="42" spans="2:105" x14ac:dyDescent="0.35">
      <c r="B42" s="14"/>
      <c r="E42" s="12">
        <f t="shared" ca="1" si="93"/>
        <v>44487</v>
      </c>
      <c r="F42" s="7">
        <f t="shared" si="0"/>
        <v>36.312500000000007</v>
      </c>
      <c r="G42" s="6">
        <f t="shared" si="1"/>
        <v>43.75</v>
      </c>
      <c r="H42" s="7">
        <f t="shared" si="2"/>
        <v>10.190000000000001</v>
      </c>
      <c r="I42" s="6">
        <f t="shared" si="3"/>
        <v>10.19</v>
      </c>
      <c r="J42" s="5">
        <f t="shared" si="4"/>
        <v>46.502500000000012</v>
      </c>
      <c r="K42" s="6">
        <f t="shared" si="5"/>
        <v>53.94</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26.19</v>
      </c>
      <c r="CU42" s="7">
        <f t="shared" si="90"/>
        <v>28.189999999999998</v>
      </c>
      <c r="CV42" s="5">
        <f t="shared" si="91"/>
        <v>157.54000000000002</v>
      </c>
      <c r="CW42" s="6">
        <f t="shared" si="92"/>
        <v>195.04</v>
      </c>
      <c r="CY42" s="7">
        <v>46.502500000000012</v>
      </c>
      <c r="CZ42" s="5">
        <f t="array" ref="CZ42">Summary_UpperBound</f>
        <v>53.94</v>
      </c>
      <c r="DA42" s="6">
        <f>IF(ROUND(CZ42-CY42,0)=0,1/IF(Summary!$B$7="minutes",1,60),CZ42-CY42)</f>
        <v>7.4374999999999858</v>
      </c>
    </row>
    <row r="43" spans="2:105" x14ac:dyDescent="0.35">
      <c r="B43" s="14"/>
      <c r="E43" s="12">
        <f t="shared" ca="1" si="93"/>
        <v>44494</v>
      </c>
      <c r="F43" s="7">
        <f t="shared" si="0"/>
        <v>36.312500000000007</v>
      </c>
      <c r="G43" s="6">
        <f t="shared" si="1"/>
        <v>43.75</v>
      </c>
      <c r="H43" s="7">
        <f t="shared" si="2"/>
        <v>10.190000000000001</v>
      </c>
      <c r="I43" s="6">
        <f t="shared" si="3"/>
        <v>10.19</v>
      </c>
      <c r="J43" s="5">
        <f t="shared" si="4"/>
        <v>46.502500000000012</v>
      </c>
      <c r="K43" s="6">
        <f t="shared" si="5"/>
        <v>53.94</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26.19</v>
      </c>
      <c r="CU43" s="7">
        <f t="shared" si="90"/>
        <v>28.189999999999998</v>
      </c>
      <c r="CV43" s="5">
        <f t="shared" si="91"/>
        <v>157.54000000000002</v>
      </c>
      <c r="CW43" s="6">
        <f t="shared" si="92"/>
        <v>195.04</v>
      </c>
      <c r="CY43" s="7">
        <v>46.502500000000012</v>
      </c>
      <c r="CZ43" s="5">
        <f t="array" ref="CZ43">Summary_UpperBound</f>
        <v>53.94</v>
      </c>
      <c r="DA43" s="6">
        <f>IF(ROUND(CZ43-CY43,0)=0,1/IF(Summary!$B$7="minutes",1,60),CZ43-CY43)</f>
        <v>7.4374999999999858</v>
      </c>
    </row>
    <row r="44" spans="2:105" x14ac:dyDescent="0.35">
      <c r="B44" s="14"/>
      <c r="E44" s="12">
        <f t="shared" ca="1" si="93"/>
        <v>44501</v>
      </c>
      <c r="F44" s="7">
        <f t="shared" si="0"/>
        <v>36.312500000000007</v>
      </c>
      <c r="G44" s="6">
        <f t="shared" si="1"/>
        <v>43.75</v>
      </c>
      <c r="H44" s="7">
        <f t="shared" si="2"/>
        <v>10.190000000000001</v>
      </c>
      <c r="I44" s="6">
        <f t="shared" si="3"/>
        <v>10.19</v>
      </c>
      <c r="J44" s="5">
        <f t="shared" si="4"/>
        <v>46.502500000000012</v>
      </c>
      <c r="K44" s="6">
        <f t="shared" si="5"/>
        <v>53.94</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26.19</v>
      </c>
      <c r="CU44" s="7">
        <f t="shared" si="90"/>
        <v>28.189999999999998</v>
      </c>
      <c r="CV44" s="5">
        <f t="shared" si="91"/>
        <v>157.54000000000002</v>
      </c>
      <c r="CW44" s="6">
        <f t="shared" si="92"/>
        <v>195.04</v>
      </c>
      <c r="CY44" s="7">
        <v>46.502500000000012</v>
      </c>
      <c r="CZ44" s="5">
        <f t="array" ref="CZ44">Summary_UpperBound</f>
        <v>53.94</v>
      </c>
      <c r="DA44" s="6">
        <f>IF(ROUND(CZ44-CY44,0)=0,1/IF(Summary!$B$7="minutes",1,60),CZ44-CY44)</f>
        <v>7.4374999999999858</v>
      </c>
    </row>
    <row r="45" spans="2:105" x14ac:dyDescent="0.35">
      <c r="B45" s="14"/>
      <c r="E45" s="12">
        <f t="shared" ca="1" si="93"/>
        <v>44508</v>
      </c>
      <c r="F45" s="7">
        <f t="shared" si="0"/>
        <v>36.312500000000007</v>
      </c>
      <c r="G45" s="6">
        <f t="shared" si="1"/>
        <v>43.75</v>
      </c>
      <c r="H45" s="7">
        <f t="shared" si="2"/>
        <v>10.190000000000001</v>
      </c>
      <c r="I45" s="6">
        <f t="shared" si="3"/>
        <v>10.19</v>
      </c>
      <c r="J45" s="5">
        <f t="shared" si="4"/>
        <v>46.502500000000012</v>
      </c>
      <c r="K45" s="6">
        <f t="shared" si="5"/>
        <v>53.94</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26.19</v>
      </c>
      <c r="CU45" s="7">
        <f t="shared" si="90"/>
        <v>28.189999999999998</v>
      </c>
      <c r="CV45" s="5">
        <f t="shared" si="91"/>
        <v>157.54000000000002</v>
      </c>
      <c r="CW45" s="6">
        <f t="shared" si="92"/>
        <v>195.04</v>
      </c>
      <c r="CY45" s="7">
        <v>46.502500000000012</v>
      </c>
      <c r="CZ45" s="5">
        <f t="array" ref="CZ45">Summary_UpperBound</f>
        <v>53.94</v>
      </c>
      <c r="DA45" s="6">
        <f>IF(ROUND(CZ45-CY45,0)=0,1/IF(Summary!$B$7="minutes",1,60),CZ45-CY45)</f>
        <v>7.4374999999999858</v>
      </c>
    </row>
    <row r="46" spans="2:105" x14ac:dyDescent="0.35">
      <c r="B46" s="14"/>
      <c r="E46" s="12">
        <f t="shared" ca="1" si="93"/>
        <v>44515</v>
      </c>
      <c r="F46" s="7">
        <f t="shared" si="0"/>
        <v>36.312500000000007</v>
      </c>
      <c r="G46" s="6">
        <f t="shared" si="1"/>
        <v>43.75</v>
      </c>
      <c r="H46" s="7">
        <f t="shared" si="2"/>
        <v>10.190000000000001</v>
      </c>
      <c r="I46" s="6">
        <f t="shared" si="3"/>
        <v>10.19</v>
      </c>
      <c r="J46" s="5">
        <f t="shared" si="4"/>
        <v>46.502500000000012</v>
      </c>
      <c r="K46" s="6">
        <f t="shared" si="5"/>
        <v>53.94</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26.19</v>
      </c>
      <c r="CU46" s="7">
        <f t="shared" si="90"/>
        <v>28.189999999999998</v>
      </c>
      <c r="CV46" s="5">
        <f t="shared" si="91"/>
        <v>157.54000000000002</v>
      </c>
      <c r="CW46" s="6">
        <f t="shared" si="92"/>
        <v>195.04</v>
      </c>
      <c r="CY46" s="7">
        <v>46.502500000000012</v>
      </c>
      <c r="CZ46" s="5">
        <f t="array" ref="CZ46">Summary_UpperBound</f>
        <v>53.94</v>
      </c>
      <c r="DA46" s="6">
        <f>IF(ROUND(CZ46-CY46,0)=0,1/IF(Summary!$B$7="minutes",1,60),CZ46-CY46)</f>
        <v>7.4374999999999858</v>
      </c>
    </row>
    <row r="47" spans="2:105" x14ac:dyDescent="0.35">
      <c r="B47" s="14"/>
      <c r="E47" s="12">
        <f t="shared" ca="1" si="93"/>
        <v>44522</v>
      </c>
      <c r="F47" s="7">
        <f t="shared" si="0"/>
        <v>36.312500000000007</v>
      </c>
      <c r="G47" s="6">
        <f t="shared" si="1"/>
        <v>43.75</v>
      </c>
      <c r="H47" s="7">
        <f t="shared" si="2"/>
        <v>10.190000000000001</v>
      </c>
      <c r="I47" s="6">
        <f t="shared" si="3"/>
        <v>10.19</v>
      </c>
      <c r="J47" s="5">
        <f t="shared" si="4"/>
        <v>46.502500000000012</v>
      </c>
      <c r="K47" s="6">
        <f t="shared" si="5"/>
        <v>53.94</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26.19</v>
      </c>
      <c r="CU47" s="7">
        <f t="shared" si="90"/>
        <v>28.189999999999998</v>
      </c>
      <c r="CV47" s="5">
        <f t="shared" si="91"/>
        <v>157.54000000000002</v>
      </c>
      <c r="CW47" s="6">
        <f t="shared" si="92"/>
        <v>195.04</v>
      </c>
      <c r="CY47" s="7">
        <v>46.502500000000012</v>
      </c>
      <c r="CZ47" s="5">
        <f t="array" ref="CZ47">Summary_UpperBound</f>
        <v>53.94</v>
      </c>
      <c r="DA47" s="6">
        <f>IF(ROUND(CZ47-CY47,0)=0,1/IF(Summary!$B$7="minutes",1,60),CZ47-CY47)</f>
        <v>7.4374999999999858</v>
      </c>
    </row>
    <row r="48" spans="2:105" x14ac:dyDescent="0.35">
      <c r="B48" s="14"/>
      <c r="E48" s="12">
        <f t="shared" ca="1" si="93"/>
        <v>44529</v>
      </c>
      <c r="F48" s="7">
        <f t="shared" si="0"/>
        <v>36.312500000000007</v>
      </c>
      <c r="G48" s="6">
        <f t="shared" si="1"/>
        <v>43.75</v>
      </c>
      <c r="H48" s="7">
        <f t="shared" si="2"/>
        <v>10.190000000000001</v>
      </c>
      <c r="I48" s="6">
        <f t="shared" si="3"/>
        <v>10.19</v>
      </c>
      <c r="J48" s="5">
        <f t="shared" si="4"/>
        <v>46.502500000000012</v>
      </c>
      <c r="K48" s="6">
        <f t="shared" si="5"/>
        <v>53.94</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26.19</v>
      </c>
      <c r="CU48" s="7">
        <f t="shared" si="90"/>
        <v>28.189999999999998</v>
      </c>
      <c r="CV48" s="5">
        <f t="shared" si="91"/>
        <v>157.54000000000002</v>
      </c>
      <c r="CW48" s="6">
        <f t="shared" si="92"/>
        <v>195.04</v>
      </c>
      <c r="CY48" s="7">
        <v>46.502500000000012</v>
      </c>
      <c r="CZ48" s="5">
        <f t="array" ref="CZ48">Summary_UpperBound</f>
        <v>53.94</v>
      </c>
      <c r="DA48" s="6">
        <f>IF(ROUND(CZ48-CY48,0)=0,1/IF(Summary!$B$7="minutes",1,60),CZ48-CY48)</f>
        <v>7.4374999999999858</v>
      </c>
    </row>
    <row r="49" spans="2:105" x14ac:dyDescent="0.35">
      <c r="B49" s="14"/>
      <c r="E49" s="12">
        <f t="shared" ca="1" si="93"/>
        <v>44536</v>
      </c>
      <c r="F49" s="7">
        <f t="shared" si="0"/>
        <v>36.312500000000007</v>
      </c>
      <c r="G49" s="6">
        <f t="shared" si="1"/>
        <v>43.75</v>
      </c>
      <c r="H49" s="7">
        <f t="shared" si="2"/>
        <v>10.190000000000001</v>
      </c>
      <c r="I49" s="6">
        <f t="shared" si="3"/>
        <v>10.19</v>
      </c>
      <c r="J49" s="5">
        <f t="shared" si="4"/>
        <v>46.502500000000012</v>
      </c>
      <c r="K49" s="6">
        <f t="shared" si="5"/>
        <v>53.94</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26.19</v>
      </c>
      <c r="CU49" s="7">
        <f t="shared" si="90"/>
        <v>28.189999999999998</v>
      </c>
      <c r="CV49" s="5">
        <f t="shared" si="91"/>
        <v>157.54000000000002</v>
      </c>
      <c r="CW49" s="6">
        <f t="shared" si="92"/>
        <v>195.04</v>
      </c>
      <c r="CY49" s="7">
        <v>46.502500000000012</v>
      </c>
      <c r="CZ49" s="5">
        <f t="array" ref="CZ49">Summary_UpperBound</f>
        <v>53.94</v>
      </c>
      <c r="DA49" s="6">
        <f>IF(ROUND(CZ49-CY49,0)=0,1/IF(Summary!$B$7="minutes",1,60),CZ49-CY49)</f>
        <v>7.4374999999999858</v>
      </c>
    </row>
    <row r="50" spans="2:105" x14ac:dyDescent="0.35">
      <c r="B50" s="14"/>
      <c r="E50" s="12">
        <f t="shared" ca="1" si="93"/>
        <v>44543</v>
      </c>
      <c r="F50" s="7">
        <f t="shared" si="0"/>
        <v>36.312500000000007</v>
      </c>
      <c r="G50" s="6">
        <f t="shared" si="1"/>
        <v>43.75</v>
      </c>
      <c r="H50" s="7">
        <f t="shared" si="2"/>
        <v>10.190000000000001</v>
      </c>
      <c r="I50" s="6">
        <f t="shared" si="3"/>
        <v>10.19</v>
      </c>
      <c r="J50" s="5">
        <f t="shared" si="4"/>
        <v>46.502500000000012</v>
      </c>
      <c r="K50" s="6">
        <f t="shared" si="5"/>
        <v>53.94</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26.19</v>
      </c>
      <c r="CU50" s="7">
        <f t="shared" si="90"/>
        <v>28.189999999999998</v>
      </c>
      <c r="CV50" s="5">
        <f t="shared" si="91"/>
        <v>157.54000000000002</v>
      </c>
      <c r="CW50" s="6">
        <f t="shared" si="92"/>
        <v>195.04</v>
      </c>
      <c r="CY50" s="7">
        <v>46.502500000000012</v>
      </c>
      <c r="CZ50" s="5">
        <f t="array" ref="CZ50">Summary_UpperBound</f>
        <v>53.94</v>
      </c>
      <c r="DA50" s="6">
        <f>IF(ROUND(CZ50-CY50,0)=0,1/IF(Summary!$B$7="minutes",1,60),CZ50-CY50)</f>
        <v>7.4374999999999858</v>
      </c>
    </row>
    <row r="51" spans="2:105" x14ac:dyDescent="0.35">
      <c r="B51" s="14"/>
      <c r="E51" s="12">
        <f t="shared" ca="1" si="93"/>
        <v>44550</v>
      </c>
      <c r="F51" s="7">
        <f t="shared" si="0"/>
        <v>36.312500000000007</v>
      </c>
      <c r="G51" s="6">
        <f t="shared" si="1"/>
        <v>43.75</v>
      </c>
      <c r="H51" s="7">
        <f t="shared" si="2"/>
        <v>10.190000000000001</v>
      </c>
      <c r="I51" s="6">
        <f t="shared" si="3"/>
        <v>10.19</v>
      </c>
      <c r="J51" s="5">
        <f t="shared" si="4"/>
        <v>46.502500000000012</v>
      </c>
      <c r="K51" s="6">
        <f t="shared" si="5"/>
        <v>53.94</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26.19</v>
      </c>
      <c r="CU51" s="7">
        <f t="shared" si="90"/>
        <v>28.189999999999998</v>
      </c>
      <c r="CV51" s="5">
        <f t="shared" si="91"/>
        <v>157.54000000000002</v>
      </c>
      <c r="CW51" s="6">
        <f t="shared" si="92"/>
        <v>195.04</v>
      </c>
      <c r="CY51" s="7">
        <v>46.502500000000012</v>
      </c>
      <c r="CZ51" s="5">
        <f t="array" ref="CZ51">Summary_UpperBound</f>
        <v>53.94</v>
      </c>
      <c r="DA51" s="6">
        <f>IF(ROUND(CZ51-CY51,0)=0,1/IF(Summary!$B$7="minutes",1,60),CZ51-CY51)</f>
        <v>7.4374999999999858</v>
      </c>
    </row>
    <row r="52" spans="2:105" x14ac:dyDescent="0.35">
      <c r="B52" s="14"/>
      <c r="E52" s="12">
        <f t="shared" ca="1" si="93"/>
        <v>44557</v>
      </c>
      <c r="F52" s="7">
        <f t="shared" si="0"/>
        <v>36.312500000000007</v>
      </c>
      <c r="G52" s="6">
        <f t="shared" si="1"/>
        <v>43.75</v>
      </c>
      <c r="H52" s="7">
        <f t="shared" si="2"/>
        <v>10.190000000000001</v>
      </c>
      <c r="I52" s="6">
        <f t="shared" si="3"/>
        <v>10.19</v>
      </c>
      <c r="J52" s="5">
        <f t="shared" si="4"/>
        <v>46.502500000000012</v>
      </c>
      <c r="K52" s="6">
        <f t="shared" si="5"/>
        <v>53.94</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26.19</v>
      </c>
      <c r="CU52" s="7">
        <f t="shared" si="90"/>
        <v>28.189999999999998</v>
      </c>
      <c r="CV52" s="5">
        <f t="shared" si="91"/>
        <v>157.54000000000002</v>
      </c>
      <c r="CW52" s="6">
        <f t="shared" si="92"/>
        <v>195.04</v>
      </c>
      <c r="CY52" s="7">
        <v>46.502500000000012</v>
      </c>
      <c r="CZ52" s="5">
        <f t="array" ref="CZ52">Summary_UpperBound</f>
        <v>53.94</v>
      </c>
      <c r="DA52" s="6">
        <f>IF(ROUND(CZ52-CY52,0)=0,1/IF(Summary!$B$7="minutes",1,60),CZ52-CY52)</f>
        <v>7.4374999999999858</v>
      </c>
    </row>
    <row r="53" spans="2:105" x14ac:dyDescent="0.35">
      <c r="B53" s="14"/>
      <c r="E53" s="12">
        <f t="shared" ca="1" si="93"/>
        <v>44564</v>
      </c>
      <c r="F53" s="7">
        <f t="shared" si="0"/>
        <v>36.312500000000007</v>
      </c>
      <c r="G53" s="6">
        <f t="shared" si="1"/>
        <v>43.75</v>
      </c>
      <c r="H53" s="7">
        <f t="shared" si="2"/>
        <v>10.190000000000001</v>
      </c>
      <c r="I53" s="6">
        <f t="shared" si="3"/>
        <v>10.19</v>
      </c>
      <c r="J53" s="5">
        <f t="shared" si="4"/>
        <v>46.502500000000012</v>
      </c>
      <c r="K53" s="6">
        <f t="shared" si="5"/>
        <v>53.94</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26.19</v>
      </c>
      <c r="CU53" s="7">
        <f t="shared" si="90"/>
        <v>28.189999999999998</v>
      </c>
      <c r="CV53" s="5">
        <f t="shared" si="91"/>
        <v>157.54000000000002</v>
      </c>
      <c r="CW53" s="6">
        <f t="shared" si="92"/>
        <v>195.04</v>
      </c>
      <c r="CY53" s="7">
        <v>46.502500000000012</v>
      </c>
      <c r="CZ53" s="5">
        <f t="array" ref="CZ53">Summary_UpperBound</f>
        <v>53.94</v>
      </c>
      <c r="DA53" s="6">
        <f>IF(ROUND(CZ53-CY53,0)=0,1/IF(Summary!$B$7="minutes",1,60),CZ53-CY53)</f>
        <v>7.4374999999999858</v>
      </c>
    </row>
    <row r="54" spans="2:105" x14ac:dyDescent="0.35">
      <c r="B54" s="14"/>
      <c r="E54" s="12">
        <f t="shared" ca="1" si="93"/>
        <v>44571</v>
      </c>
      <c r="F54" s="7">
        <f t="shared" si="0"/>
        <v>36.312500000000007</v>
      </c>
      <c r="G54" s="6">
        <f t="shared" si="1"/>
        <v>43.75</v>
      </c>
      <c r="H54" s="7">
        <f t="shared" si="2"/>
        <v>10.190000000000001</v>
      </c>
      <c r="I54" s="6">
        <f t="shared" si="3"/>
        <v>10.19</v>
      </c>
      <c r="J54" s="5">
        <f t="shared" si="4"/>
        <v>46.502500000000012</v>
      </c>
      <c r="K54" s="6">
        <f t="shared" si="5"/>
        <v>53.94</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26.19</v>
      </c>
      <c r="CU54" s="7">
        <f t="shared" si="90"/>
        <v>28.189999999999998</v>
      </c>
      <c r="CV54" s="5">
        <f t="shared" si="91"/>
        <v>157.54000000000002</v>
      </c>
      <c r="CW54" s="6">
        <f t="shared" si="92"/>
        <v>195.04</v>
      </c>
      <c r="CY54" s="7">
        <v>46.502500000000012</v>
      </c>
      <c r="CZ54" s="5">
        <f t="array" ref="CZ54">Summary_UpperBound</f>
        <v>53.94</v>
      </c>
      <c r="DA54" s="6">
        <f>IF(ROUND(CZ54-CY54,0)=0,1/IF(Summary!$B$7="minutes",1,60),CZ54-CY54)</f>
        <v>7.4374999999999858</v>
      </c>
    </row>
    <row r="55" spans="2:105" x14ac:dyDescent="0.35">
      <c r="B55" s="14"/>
      <c r="E55" s="12">
        <f t="shared" ca="1" si="93"/>
        <v>44578</v>
      </c>
      <c r="F55" s="7">
        <f t="shared" si="0"/>
        <v>36.312500000000007</v>
      </c>
      <c r="G55" s="6">
        <f t="shared" si="1"/>
        <v>43.75</v>
      </c>
      <c r="H55" s="7">
        <f t="shared" si="2"/>
        <v>10.190000000000001</v>
      </c>
      <c r="I55" s="6">
        <f t="shared" si="3"/>
        <v>10.19</v>
      </c>
      <c r="J55" s="5">
        <f t="shared" si="4"/>
        <v>46.502500000000012</v>
      </c>
      <c r="K55" s="6">
        <f t="shared" si="5"/>
        <v>53.94</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26.19</v>
      </c>
      <c r="CU55" s="7">
        <f t="shared" si="90"/>
        <v>28.189999999999998</v>
      </c>
      <c r="CV55" s="5">
        <f t="shared" si="91"/>
        <v>157.54000000000002</v>
      </c>
      <c r="CW55" s="6">
        <f t="shared" si="92"/>
        <v>195.04</v>
      </c>
      <c r="CY55" s="7">
        <v>46.502500000000012</v>
      </c>
      <c r="CZ55" s="5">
        <f t="array" ref="CZ55">Summary_UpperBound</f>
        <v>53.94</v>
      </c>
      <c r="DA55" s="6">
        <f>IF(ROUND(CZ55-CY55,0)=0,1/IF(Summary!$B$7="minutes",1,60),CZ55-CY55)</f>
        <v>7.4374999999999858</v>
      </c>
    </row>
    <row r="56" spans="2:105" ht="15" thickBot="1" x14ac:dyDescent="0.4">
      <c r="B56" s="14"/>
      <c r="E56" s="13">
        <f t="shared" ca="1" si="93"/>
        <v>44585</v>
      </c>
      <c r="F56" s="8">
        <f t="shared" si="0"/>
        <v>36.312500000000007</v>
      </c>
      <c r="G56" s="10">
        <f t="shared" si="1"/>
        <v>43.75</v>
      </c>
      <c r="H56" s="8">
        <f t="shared" si="2"/>
        <v>10.190000000000001</v>
      </c>
      <c r="I56" s="10">
        <f t="shared" si="3"/>
        <v>10.19</v>
      </c>
      <c r="J56" s="9">
        <f t="shared" si="4"/>
        <v>46.502500000000012</v>
      </c>
      <c r="K56" s="10">
        <f t="shared" si="5"/>
        <v>53.94</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26.19</v>
      </c>
      <c r="CU56" s="7">
        <f t="shared" si="90"/>
        <v>28.189999999999998</v>
      </c>
      <c r="CV56" s="9">
        <f t="shared" si="91"/>
        <v>157.54000000000002</v>
      </c>
      <c r="CW56" s="10">
        <f t="shared" si="92"/>
        <v>195.04</v>
      </c>
      <c r="CY56" s="8">
        <v>46.502500000000012</v>
      </c>
      <c r="CZ56" s="9">
        <f t="array" ref="CZ56">Summary_UpperBound</f>
        <v>53.94</v>
      </c>
      <c r="DA56" s="6">
        <f>IF(ROUND(CZ56-CY56,0)=0,1/IF(Summary!$B$7="minutes",1,60),CZ56-CY56)</f>
        <v>7.4374999999999858</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10.19</v>
      </c>
      <c r="I59" s="5">
        <f>AVERAGE(I5:I56)-H59</f>
        <v>0</v>
      </c>
      <c r="J59" s="5">
        <f t="shared" si="94"/>
        <v>46.50250000000004</v>
      </c>
      <c r="K59" s="5">
        <f>AVERAGE(K5:K56)-J59</f>
        <v>7.4375</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20 Group Sessions</v>
      </c>
      <c r="F63" s="5" cm="1">
        <f t="array" ref="F63">INDEX($F$59:$CW$60,1,MATCH(1,($E63=$F$1:$CQ$1)*($F$62=$F$4:$CQ$4)*(Summary!$B$5='Required Capacity (Hide)'!$F$2:$CQ$2),0))</f>
        <v>46.50250000000004</v>
      </c>
      <c r="G63" s="5" cm="1">
        <f t="array" ref="G63">IF(AND(INDEX($F$59:$CW$60,1,MATCH(1,($E63=$F$1:$CQ$1)*($G$62=$F$58:$CQ$58)*(Summary!$B$5='Required Capacity (Hide)'!$F$2:$CQ$2),0))=0,F63&gt;0),IF(Summary!$B$7="minutes",1,1/60),INDEX($F$59:$CW$60,1,MATCH(1,($E63=$F$1:$CQ$1)*($G$62=$F$58:$CQ$58)*(Summary!$B$5='Required Capacity (Hide)'!$F$2:$CQ$2),0)))</f>
        <v>7.4375</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hidden="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157.54</v>
      </c>
      <c r="G78" s="18">
        <f>SUM(G63:G77)</f>
        <v>37.516666666666666</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workbookViewId="0">
      <selection activeCell="N21" sqref="N21"/>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211</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210</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210</v>
      </c>
      <c r="AT9" s="77" t="str">
        <f>"Avg. mins per week (52 weeks) per "&amp;LEFT(LOWER(GroupName),LEN(GroupName)-1)</f>
        <v>Avg. mins per week (52 weeks) per cluster</v>
      </c>
    </row>
    <row r="10" spans="1:46" x14ac:dyDescent="0.35">
      <c r="B10" s="121" t="s">
        <v>265</v>
      </c>
      <c r="C10" s="136" t="s">
        <v>222</v>
      </c>
      <c r="D10" s="145"/>
      <c r="E10" s="145"/>
      <c r="F10" s="145"/>
      <c r="G10" s="145"/>
      <c r="H10" s="145"/>
      <c r="I10" s="145"/>
      <c r="J10" s="145"/>
      <c r="K10" s="145"/>
      <c r="L10" s="145"/>
      <c r="M10" s="145"/>
      <c r="N10" s="145"/>
      <c r="O10" s="145"/>
      <c r="P10" s="145"/>
      <c r="Q10" s="138"/>
      <c r="R10" s="121" t="s">
        <v>223</v>
      </c>
      <c r="S10" s="121">
        <v>10</v>
      </c>
      <c r="T10" s="121">
        <v>3600</v>
      </c>
      <c r="U10" s="37">
        <f>IF(T10*S10=0,"",T10*S10)</f>
        <v>36000</v>
      </c>
      <c r="V10" s="161">
        <f>IFERROR(U10/52,"")</f>
        <v>692.30769230769226</v>
      </c>
      <c r="W10" s="161">
        <f>IFERROR(V10/COUNTIF(C10:Q10,"="&amp;"x"),"")</f>
        <v>692.30769230769226</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266</v>
      </c>
      <c r="C11" s="139"/>
      <c r="D11" s="124" t="s">
        <v>224</v>
      </c>
      <c r="E11" s="124"/>
      <c r="F11" s="124"/>
      <c r="G11" s="124"/>
      <c r="H11" s="124"/>
      <c r="I11" s="124"/>
      <c r="J11" s="124"/>
      <c r="K11" s="124"/>
      <c r="L11" s="124"/>
      <c r="M11" s="124"/>
      <c r="N11" s="124"/>
      <c r="O11" s="124"/>
      <c r="P11" s="124"/>
      <c r="Q11" s="141"/>
      <c r="R11" s="122" t="s">
        <v>223</v>
      </c>
      <c r="S11" s="122">
        <v>52</v>
      </c>
      <c r="T11" s="122">
        <v>3600</v>
      </c>
      <c r="U11" s="47">
        <f t="shared" ref="U11:U74" si="1">IF(T11*S11=0,"",T11*S11)</f>
        <v>187200</v>
      </c>
      <c r="V11" s="162">
        <f t="shared" ref="V11:V73" si="2">IFERROR(U11/52,"")</f>
        <v>3600</v>
      </c>
      <c r="W11" s="162">
        <f t="shared" ref="W11:W74" si="3">IFERROR(V11/COUNTIF(C11:Q11,"="&amp;"x"),"")</f>
        <v>3600</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267</v>
      </c>
      <c r="C12" s="139"/>
      <c r="D12" s="124"/>
      <c r="E12" s="124" t="s">
        <v>224</v>
      </c>
      <c r="F12" s="124"/>
      <c r="G12" s="124"/>
      <c r="H12" s="124"/>
      <c r="I12" s="124"/>
      <c r="J12" s="124"/>
      <c r="K12" s="124"/>
      <c r="L12" s="124"/>
      <c r="M12" s="124"/>
      <c r="N12" s="124"/>
      <c r="O12" s="124"/>
      <c r="P12" s="124"/>
      <c r="Q12" s="141"/>
      <c r="R12" s="122" t="s">
        <v>223</v>
      </c>
      <c r="S12" s="122">
        <v>52</v>
      </c>
      <c r="T12" s="122">
        <v>3600</v>
      </c>
      <c r="U12" s="47">
        <f t="shared" si="1"/>
        <v>187200</v>
      </c>
      <c r="V12" s="162">
        <f t="shared" si="2"/>
        <v>3600</v>
      </c>
      <c r="W12" s="162">
        <f t="shared" si="3"/>
        <v>3600</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zoomScaleNormal="100" workbookViewId="0">
      <selection activeCell="AX37" sqref="AX37"/>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0.08984375" customWidth="1"/>
    <col min="7" max="7" width="11.36328125" customWidth="1"/>
    <col min="8" max="59" width="2.6328125" customWidth="1"/>
    <col min="60" max="62" width="2.36328125" customWidth="1"/>
    <col min="63" max="67" width="3.1796875" customWidth="1"/>
    <col min="68" max="68" width="3.1796875" hidden="1" customWidth="1"/>
    <col min="69" max="69" width="2.90625" hidden="1" customWidth="1"/>
    <col min="70" max="70" width="2.54296875" hidden="1" customWidth="1"/>
    <col min="71" max="71" width="12.08984375" hidden="1" customWidth="1"/>
    <col min="72" max="73" width="2.90625" hidden="1" customWidth="1"/>
    <col min="74" max="16384" width="8.7265625" hidden="1"/>
  </cols>
  <sheetData>
    <row r="1" spans="1:8" ht="23.5" x14ac:dyDescent="0.55000000000000004">
      <c r="A1" s="25" t="s">
        <v>132</v>
      </c>
    </row>
    <row r="2" spans="1:8" ht="15" thickBot="1" x14ac:dyDescent="0.4"/>
    <row r="3" spans="1:8" ht="15" thickBot="1" x14ac:dyDescent="0.4">
      <c r="A3" s="56" t="s">
        <v>58</v>
      </c>
      <c r="B3" s="126" t="s">
        <v>238</v>
      </c>
      <c r="C3" s="5"/>
      <c r="D3" s="5"/>
      <c r="E3" s="5"/>
      <c r="F3" s="5"/>
      <c r="G3" s="5"/>
      <c r="H3" t="str">
        <f>"Capacity summary ("&amp;LOWER(B5)&amp;") for "&amp;LOWER(B3)&amp;", "&amp;IF(B4="Total","all types of session", LOWER(B4)&amp;" sessions")</f>
        <v>Capacity summary (hours) for all clusters, all types of session</v>
      </c>
    </row>
    <row r="4" spans="1:8" ht="15" thickBot="1" x14ac:dyDescent="0.4">
      <c r="A4" s="56" t="s">
        <v>59</v>
      </c>
      <c r="B4" s="126" t="s">
        <v>60</v>
      </c>
      <c r="C4" s="5"/>
      <c r="D4" s="5"/>
      <c r="E4" s="5"/>
      <c r="F4" s="5"/>
      <c r="G4" s="5"/>
      <c r="H4" t="str">
        <f>B5&amp;" per week"</f>
        <v>Hours per week</v>
      </c>
    </row>
    <row r="5" spans="1:8" ht="15" thickBot="1" x14ac:dyDescent="0.4">
      <c r="A5" s="56" t="s">
        <v>280</v>
      </c>
      <c r="B5" s="17" t="s">
        <v>87</v>
      </c>
    </row>
    <row r="6" spans="1:8" x14ac:dyDescent="0.35"/>
    <row r="7" spans="1:8" x14ac:dyDescent="0.35"/>
    <row r="8" spans="1:8" x14ac:dyDescent="0.35"/>
    <row r="9" spans="1:8" x14ac:dyDescent="0.35"/>
    <row r="10" spans="1:8" x14ac:dyDescent="0.35"/>
    <row r="11" spans="1:8" x14ac:dyDescent="0.35"/>
    <row r="12" spans="1:8" x14ac:dyDescent="0.35"/>
    <row r="13" spans="1:8" x14ac:dyDescent="0.35"/>
    <row r="14" spans="1:8" x14ac:dyDescent="0.35"/>
    <row r="15" spans="1:8" x14ac:dyDescent="0.35"/>
    <row r="16" spans="1:8"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0" ht="15" thickBot="1" x14ac:dyDescent="0.4"/>
    <row r="34" spans="1:70" ht="15" thickBot="1" x14ac:dyDescent="0.4">
      <c r="C34" s="195" t="s">
        <v>192</v>
      </c>
      <c r="D34" s="196"/>
      <c r="E34" s="195" t="s">
        <v>193</v>
      </c>
      <c r="F34" s="196"/>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4">
      <c r="A35" s="118" t="s">
        <v>197</v>
      </c>
      <c r="B35" s="88" t="s">
        <v>190</v>
      </c>
      <c r="C35" s="89" t="s">
        <v>191</v>
      </c>
      <c r="D35" s="89" t="s">
        <v>281</v>
      </c>
      <c r="E35" s="168" t="s">
        <v>191</v>
      </c>
      <c r="F35" s="89" t="s">
        <v>282</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5">
      <c r="B36" t="str">
        <f>IF(Capacity!B10="","",Capacity!B10)</f>
        <v>Capacity 1</v>
      </c>
      <c r="C36" s="29">
        <f>IF(Capacity!S10="","",Capacity!S10)</f>
        <v>10</v>
      </c>
      <c r="D36" s="113">
        <f>IF(C36="","",Capacity!T10/IF($B$5="minutes",1,60))</f>
        <v>60</v>
      </c>
      <c r="E36" s="29">
        <f>IF(B36="","",IF(COUNTBLANK($H36:$BG36)=52,52,COUNTA($H$36:$BG$36)))</f>
        <v>10</v>
      </c>
      <c r="F36" s="113" cm="1">
        <f t="array" ref="F36">IFERROR(INDEX('Capacity Backing (Hide)2'!$B$8:$M$8,1,ROW(A1))/IF($B$5="Minutes",1,60),"")</f>
        <v>60</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t="s">
        <v>224</v>
      </c>
      <c r="AY36" s="147" t="s">
        <v>224</v>
      </c>
      <c r="AZ36" s="147" t="s">
        <v>224</v>
      </c>
      <c r="BA36" s="147" t="s">
        <v>224</v>
      </c>
      <c r="BB36" s="147" t="s">
        <v>224</v>
      </c>
      <c r="BC36" s="147" t="s">
        <v>224</v>
      </c>
      <c r="BD36" s="147" t="s">
        <v>224</v>
      </c>
      <c r="BE36" s="147" t="s">
        <v>224</v>
      </c>
      <c r="BF36" s="147" t="s">
        <v>224</v>
      </c>
      <c r="BG36" s="147" t="s">
        <v>224</v>
      </c>
    </row>
    <row r="37" spans="1:70" x14ac:dyDescent="0.35">
      <c r="B37" t="str">
        <f>IF(Capacity!B11="","",Capacity!B11)</f>
        <v>Capacity 2</v>
      </c>
      <c r="C37" s="29">
        <f>IF(Capacity!S11="","",Capacity!S11)</f>
        <v>52</v>
      </c>
      <c r="D37" s="113">
        <f>IF(C37="","",Capacity!T11/IF($B$5="minutes",1,60))</f>
        <v>60</v>
      </c>
      <c r="E37" s="29">
        <f t="shared" ref="E37:E68" si="0">IF(B37="","",IF(COUNTBLANK($H37:$BG37)=52,52,COUNTA(H37:BG37)))</f>
        <v>52</v>
      </c>
      <c r="F37" s="113" cm="1">
        <f t="array" ref="F37">IFERROR(INDEX('Capacity Backing (Hide)2'!$B$8:$M$8,1,ROW(A2))/IF($B$5="Minutes",1,60),"")</f>
        <v>60</v>
      </c>
      <c r="H37" s="147" t="s">
        <v>224</v>
      </c>
      <c r="I37" s="147" t="s">
        <v>224</v>
      </c>
      <c r="J37" s="147" t="s">
        <v>224</v>
      </c>
      <c r="K37" s="147" t="s">
        <v>224</v>
      </c>
      <c r="L37" s="147" t="s">
        <v>224</v>
      </c>
      <c r="M37" s="147" t="s">
        <v>224</v>
      </c>
      <c r="N37" s="147" t="s">
        <v>224</v>
      </c>
      <c r="O37" s="147" t="s">
        <v>224</v>
      </c>
      <c r="P37" s="147" t="s">
        <v>224</v>
      </c>
      <c r="Q37" s="147" t="s">
        <v>224</v>
      </c>
      <c r="R37" s="147" t="s">
        <v>224</v>
      </c>
      <c r="S37" s="147" t="s">
        <v>224</v>
      </c>
      <c r="T37" s="147" t="s">
        <v>224</v>
      </c>
      <c r="U37" s="147" t="s">
        <v>224</v>
      </c>
      <c r="V37" s="147" t="s">
        <v>224</v>
      </c>
      <c r="W37" s="147" t="s">
        <v>224</v>
      </c>
      <c r="X37" s="147" t="s">
        <v>224</v>
      </c>
      <c r="Y37" s="147" t="s">
        <v>224</v>
      </c>
      <c r="Z37" s="147" t="s">
        <v>224</v>
      </c>
      <c r="AA37" s="147" t="s">
        <v>224</v>
      </c>
      <c r="AB37" s="147" t="s">
        <v>224</v>
      </c>
      <c r="AC37" s="147" t="s">
        <v>224</v>
      </c>
      <c r="AD37" s="147" t="s">
        <v>224</v>
      </c>
      <c r="AE37" s="147" t="s">
        <v>224</v>
      </c>
      <c r="AF37" s="147" t="s">
        <v>224</v>
      </c>
      <c r="AG37" s="147" t="s">
        <v>224</v>
      </c>
      <c r="AH37" s="147" t="s">
        <v>224</v>
      </c>
      <c r="AI37" s="147" t="s">
        <v>224</v>
      </c>
      <c r="AJ37" s="147" t="s">
        <v>224</v>
      </c>
      <c r="AK37" s="147" t="s">
        <v>224</v>
      </c>
      <c r="AL37" s="147" t="s">
        <v>224</v>
      </c>
      <c r="AM37" s="147" t="s">
        <v>224</v>
      </c>
      <c r="AN37" s="147" t="s">
        <v>224</v>
      </c>
      <c r="AO37" s="147" t="s">
        <v>224</v>
      </c>
      <c r="AP37" s="147" t="s">
        <v>224</v>
      </c>
      <c r="AQ37" s="147" t="s">
        <v>224</v>
      </c>
      <c r="AR37" s="147" t="s">
        <v>224</v>
      </c>
      <c r="AS37" s="147" t="s">
        <v>224</v>
      </c>
      <c r="AT37" s="147" t="s">
        <v>224</v>
      </c>
      <c r="AU37" s="147" t="s">
        <v>224</v>
      </c>
      <c r="AV37" s="147" t="s">
        <v>224</v>
      </c>
      <c r="AW37" s="147" t="s">
        <v>224</v>
      </c>
      <c r="AX37" s="147" t="s">
        <v>224</v>
      </c>
      <c r="AY37" s="147" t="s">
        <v>224</v>
      </c>
      <c r="AZ37" s="147" t="s">
        <v>224</v>
      </c>
      <c r="BA37" s="147" t="s">
        <v>224</v>
      </c>
      <c r="BB37" s="147" t="s">
        <v>224</v>
      </c>
      <c r="BC37" s="147" t="s">
        <v>224</v>
      </c>
      <c r="BD37" s="147" t="s">
        <v>224</v>
      </c>
      <c r="BE37" s="147" t="s">
        <v>224</v>
      </c>
      <c r="BF37" s="147" t="s">
        <v>224</v>
      </c>
      <c r="BG37" s="147" t="s">
        <v>224</v>
      </c>
    </row>
    <row r="38" spans="1:70" x14ac:dyDescent="0.35">
      <c r="B38" t="str">
        <f>IF(Capacity!B12="","",Capacity!B12)</f>
        <v>Capacity 3</v>
      </c>
      <c r="C38" s="29">
        <f>IF(Capacity!S12="","",Capacity!S12)</f>
        <v>52</v>
      </c>
      <c r="D38" s="113">
        <f>IF(C38="","",Capacity!T12/IF($B$5="minutes",1,60))</f>
        <v>60</v>
      </c>
      <c r="E38" s="29">
        <f t="shared" si="0"/>
        <v>52</v>
      </c>
      <c r="F38" s="113" cm="1">
        <f t="array" ref="F38">IFERROR(INDEX('Capacity Backing (Hide)2'!$B$8:$M$8,1,ROW(A3))/IF($B$5="Minutes",1,60),"")</f>
        <v>60</v>
      </c>
      <c r="H38" s="147" t="s">
        <v>224</v>
      </c>
      <c r="I38" s="147" t="s">
        <v>224</v>
      </c>
      <c r="J38" s="147" t="s">
        <v>224</v>
      </c>
      <c r="K38" s="147" t="s">
        <v>224</v>
      </c>
      <c r="L38" s="147" t="s">
        <v>224</v>
      </c>
      <c r="M38" s="147" t="s">
        <v>224</v>
      </c>
      <c r="N38" s="147" t="s">
        <v>224</v>
      </c>
      <c r="O38" s="147" t="s">
        <v>224</v>
      </c>
      <c r="P38" s="147" t="s">
        <v>224</v>
      </c>
      <c r="Q38" s="147" t="s">
        <v>224</v>
      </c>
      <c r="R38" s="147" t="s">
        <v>224</v>
      </c>
      <c r="S38" s="147" t="s">
        <v>224</v>
      </c>
      <c r="T38" s="147" t="s">
        <v>224</v>
      </c>
      <c r="U38" s="147" t="s">
        <v>224</v>
      </c>
      <c r="V38" s="147" t="s">
        <v>224</v>
      </c>
      <c r="W38" s="147" t="s">
        <v>224</v>
      </c>
      <c r="X38" s="147" t="s">
        <v>224</v>
      </c>
      <c r="Y38" s="147" t="s">
        <v>224</v>
      </c>
      <c r="Z38" s="147" t="s">
        <v>224</v>
      </c>
      <c r="AA38" s="147" t="s">
        <v>224</v>
      </c>
      <c r="AB38" s="147" t="s">
        <v>224</v>
      </c>
      <c r="AC38" s="147" t="s">
        <v>224</v>
      </c>
      <c r="AD38" s="147" t="s">
        <v>224</v>
      </c>
      <c r="AE38" s="147" t="s">
        <v>224</v>
      </c>
      <c r="AF38" s="147" t="s">
        <v>224</v>
      </c>
      <c r="AG38" s="147" t="s">
        <v>224</v>
      </c>
      <c r="AH38" s="147" t="s">
        <v>224</v>
      </c>
      <c r="AI38" s="147" t="s">
        <v>224</v>
      </c>
      <c r="AJ38" s="147" t="s">
        <v>224</v>
      </c>
      <c r="AK38" s="147" t="s">
        <v>224</v>
      </c>
      <c r="AL38" s="147" t="s">
        <v>224</v>
      </c>
      <c r="AM38" s="147" t="s">
        <v>224</v>
      </c>
      <c r="AN38" s="147" t="s">
        <v>224</v>
      </c>
      <c r="AO38" s="147" t="s">
        <v>224</v>
      </c>
      <c r="AP38" s="147" t="s">
        <v>224</v>
      </c>
      <c r="AQ38" s="147" t="s">
        <v>224</v>
      </c>
      <c r="AR38" s="147" t="s">
        <v>224</v>
      </c>
      <c r="AS38" s="147" t="s">
        <v>224</v>
      </c>
      <c r="AT38" s="147" t="s">
        <v>224</v>
      </c>
      <c r="AU38" s="147" t="s">
        <v>224</v>
      </c>
      <c r="AV38" s="147" t="s">
        <v>224</v>
      </c>
      <c r="AW38" s="147" t="s">
        <v>224</v>
      </c>
      <c r="AX38" s="147" t="s">
        <v>224</v>
      </c>
      <c r="AY38" s="147" t="s">
        <v>224</v>
      </c>
      <c r="AZ38" s="147" t="s">
        <v>224</v>
      </c>
      <c r="BA38" s="147" t="s">
        <v>224</v>
      </c>
      <c r="BB38" s="147" t="s">
        <v>224</v>
      </c>
      <c r="BC38" s="147" t="s">
        <v>224</v>
      </c>
      <c r="BD38" s="147" t="s">
        <v>224</v>
      </c>
      <c r="BE38" s="147" t="s">
        <v>224</v>
      </c>
      <c r="BF38" s="147" t="s">
        <v>224</v>
      </c>
      <c r="BG38" s="147" t="s">
        <v>224</v>
      </c>
    </row>
    <row r="39" spans="1:70" x14ac:dyDescent="0.35">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5">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5">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5">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5">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5">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5">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5">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5">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5">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5">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5">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5">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5">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5">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5">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5">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5">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5">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5">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5">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5">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5">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5">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5">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5">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5">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5">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5">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5">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5">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5">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5">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5">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5">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5">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5">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5">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5">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5">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5">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5">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5">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5">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5">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5">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5">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5">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5">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5">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5">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5">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5">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5">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5">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5">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5">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5">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5">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5">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5">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5">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5">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5">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5">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5">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5">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5">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5">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5">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5">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5">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5">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5">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5">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5">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5">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5">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5">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5">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5">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5">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5">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5">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5">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5">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5">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5">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5">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5">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5">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5">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5">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5">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5">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5">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5">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4">
      <c r="C137" s="195" t="s">
        <v>209</v>
      </c>
      <c r="D137" s="196"/>
      <c r="E137" s="195" t="s">
        <v>193</v>
      </c>
      <c r="F137" s="196"/>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 hidden="1" customHeight="1" thickBot="1" x14ac:dyDescent="0.4">
      <c r="A138" s="119" t="s">
        <v>198</v>
      </c>
      <c r="B138" s="56" t="s">
        <v>190</v>
      </c>
      <c r="C138" s="77" t="s">
        <v>191</v>
      </c>
      <c r="D138" s="77" t="s">
        <v>194</v>
      </c>
      <c r="E138" s="168" t="s">
        <v>191</v>
      </c>
      <c r="F138" s="89" t="s">
        <v>213</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5"/>
  </sheetData>
  <sheetProtection algorithmName="SHA-512" hashValue="dctgN6NiHFVcMYdeAwwV45Cd6VvW0R37k+eiO43swHr7Yt0nra6ZrPlPWY2pQuFdW08ImEdUzaBRfuIHPU8I6Q==" saltValue="slwtqky87sAW+c/N12y/pw==" spinCount="100000" sheet="1" formatColumns="0" formatRows="0"/>
  <mergeCells count="4">
    <mergeCell ref="C34:D34"/>
    <mergeCell ref="C137:D137"/>
    <mergeCell ref="E34:F34"/>
    <mergeCell ref="E137:F137"/>
  </mergeCells>
  <conditionalFormatting sqref="B36:F135 F139:F238">
    <cfRule type="expression" dxfId="8" priority="10">
      <formula>IF(B36&lt;&gt;"",TRUE,FALSE)</formula>
    </cfRule>
  </conditionalFormatting>
  <conditionalFormatting sqref="H36:BG135">
    <cfRule type="expression" dxfId="7" priority="9">
      <formula>IF($B36&lt;&gt;"",TRUE,FALSE)</formula>
    </cfRule>
  </conditionalFormatting>
  <conditionalFormatting sqref="B139:B238">
    <cfRule type="expression" dxfId="6" priority="8">
      <formula>IF(B139&lt;&gt;"",TRUE,FALSE)</formula>
    </cfRule>
  </conditionalFormatting>
  <conditionalFormatting sqref="C139:C238">
    <cfRule type="expression" dxfId="5" priority="7">
      <formula>IF(C139&lt;&gt;"",TRUE,FALSE)</formula>
    </cfRule>
  </conditionalFormatting>
  <conditionalFormatting sqref="D139:D238">
    <cfRule type="expression" dxfId="4" priority="6">
      <formula>IF(D139&lt;&gt;"",TRUE,FALSE)</formula>
    </cfRule>
  </conditionalFormatting>
  <conditionalFormatting sqref="E139:E238">
    <cfRule type="expression" dxfId="3" priority="5">
      <formula>IF(E139&lt;&gt;"",TRUE,FALSE)</formula>
    </cfRule>
  </conditionalFormatting>
  <conditionalFormatting sqref="AD139:BG139">
    <cfRule type="expression" dxfId="2" priority="3">
      <formula>IF($B139&lt;&gt;"",TRUE,FALSE)</formula>
    </cfRule>
  </conditionalFormatting>
  <conditionalFormatting sqref="H139:AC238">
    <cfRule type="expression" dxfId="1" priority="2">
      <formula>IF($B139&lt;&gt;"",TRUE,FALSE)</formula>
    </cfRule>
  </conditionalFormatting>
  <conditionalFormatting sqref="H140:BG140">
    <cfRule type="expression" dxfId="0" priority="1">
      <formula>IF($B140&lt;&gt;"",TRUE,FALSE)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Capacity 1</v>
      </c>
      <c r="C2" t="str" cm="1">
        <f t="array" ref="C2">INDEX(Capacity!$B$10:$B$109,COLUMN(B2),1)</f>
        <v>Capacity 2</v>
      </c>
      <c r="D2" t="str" cm="1">
        <f t="array" ref="D2">INDEX(Capacity!$B$10:$B$109,COLUMN(C2),1)</f>
        <v>Capacity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0</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#REF!</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#REF!</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0</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#REF!</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#REF!</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0</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#REF!</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#REF!</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0</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#REF!</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#REF!</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0</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#REF!</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#REF!</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0</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#REF!</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#REF!</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0</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#REF!</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#REF!</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0</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#REF!</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#REF!</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0</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#REF!</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#REF!</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0</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#REF!</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#REF!</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0</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#REF!</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#REF!</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0</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#REF!</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#REF!</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0</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#REF!</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#REF!</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0</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#REF!</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#REF!</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0</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#REF!</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#REF!</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0</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#REF!</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#REF!</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0</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#REF!</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#REF!</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0</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#REF!</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#REF!</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0</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#REF!</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#REF!</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0</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#REF!</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#REF!</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0</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#REF!</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#REF!</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0</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#REF!</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#REF!</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0</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#REF!</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#REF!</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0</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#REF!</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#REF!</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0</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#REF!</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#REF!</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0</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#REF!</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#REF!</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0</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#REF!</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#REF!</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0</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#REF!</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#REF!</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0</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#REF!</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#REF!</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0</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#REF!</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#REF!</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0</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#REF!</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#REF!</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0</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#REF!</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#REF!</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0</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#REF!</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#REF!</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0</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#REF!</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#REF!</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0</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#REF!</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#REF!</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0</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#REF!</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#REF!</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0</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#REF!</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#REF!</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0</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#REF!</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#REF!</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0</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#REF!</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#REF!</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0</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#REF!</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#REF!</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0</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#REF!</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#REF!</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0</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#REF!</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#REF!</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#REF!</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#REF!</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#REF!</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#REF!</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#REF!</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#REF!</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#REF!</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#REF!</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#REF!</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#REF!</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#REF!</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#REF!</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#REF!</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#REF!</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#REF!</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#REF!</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#REF!</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#REF!</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#REF!</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#REF!</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#REF!</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#REF!</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#REF!</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#REF!</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#REF!</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#REF!</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#REF!</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#REF!</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#REF!</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#REF!</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212</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40 Group Session</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8 Group Session</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40 Group Session</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8 Group Session</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212</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40 Group Session</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8 Group Session</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20 Individual</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40 Individual</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20 Group Sessions</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8 Group Session</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BD492"/>
  <sheetViews>
    <sheetView topLeftCell="A304" workbookViewId="0">
      <selection activeCell="D429" sqref="D429"/>
    </sheetView>
  </sheetViews>
  <sheetFormatPr defaultRowHeight="14.5" x14ac:dyDescent="0.35"/>
  <cols>
    <col min="1" max="1" width="23.7265625" bestFit="1" customWidth="1"/>
    <col min="2" max="53" width="10.453125" bestFit="1" customWidth="1"/>
  </cols>
  <sheetData>
    <row r="1" spans="1:13" ht="18.5" x14ac:dyDescent="0.45">
      <c r="A1" s="87" t="s">
        <v>114</v>
      </c>
      <c r="B1" t="str" cm="1">
        <f t="array" ref="B1">INDEX(Capacity!$B$10:$B$109,COLUMN(A1),1)</f>
        <v>Capacity 1</v>
      </c>
      <c r="C1" t="str" cm="1">
        <f t="array" ref="C1">INDEX(Capacity!$B$10:$B$109,COLUMN(B1),1)</f>
        <v>Capacity 2</v>
      </c>
      <c r="D1" t="str" cm="1">
        <f t="array" ref="D1">INDEX(Capacity!$B$10:$B$109,COLUMN(C1),1)</f>
        <v>Capacity 3</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row>
    <row r="2" spans="1:13" x14ac:dyDescent="0.35">
      <c r="A2" t="s">
        <v>160</v>
      </c>
      <c r="B2" cm="1">
        <f t="array" ref="B2">INDEX(Capacity!$S$10:$S$109,COLUMN(A1),1)</f>
        <v>10</v>
      </c>
      <c r="C2" cm="1">
        <f t="array" ref="C2">INDEX(Capacity!$S$10:$S$109,COLUMN(B1),1)</f>
        <v>52</v>
      </c>
      <c r="D2" cm="1">
        <f t="array" ref="D2">INDEX(Capacity!$S$10:$S$109,COLUMN(C1),1)</f>
        <v>52</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row>
    <row r="3" spans="1:13" x14ac:dyDescent="0.35">
      <c r="A3" t="s">
        <v>86</v>
      </c>
      <c r="B3" cm="1">
        <f t="array" ref="B3">INDEX(Capacity!$T$10:$T$109,COLUMN(A1),1)</f>
        <v>3600</v>
      </c>
      <c r="C3" cm="1">
        <f t="array" ref="C3">INDEX(Capacity!$T$10:$T$109,COLUMN(B1),1)</f>
        <v>3600</v>
      </c>
      <c r="D3" cm="1">
        <f t="array" ref="D3">INDEX(Capacity!$T$10:$T$109,COLUMN(C1),1)</f>
        <v>3600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row>
    <row r="4" spans="1:13" x14ac:dyDescent="0.35">
      <c r="A4" t="s">
        <v>268</v>
      </c>
      <c r="B4">
        <f>(B3*B2)/52</f>
        <v>692.30769230769226</v>
      </c>
      <c r="C4">
        <f t="shared" ref="C4:M4" si="0">(C3*C2)/52</f>
        <v>3600</v>
      </c>
      <c r="D4">
        <f t="shared" si="0"/>
        <v>3600</v>
      </c>
      <c r="E4">
        <f t="shared" si="0"/>
        <v>0</v>
      </c>
      <c r="F4">
        <f t="shared" si="0"/>
        <v>0</v>
      </c>
      <c r="G4">
        <f t="shared" si="0"/>
        <v>0</v>
      </c>
      <c r="H4">
        <f t="shared" si="0"/>
        <v>0</v>
      </c>
      <c r="I4">
        <f t="shared" si="0"/>
        <v>0</v>
      </c>
      <c r="J4">
        <f t="shared" si="0"/>
        <v>0</v>
      </c>
      <c r="K4">
        <f t="shared" si="0"/>
        <v>0</v>
      </c>
      <c r="L4">
        <f t="shared" si="0"/>
        <v>0</v>
      </c>
      <c r="M4">
        <f t="shared" si="0"/>
        <v>0</v>
      </c>
    </row>
    <row r="5" spans="1:13" x14ac:dyDescent="0.35">
      <c r="A5" t="s">
        <v>11</v>
      </c>
      <c r="B5">
        <f>COUNTA(INDEX(Capacity!$C$10:$Q$109,COLUMN(A1),1):INDEX(Capacity!$C$10:$Q$109,COLUMN(A1),GroupNumber))</f>
        <v>1</v>
      </c>
      <c r="C5">
        <f>COUNTA(INDEX(Capacity!$C$10:$Q$109,COLUMN(B1),1):INDEX(Capacity!$C$10:$Q$109,COLUMN(B1),GroupNumber))</f>
        <v>1</v>
      </c>
      <c r="D5">
        <f>COUNTA(INDEX(Capacity!$C$10:$Q$109,COLUMN(C1),1):INDEX(Capacity!$C$10:$Q$109,COLUMN(C1),GroupNumber))</f>
        <v>1</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row>
    <row r="6" spans="1:13" x14ac:dyDescent="0.35">
      <c r="A6" t="s">
        <v>269</v>
      </c>
      <c r="B6">
        <f>B4/B5</f>
        <v>692.30769230769226</v>
      </c>
      <c r="C6">
        <f t="shared" ref="C6:M6" si="1">C4/C5</f>
        <v>3600</v>
      </c>
      <c r="D6">
        <f t="shared" si="1"/>
        <v>3600</v>
      </c>
      <c r="E6" t="e">
        <f t="shared" si="1"/>
        <v>#DIV/0!</v>
      </c>
      <c r="F6" t="e">
        <f t="shared" si="1"/>
        <v>#DIV/0!</v>
      </c>
      <c r="G6" t="e">
        <f t="shared" si="1"/>
        <v>#DIV/0!</v>
      </c>
      <c r="H6" t="e">
        <f t="shared" si="1"/>
        <v>#DIV/0!</v>
      </c>
      <c r="I6" t="e">
        <f t="shared" si="1"/>
        <v>#DIV/0!</v>
      </c>
      <c r="J6" t="e">
        <f t="shared" si="1"/>
        <v>#DIV/0!</v>
      </c>
      <c r="K6" t="e">
        <f t="shared" si="1"/>
        <v>#DIV/0!</v>
      </c>
      <c r="L6" t="e">
        <f t="shared" si="1"/>
        <v>#DIV/0!</v>
      </c>
      <c r="M6" t="e">
        <f t="shared" si="1"/>
        <v>#DIV/0!</v>
      </c>
    </row>
    <row r="7" spans="1:13" x14ac:dyDescent="0.35">
      <c r="A7" t="s">
        <v>270</v>
      </c>
      <c r="B7" cm="1">
        <f t="array" ref="B7">INDEX('Capacity Summary'!$E$36:$E$135,COLUMN(A1),1)</f>
        <v>10</v>
      </c>
      <c r="C7" cm="1">
        <f t="array" ref="C7">INDEX('Capacity Summary'!$E$36:$E$135,COLUMN(B1),1)</f>
        <v>52</v>
      </c>
      <c r="D7" cm="1">
        <f t="array" ref="D7">INDEX('Capacity Summary'!$E$36:$E$135,COLUMN(C1),1)</f>
        <v>52</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row>
    <row r="8" spans="1:13" x14ac:dyDescent="0.35">
      <c r="A8" t="s">
        <v>271</v>
      </c>
      <c r="B8">
        <f>MIN(B3,((B3*B2)/B7))</f>
        <v>3600</v>
      </c>
      <c r="C8">
        <f t="shared" ref="C8:M8" si="2">MIN(C3,((C3*C2)/C7))</f>
        <v>3600</v>
      </c>
      <c r="D8">
        <f t="shared" si="2"/>
        <v>3600</v>
      </c>
      <c r="E8" t="e">
        <f t="shared" si="2"/>
        <v>#VALUE!</v>
      </c>
      <c r="F8" t="e">
        <f t="shared" si="2"/>
        <v>#VALUE!</v>
      </c>
      <c r="G8" t="e">
        <f t="shared" si="2"/>
        <v>#VALUE!</v>
      </c>
      <c r="H8" t="e">
        <f t="shared" si="2"/>
        <v>#VALUE!</v>
      </c>
      <c r="I8" t="e">
        <f t="shared" si="2"/>
        <v>#VALUE!</v>
      </c>
      <c r="J8" t="e">
        <f t="shared" si="2"/>
        <v>#VALUE!</v>
      </c>
      <c r="K8" t="e">
        <f t="shared" si="2"/>
        <v>#VALUE!</v>
      </c>
      <c r="L8" t="e">
        <f t="shared" si="2"/>
        <v>#VALUE!</v>
      </c>
      <c r="M8" t="e">
        <f t="shared" si="2"/>
        <v>#VALUE!</v>
      </c>
    </row>
    <row r="9" spans="1:13" x14ac:dyDescent="0.35">
      <c r="A9" t="s">
        <v>276</v>
      </c>
      <c r="B9">
        <f>B8/B5</f>
        <v>3600</v>
      </c>
      <c r="C9">
        <f t="shared" ref="C9:M9" si="3">C8/C5</f>
        <v>3600</v>
      </c>
      <c r="D9">
        <f t="shared" si="3"/>
        <v>3600</v>
      </c>
      <c r="E9" t="e">
        <f t="shared" si="3"/>
        <v>#VALUE!</v>
      </c>
      <c r="F9" t="e">
        <f t="shared" si="3"/>
        <v>#VALUE!</v>
      </c>
      <c r="G9" t="e">
        <f t="shared" si="3"/>
        <v>#VALUE!</v>
      </c>
      <c r="H9" t="e">
        <f t="shared" si="3"/>
        <v>#VALUE!</v>
      </c>
      <c r="I9" t="e">
        <f t="shared" si="3"/>
        <v>#VALUE!</v>
      </c>
      <c r="J9" t="e">
        <f t="shared" si="3"/>
        <v>#VALUE!</v>
      </c>
      <c r="K9" t="e">
        <f t="shared" si="3"/>
        <v>#VALUE!</v>
      </c>
      <c r="L9" t="e">
        <f t="shared" si="3"/>
        <v>#VALUE!</v>
      </c>
      <c r="M9" t="e">
        <f t="shared" si="3"/>
        <v>#VALUE!</v>
      </c>
    </row>
    <row r="10" spans="1:13" x14ac:dyDescent="0.35">
      <c r="A10" t="s">
        <v>272</v>
      </c>
      <c r="B10" t="str" cm="1">
        <f t="array" ref="B10">INDEX(Capacity!$R$10:$R$109,COLUMN(A1),1)</f>
        <v>Y</v>
      </c>
      <c r="C10" t="str" cm="1">
        <f t="array" ref="C10">INDEX(Capacity!$R$10:$R$109,COLUMN(B1),1)</f>
        <v>Y</v>
      </c>
      <c r="D10" t="str" cm="1">
        <f t="array" ref="D10">INDEX(Capacity!$R$10:$R$109,COLUMN(C1),1)</f>
        <v>Y</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row>
    <row r="12" spans="1:13" x14ac:dyDescent="0.35">
      <c r="A12" t="s">
        <v>273</v>
      </c>
    </row>
    <row r="13" spans="1:13" x14ac:dyDescent="0.35">
      <c r="A13" s="2">
        <f ca="1">'Required Capacity (Hide)'!E5</f>
        <v>44228</v>
      </c>
      <c r="B13" cm="1">
        <f t="array" ref="B13">IF(INDEX('Capacity Summary'!$H$36:$BG$136,COLUMN(A1),ROW(A1))="x",'Capacity Backing (Hide)2'!B$9,0)</f>
        <v>0</v>
      </c>
      <c r="C13" cm="1">
        <f t="array" ref="C13">IF(INDEX('Capacity Summary'!$H$36:$BG$136,COLUMN(B1),ROW(B1))="x",'Capacity Backing (Hide)2'!C$9,0)</f>
        <v>3600</v>
      </c>
      <c r="D13" cm="1">
        <f t="array" ref="D13">IF(INDEX('Capacity Summary'!$H$36:$BG$136,COLUMN(C1),ROW(C1))="x",'Capacity Backing (Hide)2'!D$9,0)</f>
        <v>3600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row>
    <row r="14" spans="1:13" x14ac:dyDescent="0.35">
      <c r="A14" s="2">
        <f ca="1">'Required Capacity (Hide)'!E6</f>
        <v>44235</v>
      </c>
      <c r="B14" cm="1">
        <f t="array" ref="B14">IF(INDEX('Capacity Summary'!$H$36:$BG$136,COLUMN(A2),ROW(A2))="x",'Capacity Backing (Hide)2'!B$9,0)</f>
        <v>0</v>
      </c>
      <c r="C14" cm="1">
        <f t="array" ref="C14">IF(INDEX('Capacity Summary'!$H$36:$BG$136,COLUMN(B2),ROW(B2))="x",'Capacity Backing (Hide)2'!C$9,0)</f>
        <v>3600</v>
      </c>
      <c r="D14" cm="1">
        <f t="array" ref="D14">IF(INDEX('Capacity Summary'!$H$36:$BG$136,COLUMN(C2),ROW(C2))="x",'Capacity Backing (Hide)2'!D$9,0)</f>
        <v>3600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row>
    <row r="15" spans="1:13" x14ac:dyDescent="0.35">
      <c r="A15" s="2">
        <f ca="1">'Required Capacity (Hide)'!E7</f>
        <v>44242</v>
      </c>
      <c r="B15" cm="1">
        <f t="array" ref="B15">IF(INDEX('Capacity Summary'!$H$36:$BG$136,COLUMN(A3),ROW(A3))="x",'Capacity Backing (Hide)2'!B$9,0)</f>
        <v>0</v>
      </c>
      <c r="C15" cm="1">
        <f t="array" ref="C15">IF(INDEX('Capacity Summary'!$H$36:$BG$136,COLUMN(B3),ROW(B3))="x",'Capacity Backing (Hide)2'!C$9,0)</f>
        <v>3600</v>
      </c>
      <c r="D15" cm="1">
        <f t="array" ref="D15">IF(INDEX('Capacity Summary'!$H$36:$BG$136,COLUMN(C3),ROW(C3))="x",'Capacity Backing (Hide)2'!D$9,0)</f>
        <v>3600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row>
    <row r="16" spans="1:13" x14ac:dyDescent="0.35">
      <c r="A16" s="2">
        <f ca="1">'Required Capacity (Hide)'!E8</f>
        <v>44249</v>
      </c>
      <c r="B16" cm="1">
        <f t="array" ref="B16">IF(INDEX('Capacity Summary'!$H$36:$BG$136,COLUMN(A4),ROW(A4))="x",'Capacity Backing (Hide)2'!B$9,0)</f>
        <v>0</v>
      </c>
      <c r="C16" cm="1">
        <f t="array" ref="C16">IF(INDEX('Capacity Summary'!$H$36:$BG$136,COLUMN(B4),ROW(B4))="x",'Capacity Backing (Hide)2'!C$9,0)</f>
        <v>3600</v>
      </c>
      <c r="D16" cm="1">
        <f t="array" ref="D16">IF(INDEX('Capacity Summary'!$H$36:$BG$136,COLUMN(C4),ROW(C4))="x",'Capacity Backing (Hide)2'!D$9,0)</f>
        <v>3600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row>
    <row r="17" spans="1:13" x14ac:dyDescent="0.35">
      <c r="A17" s="2">
        <f ca="1">'Required Capacity (Hide)'!E9</f>
        <v>44256</v>
      </c>
      <c r="B17" cm="1">
        <f t="array" ref="B17">IF(INDEX('Capacity Summary'!$H$36:$BG$136,COLUMN(A5),ROW(A5))="x",'Capacity Backing (Hide)2'!B$9,0)</f>
        <v>0</v>
      </c>
      <c r="C17" cm="1">
        <f t="array" ref="C17">IF(INDEX('Capacity Summary'!$H$36:$BG$136,COLUMN(B5),ROW(B5))="x",'Capacity Backing (Hide)2'!C$9,0)</f>
        <v>3600</v>
      </c>
      <c r="D17" cm="1">
        <f t="array" ref="D17">IF(INDEX('Capacity Summary'!$H$36:$BG$136,COLUMN(C5),ROW(C5))="x",'Capacity Backing (Hide)2'!D$9,0)</f>
        <v>3600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row>
    <row r="18" spans="1:13" x14ac:dyDescent="0.35">
      <c r="A18" s="2">
        <f ca="1">'Required Capacity (Hide)'!E10</f>
        <v>44263</v>
      </c>
      <c r="B18" cm="1">
        <f t="array" ref="B18">IF(INDEX('Capacity Summary'!$H$36:$BG$136,COLUMN(A6),ROW(A6))="x",'Capacity Backing (Hide)2'!B$9,0)</f>
        <v>0</v>
      </c>
      <c r="C18" cm="1">
        <f t="array" ref="C18">IF(INDEX('Capacity Summary'!$H$36:$BG$136,COLUMN(B6),ROW(B6))="x",'Capacity Backing (Hide)2'!C$9,0)</f>
        <v>3600</v>
      </c>
      <c r="D18" cm="1">
        <f t="array" ref="D18">IF(INDEX('Capacity Summary'!$H$36:$BG$136,COLUMN(C6),ROW(C6))="x",'Capacity Backing (Hide)2'!D$9,0)</f>
        <v>3600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row>
    <row r="19" spans="1:13" x14ac:dyDescent="0.35">
      <c r="A19" s="2">
        <f ca="1">'Required Capacity (Hide)'!E11</f>
        <v>44270</v>
      </c>
      <c r="B19" cm="1">
        <f t="array" ref="B19">IF(INDEX('Capacity Summary'!$H$36:$BG$136,COLUMN(A7),ROW(A7))="x",'Capacity Backing (Hide)2'!B$9,0)</f>
        <v>0</v>
      </c>
      <c r="C19" cm="1">
        <f t="array" ref="C19">IF(INDEX('Capacity Summary'!$H$36:$BG$136,COLUMN(B7),ROW(B7))="x",'Capacity Backing (Hide)2'!C$9,0)</f>
        <v>3600</v>
      </c>
      <c r="D19" cm="1">
        <f t="array" ref="D19">IF(INDEX('Capacity Summary'!$H$36:$BG$136,COLUMN(C7),ROW(C7))="x",'Capacity Backing (Hide)2'!D$9,0)</f>
        <v>3600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row>
    <row r="20" spans="1:13" x14ac:dyDescent="0.35">
      <c r="A20" s="2">
        <f ca="1">'Required Capacity (Hide)'!E12</f>
        <v>44277</v>
      </c>
      <c r="B20" cm="1">
        <f t="array" ref="B20">IF(INDEX('Capacity Summary'!$H$36:$BG$136,COLUMN(A8),ROW(A8))="x",'Capacity Backing (Hide)2'!B$9,0)</f>
        <v>0</v>
      </c>
      <c r="C20" cm="1">
        <f t="array" ref="C20">IF(INDEX('Capacity Summary'!$H$36:$BG$136,COLUMN(B8),ROW(B8))="x",'Capacity Backing (Hide)2'!C$9,0)</f>
        <v>3600</v>
      </c>
      <c r="D20" cm="1">
        <f t="array" ref="D20">IF(INDEX('Capacity Summary'!$H$36:$BG$136,COLUMN(C8),ROW(C8))="x",'Capacity Backing (Hide)2'!D$9,0)</f>
        <v>3600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row>
    <row r="21" spans="1:13" x14ac:dyDescent="0.35">
      <c r="A21" s="2">
        <f ca="1">'Required Capacity (Hide)'!E13</f>
        <v>44284</v>
      </c>
      <c r="B21" cm="1">
        <f t="array" ref="B21">IF(INDEX('Capacity Summary'!$H$36:$BG$136,COLUMN(A9),ROW(A9))="x",'Capacity Backing (Hide)2'!B$9,0)</f>
        <v>0</v>
      </c>
      <c r="C21" cm="1">
        <f t="array" ref="C21">IF(INDEX('Capacity Summary'!$H$36:$BG$136,COLUMN(B9),ROW(B9))="x",'Capacity Backing (Hide)2'!C$9,0)</f>
        <v>3600</v>
      </c>
      <c r="D21" cm="1">
        <f t="array" ref="D21">IF(INDEX('Capacity Summary'!$H$36:$BG$136,COLUMN(C9),ROW(C9))="x",'Capacity Backing (Hide)2'!D$9,0)</f>
        <v>3600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row>
    <row r="22" spans="1:13" x14ac:dyDescent="0.35">
      <c r="A22" s="2">
        <f ca="1">'Required Capacity (Hide)'!E14</f>
        <v>44291</v>
      </c>
      <c r="B22" cm="1">
        <f t="array" ref="B22">IF(INDEX('Capacity Summary'!$H$36:$BG$136,COLUMN(A10),ROW(A10))="x",'Capacity Backing (Hide)2'!B$9,0)</f>
        <v>0</v>
      </c>
      <c r="C22" cm="1">
        <f t="array" ref="C22">IF(INDEX('Capacity Summary'!$H$36:$BG$136,COLUMN(B10),ROW(B10))="x",'Capacity Backing (Hide)2'!C$9,0)</f>
        <v>3600</v>
      </c>
      <c r="D22" cm="1">
        <f t="array" ref="D22">IF(INDEX('Capacity Summary'!$H$36:$BG$136,COLUMN(C10),ROW(C10))="x",'Capacity Backing (Hide)2'!D$9,0)</f>
        <v>3600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row>
    <row r="23" spans="1:13" x14ac:dyDescent="0.35">
      <c r="A23" s="2">
        <f ca="1">'Required Capacity (Hide)'!E15</f>
        <v>44298</v>
      </c>
      <c r="B23" cm="1">
        <f t="array" ref="B23">IF(INDEX('Capacity Summary'!$H$36:$BG$136,COLUMN(A11),ROW(A11))="x",'Capacity Backing (Hide)2'!B$9,0)</f>
        <v>0</v>
      </c>
      <c r="C23" cm="1">
        <f t="array" ref="C23">IF(INDEX('Capacity Summary'!$H$36:$BG$136,COLUMN(B11),ROW(B11))="x",'Capacity Backing (Hide)2'!C$9,0)</f>
        <v>3600</v>
      </c>
      <c r="D23" cm="1">
        <f t="array" ref="D23">IF(INDEX('Capacity Summary'!$H$36:$BG$136,COLUMN(C11),ROW(C11))="x",'Capacity Backing (Hide)2'!D$9,0)</f>
        <v>3600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row>
    <row r="24" spans="1:13" x14ac:dyDescent="0.35">
      <c r="A24" s="2">
        <f ca="1">'Required Capacity (Hide)'!E16</f>
        <v>44305</v>
      </c>
      <c r="B24" cm="1">
        <f t="array" ref="B24">IF(INDEX('Capacity Summary'!$H$36:$BG$136,COLUMN(A12),ROW(A12))="x",'Capacity Backing (Hide)2'!B$9,0)</f>
        <v>0</v>
      </c>
      <c r="C24" cm="1">
        <f t="array" ref="C24">IF(INDEX('Capacity Summary'!$H$36:$BG$136,COLUMN(B12),ROW(B12))="x",'Capacity Backing (Hide)2'!C$9,0)</f>
        <v>3600</v>
      </c>
      <c r="D24" cm="1">
        <f t="array" ref="D24">IF(INDEX('Capacity Summary'!$H$36:$BG$136,COLUMN(C12),ROW(C12))="x",'Capacity Backing (Hide)2'!D$9,0)</f>
        <v>3600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row>
    <row r="25" spans="1:13" x14ac:dyDescent="0.35">
      <c r="A25" s="2">
        <f ca="1">'Required Capacity (Hide)'!E17</f>
        <v>44312</v>
      </c>
      <c r="B25" cm="1">
        <f t="array" ref="B25">IF(INDEX('Capacity Summary'!$H$36:$BG$136,COLUMN(A13),ROW(A13))="x",'Capacity Backing (Hide)2'!B$9,0)</f>
        <v>0</v>
      </c>
      <c r="C25" cm="1">
        <f t="array" ref="C25">IF(INDEX('Capacity Summary'!$H$36:$BG$136,COLUMN(B13),ROW(B13))="x",'Capacity Backing (Hide)2'!C$9,0)</f>
        <v>3600</v>
      </c>
      <c r="D25" cm="1">
        <f t="array" ref="D25">IF(INDEX('Capacity Summary'!$H$36:$BG$136,COLUMN(C13),ROW(C13))="x",'Capacity Backing (Hide)2'!D$9,0)</f>
        <v>3600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row>
    <row r="26" spans="1:13" x14ac:dyDescent="0.35">
      <c r="A26" s="2">
        <f ca="1">'Required Capacity (Hide)'!E18</f>
        <v>44319</v>
      </c>
      <c r="B26" cm="1">
        <f t="array" ref="B26">IF(INDEX('Capacity Summary'!$H$36:$BG$136,COLUMN(A14),ROW(A14))="x",'Capacity Backing (Hide)2'!B$9,0)</f>
        <v>0</v>
      </c>
      <c r="C26" cm="1">
        <f t="array" ref="C26">IF(INDEX('Capacity Summary'!$H$36:$BG$136,COLUMN(B14),ROW(B14))="x",'Capacity Backing (Hide)2'!C$9,0)</f>
        <v>3600</v>
      </c>
      <c r="D26" cm="1">
        <f t="array" ref="D26">IF(INDEX('Capacity Summary'!$H$36:$BG$136,COLUMN(C14),ROW(C14))="x",'Capacity Backing (Hide)2'!D$9,0)</f>
        <v>3600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row>
    <row r="27" spans="1:13" x14ac:dyDescent="0.35">
      <c r="A27" s="2">
        <f ca="1">'Required Capacity (Hide)'!E19</f>
        <v>44326</v>
      </c>
      <c r="B27" cm="1">
        <f t="array" ref="B27">IF(INDEX('Capacity Summary'!$H$36:$BG$136,COLUMN(A15),ROW(A15))="x",'Capacity Backing (Hide)2'!B$9,0)</f>
        <v>0</v>
      </c>
      <c r="C27" cm="1">
        <f t="array" ref="C27">IF(INDEX('Capacity Summary'!$H$36:$BG$136,COLUMN(B15),ROW(B15))="x",'Capacity Backing (Hide)2'!C$9,0)</f>
        <v>3600</v>
      </c>
      <c r="D27" cm="1">
        <f t="array" ref="D27">IF(INDEX('Capacity Summary'!$H$36:$BG$136,COLUMN(C15),ROW(C15))="x",'Capacity Backing (Hide)2'!D$9,0)</f>
        <v>3600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row>
    <row r="28" spans="1:13" x14ac:dyDescent="0.35">
      <c r="A28" s="2">
        <f ca="1">'Required Capacity (Hide)'!E20</f>
        <v>44333</v>
      </c>
      <c r="B28" cm="1">
        <f t="array" ref="B28">IF(INDEX('Capacity Summary'!$H$36:$BG$136,COLUMN(A16),ROW(A16))="x",'Capacity Backing (Hide)2'!B$9,0)</f>
        <v>0</v>
      </c>
      <c r="C28" cm="1">
        <f t="array" ref="C28">IF(INDEX('Capacity Summary'!$H$36:$BG$136,COLUMN(B16),ROW(B16))="x",'Capacity Backing (Hide)2'!C$9,0)</f>
        <v>3600</v>
      </c>
      <c r="D28" cm="1">
        <f t="array" ref="D28">IF(INDEX('Capacity Summary'!$H$36:$BG$136,COLUMN(C16),ROW(C16))="x",'Capacity Backing (Hide)2'!D$9,0)</f>
        <v>3600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row>
    <row r="29" spans="1:13" x14ac:dyDescent="0.35">
      <c r="A29" s="2">
        <f ca="1">'Required Capacity (Hide)'!E21</f>
        <v>44340</v>
      </c>
      <c r="B29" cm="1">
        <f t="array" ref="B29">IF(INDEX('Capacity Summary'!$H$36:$BG$136,COLUMN(A17),ROW(A17))="x",'Capacity Backing (Hide)2'!B$9,0)</f>
        <v>0</v>
      </c>
      <c r="C29" cm="1">
        <f t="array" ref="C29">IF(INDEX('Capacity Summary'!$H$36:$BG$136,COLUMN(B17),ROW(B17))="x",'Capacity Backing (Hide)2'!C$9,0)</f>
        <v>3600</v>
      </c>
      <c r="D29" cm="1">
        <f t="array" ref="D29">IF(INDEX('Capacity Summary'!$H$36:$BG$136,COLUMN(C17),ROW(C17))="x",'Capacity Backing (Hide)2'!D$9,0)</f>
        <v>3600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row>
    <row r="30" spans="1:13" x14ac:dyDescent="0.35">
      <c r="A30" s="2">
        <f ca="1">'Required Capacity (Hide)'!E22</f>
        <v>44347</v>
      </c>
      <c r="B30" cm="1">
        <f t="array" ref="B30">IF(INDEX('Capacity Summary'!$H$36:$BG$136,COLUMN(A18),ROW(A18))="x",'Capacity Backing (Hide)2'!B$9,0)</f>
        <v>0</v>
      </c>
      <c r="C30" cm="1">
        <f t="array" ref="C30">IF(INDEX('Capacity Summary'!$H$36:$BG$136,COLUMN(B18),ROW(B18))="x",'Capacity Backing (Hide)2'!C$9,0)</f>
        <v>3600</v>
      </c>
      <c r="D30" cm="1">
        <f t="array" ref="D30">IF(INDEX('Capacity Summary'!$H$36:$BG$136,COLUMN(C18),ROW(C18))="x",'Capacity Backing (Hide)2'!D$9,0)</f>
        <v>3600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row>
    <row r="31" spans="1:13" x14ac:dyDescent="0.35">
      <c r="A31" s="2">
        <f ca="1">'Required Capacity (Hide)'!E23</f>
        <v>44354</v>
      </c>
      <c r="B31" cm="1">
        <f t="array" ref="B31">IF(INDEX('Capacity Summary'!$H$36:$BG$136,COLUMN(A19),ROW(A19))="x",'Capacity Backing (Hide)2'!B$9,0)</f>
        <v>0</v>
      </c>
      <c r="C31" cm="1">
        <f t="array" ref="C31">IF(INDEX('Capacity Summary'!$H$36:$BG$136,COLUMN(B19),ROW(B19))="x",'Capacity Backing (Hide)2'!C$9,0)</f>
        <v>3600</v>
      </c>
      <c r="D31" cm="1">
        <f t="array" ref="D31">IF(INDEX('Capacity Summary'!$H$36:$BG$136,COLUMN(C19),ROW(C19))="x",'Capacity Backing (Hide)2'!D$9,0)</f>
        <v>3600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row>
    <row r="32" spans="1:13" x14ac:dyDescent="0.35">
      <c r="A32" s="2">
        <f ca="1">'Required Capacity (Hide)'!E24</f>
        <v>44361</v>
      </c>
      <c r="B32" cm="1">
        <f t="array" ref="B32">IF(INDEX('Capacity Summary'!$H$36:$BG$136,COLUMN(A20),ROW(A20))="x",'Capacity Backing (Hide)2'!B$9,0)</f>
        <v>0</v>
      </c>
      <c r="C32" cm="1">
        <f t="array" ref="C32">IF(INDEX('Capacity Summary'!$H$36:$BG$136,COLUMN(B20),ROW(B20))="x",'Capacity Backing (Hide)2'!C$9,0)</f>
        <v>3600</v>
      </c>
      <c r="D32" cm="1">
        <f t="array" ref="D32">IF(INDEX('Capacity Summary'!$H$36:$BG$136,COLUMN(C20),ROW(C20))="x",'Capacity Backing (Hide)2'!D$9,0)</f>
        <v>3600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row>
    <row r="33" spans="1:13" x14ac:dyDescent="0.35">
      <c r="A33" s="2">
        <f ca="1">'Required Capacity (Hide)'!E25</f>
        <v>44368</v>
      </c>
      <c r="B33" cm="1">
        <f t="array" ref="B33">IF(INDEX('Capacity Summary'!$H$36:$BG$136,COLUMN(A21),ROW(A21))="x",'Capacity Backing (Hide)2'!B$9,0)</f>
        <v>0</v>
      </c>
      <c r="C33" cm="1">
        <f t="array" ref="C33">IF(INDEX('Capacity Summary'!$H$36:$BG$136,COLUMN(B21),ROW(B21))="x",'Capacity Backing (Hide)2'!C$9,0)</f>
        <v>3600</v>
      </c>
      <c r="D33" cm="1">
        <f t="array" ref="D33">IF(INDEX('Capacity Summary'!$H$36:$BG$136,COLUMN(C21),ROW(C21))="x",'Capacity Backing (Hide)2'!D$9,0)</f>
        <v>3600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row>
    <row r="34" spans="1:13" x14ac:dyDescent="0.35">
      <c r="A34" s="2">
        <f ca="1">'Required Capacity (Hide)'!E26</f>
        <v>44375</v>
      </c>
      <c r="B34" cm="1">
        <f t="array" ref="B34">IF(INDEX('Capacity Summary'!$H$36:$BG$136,COLUMN(A22),ROW(A22))="x",'Capacity Backing (Hide)2'!B$9,0)</f>
        <v>0</v>
      </c>
      <c r="C34" cm="1">
        <f t="array" ref="C34">IF(INDEX('Capacity Summary'!$H$36:$BG$136,COLUMN(B22),ROW(B22))="x",'Capacity Backing (Hide)2'!C$9,0)</f>
        <v>3600</v>
      </c>
      <c r="D34" cm="1">
        <f t="array" ref="D34">IF(INDEX('Capacity Summary'!$H$36:$BG$136,COLUMN(C22),ROW(C22))="x",'Capacity Backing (Hide)2'!D$9,0)</f>
        <v>3600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row>
    <row r="35" spans="1:13" x14ac:dyDescent="0.35">
      <c r="A35" s="2">
        <f ca="1">'Required Capacity (Hide)'!E27</f>
        <v>44382</v>
      </c>
      <c r="B35" cm="1">
        <f t="array" ref="B35">IF(INDEX('Capacity Summary'!$H$36:$BG$136,COLUMN(A23),ROW(A23))="x",'Capacity Backing (Hide)2'!B$9,0)</f>
        <v>0</v>
      </c>
      <c r="C35" cm="1">
        <f t="array" ref="C35">IF(INDEX('Capacity Summary'!$H$36:$BG$136,COLUMN(B23),ROW(B23))="x",'Capacity Backing (Hide)2'!C$9,0)</f>
        <v>3600</v>
      </c>
      <c r="D35" cm="1">
        <f t="array" ref="D35">IF(INDEX('Capacity Summary'!$H$36:$BG$136,COLUMN(C23),ROW(C23))="x",'Capacity Backing (Hide)2'!D$9,0)</f>
        <v>3600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row>
    <row r="36" spans="1:13" x14ac:dyDescent="0.35">
      <c r="A36" s="2">
        <f ca="1">'Required Capacity (Hide)'!E28</f>
        <v>44389</v>
      </c>
      <c r="B36" cm="1">
        <f t="array" ref="B36">IF(INDEX('Capacity Summary'!$H$36:$BG$136,COLUMN(A24),ROW(A24))="x",'Capacity Backing (Hide)2'!B$9,0)</f>
        <v>0</v>
      </c>
      <c r="C36" cm="1">
        <f t="array" ref="C36">IF(INDEX('Capacity Summary'!$H$36:$BG$136,COLUMN(B24),ROW(B24))="x",'Capacity Backing (Hide)2'!C$9,0)</f>
        <v>3600</v>
      </c>
      <c r="D36" cm="1">
        <f t="array" ref="D36">IF(INDEX('Capacity Summary'!$H$36:$BG$136,COLUMN(C24),ROW(C24))="x",'Capacity Backing (Hide)2'!D$9,0)</f>
        <v>3600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row>
    <row r="37" spans="1:13" x14ac:dyDescent="0.35">
      <c r="A37" s="2">
        <f ca="1">'Required Capacity (Hide)'!E29</f>
        <v>44396</v>
      </c>
      <c r="B37" cm="1">
        <f t="array" ref="B37">IF(INDEX('Capacity Summary'!$H$36:$BG$136,COLUMN(A25),ROW(A25))="x",'Capacity Backing (Hide)2'!B$9,0)</f>
        <v>0</v>
      </c>
      <c r="C37" cm="1">
        <f t="array" ref="C37">IF(INDEX('Capacity Summary'!$H$36:$BG$136,COLUMN(B25),ROW(B25))="x",'Capacity Backing (Hide)2'!C$9,0)</f>
        <v>3600</v>
      </c>
      <c r="D37" cm="1">
        <f t="array" ref="D37">IF(INDEX('Capacity Summary'!$H$36:$BG$136,COLUMN(C25),ROW(C25))="x",'Capacity Backing (Hide)2'!D$9,0)</f>
        <v>3600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row>
    <row r="38" spans="1:13" x14ac:dyDescent="0.35">
      <c r="A38" s="2">
        <f ca="1">'Required Capacity (Hide)'!E30</f>
        <v>44403</v>
      </c>
      <c r="B38" cm="1">
        <f t="array" ref="B38">IF(INDEX('Capacity Summary'!$H$36:$BG$136,COLUMN(A26),ROW(A26))="x",'Capacity Backing (Hide)2'!B$9,0)</f>
        <v>0</v>
      </c>
      <c r="C38" cm="1">
        <f t="array" ref="C38">IF(INDEX('Capacity Summary'!$H$36:$BG$136,COLUMN(B26),ROW(B26))="x",'Capacity Backing (Hide)2'!C$9,0)</f>
        <v>3600</v>
      </c>
      <c r="D38" cm="1">
        <f t="array" ref="D38">IF(INDEX('Capacity Summary'!$H$36:$BG$136,COLUMN(C26),ROW(C26))="x",'Capacity Backing (Hide)2'!D$9,0)</f>
        <v>3600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row>
    <row r="39" spans="1:13" x14ac:dyDescent="0.35">
      <c r="A39" s="2">
        <f ca="1">'Required Capacity (Hide)'!E31</f>
        <v>44410</v>
      </c>
      <c r="B39" cm="1">
        <f t="array" ref="B39">IF(INDEX('Capacity Summary'!$H$36:$BG$136,COLUMN(A27),ROW(A27))="x",'Capacity Backing (Hide)2'!B$9,0)</f>
        <v>0</v>
      </c>
      <c r="C39" cm="1">
        <f t="array" ref="C39">IF(INDEX('Capacity Summary'!$H$36:$BG$136,COLUMN(B27),ROW(B27))="x",'Capacity Backing (Hide)2'!C$9,0)</f>
        <v>3600</v>
      </c>
      <c r="D39" cm="1">
        <f t="array" ref="D39">IF(INDEX('Capacity Summary'!$H$36:$BG$136,COLUMN(C27),ROW(C27))="x",'Capacity Backing (Hide)2'!D$9,0)</f>
        <v>3600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row>
    <row r="40" spans="1:13" x14ac:dyDescent="0.35">
      <c r="A40" s="2">
        <f ca="1">'Required Capacity (Hide)'!E32</f>
        <v>44417</v>
      </c>
      <c r="B40" cm="1">
        <f t="array" ref="B40">IF(INDEX('Capacity Summary'!$H$36:$BG$136,COLUMN(A28),ROW(A28))="x",'Capacity Backing (Hide)2'!B$9,0)</f>
        <v>0</v>
      </c>
      <c r="C40" cm="1">
        <f t="array" ref="C40">IF(INDEX('Capacity Summary'!$H$36:$BG$136,COLUMN(B28),ROW(B28))="x",'Capacity Backing (Hide)2'!C$9,0)</f>
        <v>3600</v>
      </c>
      <c r="D40" cm="1">
        <f t="array" ref="D40">IF(INDEX('Capacity Summary'!$H$36:$BG$136,COLUMN(C28),ROW(C28))="x",'Capacity Backing (Hide)2'!D$9,0)</f>
        <v>3600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row>
    <row r="41" spans="1:13" x14ac:dyDescent="0.35">
      <c r="A41" s="2">
        <f ca="1">'Required Capacity (Hide)'!E33</f>
        <v>44424</v>
      </c>
      <c r="B41" cm="1">
        <f t="array" ref="B41">IF(INDEX('Capacity Summary'!$H$36:$BG$136,COLUMN(A29),ROW(A29))="x",'Capacity Backing (Hide)2'!B$9,0)</f>
        <v>0</v>
      </c>
      <c r="C41" cm="1">
        <f t="array" ref="C41">IF(INDEX('Capacity Summary'!$H$36:$BG$136,COLUMN(B29),ROW(B29))="x",'Capacity Backing (Hide)2'!C$9,0)</f>
        <v>3600</v>
      </c>
      <c r="D41" cm="1">
        <f t="array" ref="D41">IF(INDEX('Capacity Summary'!$H$36:$BG$136,COLUMN(C29),ROW(C29))="x",'Capacity Backing (Hide)2'!D$9,0)</f>
        <v>3600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row>
    <row r="42" spans="1:13" x14ac:dyDescent="0.35">
      <c r="A42" s="2">
        <f ca="1">'Required Capacity (Hide)'!E34</f>
        <v>44431</v>
      </c>
      <c r="B42" cm="1">
        <f t="array" ref="B42">IF(INDEX('Capacity Summary'!$H$36:$BG$136,COLUMN(A30),ROW(A30))="x",'Capacity Backing (Hide)2'!B$9,0)</f>
        <v>0</v>
      </c>
      <c r="C42" cm="1">
        <f t="array" ref="C42">IF(INDEX('Capacity Summary'!$H$36:$BG$136,COLUMN(B30),ROW(B30))="x",'Capacity Backing (Hide)2'!C$9,0)</f>
        <v>3600</v>
      </c>
      <c r="D42" cm="1">
        <f t="array" ref="D42">IF(INDEX('Capacity Summary'!$H$36:$BG$136,COLUMN(C30),ROW(C30))="x",'Capacity Backing (Hide)2'!D$9,0)</f>
        <v>3600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row>
    <row r="43" spans="1:13" x14ac:dyDescent="0.35">
      <c r="A43" s="2">
        <f ca="1">'Required Capacity (Hide)'!E35</f>
        <v>44438</v>
      </c>
      <c r="B43" cm="1">
        <f t="array" ref="B43">IF(INDEX('Capacity Summary'!$H$36:$BG$136,COLUMN(A31),ROW(A31))="x",'Capacity Backing (Hide)2'!B$9,0)</f>
        <v>0</v>
      </c>
      <c r="C43" cm="1">
        <f t="array" ref="C43">IF(INDEX('Capacity Summary'!$H$36:$BG$136,COLUMN(B31),ROW(B31))="x",'Capacity Backing (Hide)2'!C$9,0)</f>
        <v>3600</v>
      </c>
      <c r="D43" cm="1">
        <f t="array" ref="D43">IF(INDEX('Capacity Summary'!$H$36:$BG$136,COLUMN(C31),ROW(C31))="x",'Capacity Backing (Hide)2'!D$9,0)</f>
        <v>3600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row>
    <row r="44" spans="1:13" x14ac:dyDescent="0.35">
      <c r="A44" s="2">
        <f ca="1">'Required Capacity (Hide)'!E36</f>
        <v>44445</v>
      </c>
      <c r="B44" cm="1">
        <f t="array" ref="B44">IF(INDEX('Capacity Summary'!$H$36:$BG$136,COLUMN(A32),ROW(A32))="x",'Capacity Backing (Hide)2'!B$9,0)</f>
        <v>0</v>
      </c>
      <c r="C44" cm="1">
        <f t="array" ref="C44">IF(INDEX('Capacity Summary'!$H$36:$BG$136,COLUMN(B32),ROW(B32))="x",'Capacity Backing (Hide)2'!C$9,0)</f>
        <v>3600</v>
      </c>
      <c r="D44" cm="1">
        <f t="array" ref="D44">IF(INDEX('Capacity Summary'!$H$36:$BG$136,COLUMN(C32),ROW(C32))="x",'Capacity Backing (Hide)2'!D$9,0)</f>
        <v>3600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row>
    <row r="45" spans="1:13" x14ac:dyDescent="0.35">
      <c r="A45" s="2">
        <f ca="1">'Required Capacity (Hide)'!E37</f>
        <v>44452</v>
      </c>
      <c r="B45" cm="1">
        <f t="array" ref="B45">IF(INDEX('Capacity Summary'!$H$36:$BG$136,COLUMN(A33),ROW(A33))="x",'Capacity Backing (Hide)2'!B$9,0)</f>
        <v>0</v>
      </c>
      <c r="C45" cm="1">
        <f t="array" ref="C45">IF(INDEX('Capacity Summary'!$H$36:$BG$136,COLUMN(B33),ROW(B33))="x",'Capacity Backing (Hide)2'!C$9,0)</f>
        <v>3600</v>
      </c>
      <c r="D45" cm="1">
        <f t="array" ref="D45">IF(INDEX('Capacity Summary'!$H$36:$BG$136,COLUMN(C33),ROW(C33))="x",'Capacity Backing (Hide)2'!D$9,0)</f>
        <v>3600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row>
    <row r="46" spans="1:13" x14ac:dyDescent="0.35">
      <c r="A46" s="2">
        <f ca="1">'Required Capacity (Hide)'!E38</f>
        <v>44459</v>
      </c>
      <c r="B46" cm="1">
        <f t="array" ref="B46">IF(INDEX('Capacity Summary'!$H$36:$BG$136,COLUMN(A34),ROW(A34))="x",'Capacity Backing (Hide)2'!B$9,0)</f>
        <v>0</v>
      </c>
      <c r="C46" cm="1">
        <f t="array" ref="C46">IF(INDEX('Capacity Summary'!$H$36:$BG$136,COLUMN(B34),ROW(B34))="x",'Capacity Backing (Hide)2'!C$9,0)</f>
        <v>3600</v>
      </c>
      <c r="D46" cm="1">
        <f t="array" ref="D46">IF(INDEX('Capacity Summary'!$H$36:$BG$136,COLUMN(C34),ROW(C34))="x",'Capacity Backing (Hide)2'!D$9,0)</f>
        <v>3600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row>
    <row r="47" spans="1:13" x14ac:dyDescent="0.35">
      <c r="A47" s="2">
        <f ca="1">'Required Capacity (Hide)'!E39</f>
        <v>44466</v>
      </c>
      <c r="B47" cm="1">
        <f t="array" ref="B47">IF(INDEX('Capacity Summary'!$H$36:$BG$136,COLUMN(A35),ROW(A35))="x",'Capacity Backing (Hide)2'!B$9,0)</f>
        <v>0</v>
      </c>
      <c r="C47" cm="1">
        <f t="array" ref="C47">IF(INDEX('Capacity Summary'!$H$36:$BG$136,COLUMN(B35),ROW(B35))="x",'Capacity Backing (Hide)2'!C$9,0)</f>
        <v>3600</v>
      </c>
      <c r="D47" cm="1">
        <f t="array" ref="D47">IF(INDEX('Capacity Summary'!$H$36:$BG$136,COLUMN(C35),ROW(C35))="x",'Capacity Backing (Hide)2'!D$9,0)</f>
        <v>3600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row>
    <row r="48" spans="1:13" x14ac:dyDescent="0.35">
      <c r="A48" s="2">
        <f ca="1">'Required Capacity (Hide)'!E40</f>
        <v>44473</v>
      </c>
      <c r="B48" cm="1">
        <f t="array" ref="B48">IF(INDEX('Capacity Summary'!$H$36:$BG$136,COLUMN(A36),ROW(A36))="x",'Capacity Backing (Hide)2'!B$9,0)</f>
        <v>0</v>
      </c>
      <c r="C48" cm="1">
        <f t="array" ref="C48">IF(INDEX('Capacity Summary'!$H$36:$BG$136,COLUMN(B36),ROW(B36))="x",'Capacity Backing (Hide)2'!C$9,0)</f>
        <v>3600</v>
      </c>
      <c r="D48" cm="1">
        <f t="array" ref="D48">IF(INDEX('Capacity Summary'!$H$36:$BG$136,COLUMN(C36),ROW(C36))="x",'Capacity Backing (Hide)2'!D$9,0)</f>
        <v>3600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row>
    <row r="49" spans="1:13" x14ac:dyDescent="0.35">
      <c r="A49" s="2">
        <f ca="1">'Required Capacity (Hide)'!E41</f>
        <v>44480</v>
      </c>
      <c r="B49" cm="1">
        <f t="array" ref="B49">IF(INDEX('Capacity Summary'!$H$36:$BG$136,COLUMN(A37),ROW(A37))="x",'Capacity Backing (Hide)2'!B$9,0)</f>
        <v>0</v>
      </c>
      <c r="C49" cm="1">
        <f t="array" ref="C49">IF(INDEX('Capacity Summary'!$H$36:$BG$136,COLUMN(B37),ROW(B37))="x",'Capacity Backing (Hide)2'!C$9,0)</f>
        <v>3600</v>
      </c>
      <c r="D49" cm="1">
        <f t="array" ref="D49">IF(INDEX('Capacity Summary'!$H$36:$BG$136,COLUMN(C37),ROW(C37))="x",'Capacity Backing (Hide)2'!D$9,0)</f>
        <v>3600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row>
    <row r="50" spans="1:13" x14ac:dyDescent="0.35">
      <c r="A50" s="2">
        <f ca="1">'Required Capacity (Hide)'!E42</f>
        <v>44487</v>
      </c>
      <c r="B50" cm="1">
        <f t="array" ref="B50">IF(INDEX('Capacity Summary'!$H$36:$BG$136,COLUMN(A38),ROW(A38))="x",'Capacity Backing (Hide)2'!B$9,0)</f>
        <v>0</v>
      </c>
      <c r="C50" cm="1">
        <f t="array" ref="C50">IF(INDEX('Capacity Summary'!$H$36:$BG$136,COLUMN(B38),ROW(B38))="x",'Capacity Backing (Hide)2'!C$9,0)</f>
        <v>3600</v>
      </c>
      <c r="D50" cm="1">
        <f t="array" ref="D50">IF(INDEX('Capacity Summary'!$H$36:$BG$136,COLUMN(C38),ROW(C38))="x",'Capacity Backing (Hide)2'!D$9,0)</f>
        <v>3600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row>
    <row r="51" spans="1:13" x14ac:dyDescent="0.35">
      <c r="A51" s="2">
        <f ca="1">'Required Capacity (Hide)'!E43</f>
        <v>44494</v>
      </c>
      <c r="B51" cm="1">
        <f t="array" ref="B51">IF(INDEX('Capacity Summary'!$H$36:$BG$136,COLUMN(A39),ROW(A39))="x",'Capacity Backing (Hide)2'!B$9,0)</f>
        <v>0</v>
      </c>
      <c r="C51" cm="1">
        <f t="array" ref="C51">IF(INDEX('Capacity Summary'!$H$36:$BG$136,COLUMN(B39),ROW(B39))="x",'Capacity Backing (Hide)2'!C$9,0)</f>
        <v>3600</v>
      </c>
      <c r="D51" cm="1">
        <f t="array" ref="D51">IF(INDEX('Capacity Summary'!$H$36:$BG$136,COLUMN(C39),ROW(C39))="x",'Capacity Backing (Hide)2'!D$9,0)</f>
        <v>3600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row>
    <row r="52" spans="1:13" x14ac:dyDescent="0.35">
      <c r="A52" s="2">
        <f ca="1">'Required Capacity (Hide)'!E44</f>
        <v>44501</v>
      </c>
      <c r="B52" cm="1">
        <f t="array" ref="B52">IF(INDEX('Capacity Summary'!$H$36:$BG$136,COLUMN(A40),ROW(A40))="x",'Capacity Backing (Hide)2'!B$9,0)</f>
        <v>0</v>
      </c>
      <c r="C52" cm="1">
        <f t="array" ref="C52">IF(INDEX('Capacity Summary'!$H$36:$BG$136,COLUMN(B40),ROW(B40))="x",'Capacity Backing (Hide)2'!C$9,0)</f>
        <v>3600</v>
      </c>
      <c r="D52" cm="1">
        <f t="array" ref="D52">IF(INDEX('Capacity Summary'!$H$36:$BG$136,COLUMN(C40),ROW(C40))="x",'Capacity Backing (Hide)2'!D$9,0)</f>
        <v>3600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row>
    <row r="53" spans="1:13" x14ac:dyDescent="0.35">
      <c r="A53" s="2">
        <f ca="1">'Required Capacity (Hide)'!E45</f>
        <v>44508</v>
      </c>
      <c r="B53" cm="1">
        <f t="array" ref="B53">IF(INDEX('Capacity Summary'!$H$36:$BG$136,COLUMN(A41),ROW(A41))="x",'Capacity Backing (Hide)2'!B$9,0)</f>
        <v>0</v>
      </c>
      <c r="C53" cm="1">
        <f t="array" ref="C53">IF(INDEX('Capacity Summary'!$H$36:$BG$136,COLUMN(B41),ROW(B41))="x",'Capacity Backing (Hide)2'!C$9,0)</f>
        <v>3600</v>
      </c>
      <c r="D53" cm="1">
        <f t="array" ref="D53">IF(INDEX('Capacity Summary'!$H$36:$BG$136,COLUMN(C41),ROW(C41))="x",'Capacity Backing (Hide)2'!D$9,0)</f>
        <v>3600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row>
    <row r="54" spans="1:13" x14ac:dyDescent="0.35">
      <c r="A54" s="2">
        <f ca="1">'Required Capacity (Hide)'!E46</f>
        <v>44515</v>
      </c>
      <c r="B54" cm="1">
        <f t="array" ref="B54">IF(INDEX('Capacity Summary'!$H$36:$BG$136,COLUMN(A42),ROW(A42))="x",'Capacity Backing (Hide)2'!B$9,0)</f>
        <v>0</v>
      </c>
      <c r="C54" cm="1">
        <f t="array" ref="C54">IF(INDEX('Capacity Summary'!$H$36:$BG$136,COLUMN(B42),ROW(B42))="x",'Capacity Backing (Hide)2'!C$9,0)</f>
        <v>3600</v>
      </c>
      <c r="D54" cm="1">
        <f t="array" ref="D54">IF(INDEX('Capacity Summary'!$H$36:$BG$136,COLUMN(C42),ROW(C42))="x",'Capacity Backing (Hide)2'!D$9,0)</f>
        <v>3600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row>
    <row r="55" spans="1:13" x14ac:dyDescent="0.35">
      <c r="A55" s="2">
        <f ca="1">'Required Capacity (Hide)'!E47</f>
        <v>44522</v>
      </c>
      <c r="B55" cm="1">
        <f t="array" ref="B55">IF(INDEX('Capacity Summary'!$H$36:$BG$136,COLUMN(A43),ROW(A43))="x",'Capacity Backing (Hide)2'!B$9,0)</f>
        <v>3600</v>
      </c>
      <c r="C55" cm="1">
        <f t="array" ref="C55">IF(INDEX('Capacity Summary'!$H$36:$BG$136,COLUMN(B43),ROW(B43))="x",'Capacity Backing (Hide)2'!C$9,0)</f>
        <v>3600</v>
      </c>
      <c r="D55" cm="1">
        <f t="array" ref="D55">IF(INDEX('Capacity Summary'!$H$36:$BG$136,COLUMN(C43),ROW(C43))="x",'Capacity Backing (Hide)2'!D$9,0)</f>
        <v>3600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row>
    <row r="56" spans="1:13" x14ac:dyDescent="0.35">
      <c r="A56" s="2">
        <f ca="1">'Required Capacity (Hide)'!E48</f>
        <v>44529</v>
      </c>
      <c r="B56" cm="1">
        <f t="array" ref="B56">IF(INDEX('Capacity Summary'!$H$36:$BG$136,COLUMN(A44),ROW(A44))="x",'Capacity Backing (Hide)2'!B$9,0)</f>
        <v>3600</v>
      </c>
      <c r="C56" cm="1">
        <f t="array" ref="C56">IF(INDEX('Capacity Summary'!$H$36:$BG$136,COLUMN(B44),ROW(B44))="x",'Capacity Backing (Hide)2'!C$9,0)</f>
        <v>3600</v>
      </c>
      <c r="D56" cm="1">
        <f t="array" ref="D56">IF(INDEX('Capacity Summary'!$H$36:$BG$136,COLUMN(C44),ROW(C44))="x",'Capacity Backing (Hide)2'!D$9,0)</f>
        <v>3600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row>
    <row r="57" spans="1:13" x14ac:dyDescent="0.35">
      <c r="A57" s="2">
        <f ca="1">'Required Capacity (Hide)'!E49</f>
        <v>44536</v>
      </c>
      <c r="B57" cm="1">
        <f t="array" ref="B57">IF(INDEX('Capacity Summary'!$H$36:$BG$136,COLUMN(A45),ROW(A45))="x",'Capacity Backing (Hide)2'!B$9,0)</f>
        <v>3600</v>
      </c>
      <c r="C57" cm="1">
        <f t="array" ref="C57">IF(INDEX('Capacity Summary'!$H$36:$BG$136,COLUMN(B45),ROW(B45))="x",'Capacity Backing (Hide)2'!C$9,0)</f>
        <v>3600</v>
      </c>
      <c r="D57" cm="1">
        <f t="array" ref="D57">IF(INDEX('Capacity Summary'!$H$36:$BG$136,COLUMN(C45),ROW(C45))="x",'Capacity Backing (Hide)2'!D$9,0)</f>
        <v>3600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row>
    <row r="58" spans="1:13" x14ac:dyDescent="0.35">
      <c r="A58" s="2">
        <f ca="1">'Required Capacity (Hide)'!E50</f>
        <v>44543</v>
      </c>
      <c r="B58" cm="1">
        <f t="array" ref="B58">IF(INDEX('Capacity Summary'!$H$36:$BG$136,COLUMN(A46),ROW(A46))="x",'Capacity Backing (Hide)2'!B$9,0)</f>
        <v>3600</v>
      </c>
      <c r="C58" cm="1">
        <f t="array" ref="C58">IF(INDEX('Capacity Summary'!$H$36:$BG$136,COLUMN(B46),ROW(B46))="x",'Capacity Backing (Hide)2'!C$9,0)</f>
        <v>3600</v>
      </c>
      <c r="D58" cm="1">
        <f t="array" ref="D58">IF(INDEX('Capacity Summary'!$H$36:$BG$136,COLUMN(C46),ROW(C46))="x",'Capacity Backing (Hide)2'!D$9,0)</f>
        <v>3600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row>
    <row r="59" spans="1:13" x14ac:dyDescent="0.35">
      <c r="A59" s="2">
        <f ca="1">'Required Capacity (Hide)'!E51</f>
        <v>44550</v>
      </c>
      <c r="B59" cm="1">
        <f t="array" ref="B59">IF(INDEX('Capacity Summary'!$H$36:$BG$136,COLUMN(A47),ROW(A47))="x",'Capacity Backing (Hide)2'!B$9,0)</f>
        <v>3600</v>
      </c>
      <c r="C59" cm="1">
        <f t="array" ref="C59">IF(INDEX('Capacity Summary'!$H$36:$BG$136,COLUMN(B47),ROW(B47))="x",'Capacity Backing (Hide)2'!C$9,0)</f>
        <v>3600</v>
      </c>
      <c r="D59" cm="1">
        <f t="array" ref="D59">IF(INDEX('Capacity Summary'!$H$36:$BG$136,COLUMN(C47),ROW(C47))="x",'Capacity Backing (Hide)2'!D$9,0)</f>
        <v>3600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row>
    <row r="60" spans="1:13" x14ac:dyDescent="0.35">
      <c r="A60" s="2">
        <f ca="1">'Required Capacity (Hide)'!E52</f>
        <v>44557</v>
      </c>
      <c r="B60" cm="1">
        <f t="array" ref="B60">IF(INDEX('Capacity Summary'!$H$36:$BG$136,COLUMN(A48),ROW(A48))="x",'Capacity Backing (Hide)2'!B$9,0)</f>
        <v>3600</v>
      </c>
      <c r="C60" cm="1">
        <f t="array" ref="C60">IF(INDEX('Capacity Summary'!$H$36:$BG$136,COLUMN(B48),ROW(B48))="x",'Capacity Backing (Hide)2'!C$9,0)</f>
        <v>3600</v>
      </c>
      <c r="D60" cm="1">
        <f t="array" ref="D60">IF(INDEX('Capacity Summary'!$H$36:$BG$136,COLUMN(C48),ROW(C48))="x",'Capacity Backing (Hide)2'!D$9,0)</f>
        <v>3600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row>
    <row r="61" spans="1:13" x14ac:dyDescent="0.35">
      <c r="A61" s="2">
        <f ca="1">'Required Capacity (Hide)'!E53</f>
        <v>44564</v>
      </c>
      <c r="B61" cm="1">
        <f t="array" ref="B61">IF(INDEX('Capacity Summary'!$H$36:$BG$136,COLUMN(A49),ROW(A49))="x",'Capacity Backing (Hide)2'!B$9,0)</f>
        <v>3600</v>
      </c>
      <c r="C61" cm="1">
        <f t="array" ref="C61">IF(INDEX('Capacity Summary'!$H$36:$BG$136,COLUMN(B49),ROW(B49))="x",'Capacity Backing (Hide)2'!C$9,0)</f>
        <v>3600</v>
      </c>
      <c r="D61" cm="1">
        <f t="array" ref="D61">IF(INDEX('Capacity Summary'!$H$36:$BG$136,COLUMN(C49),ROW(C49))="x",'Capacity Backing (Hide)2'!D$9,0)</f>
        <v>3600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row>
    <row r="62" spans="1:13" x14ac:dyDescent="0.35">
      <c r="A62" s="2">
        <f ca="1">'Required Capacity (Hide)'!E54</f>
        <v>44571</v>
      </c>
      <c r="B62" cm="1">
        <f t="array" ref="B62">IF(INDEX('Capacity Summary'!$H$36:$BG$136,COLUMN(A50),ROW(A50))="x",'Capacity Backing (Hide)2'!B$9,0)</f>
        <v>3600</v>
      </c>
      <c r="C62" cm="1">
        <f t="array" ref="C62">IF(INDEX('Capacity Summary'!$H$36:$BG$136,COLUMN(B50),ROW(B50))="x",'Capacity Backing (Hide)2'!C$9,0)</f>
        <v>3600</v>
      </c>
      <c r="D62" cm="1">
        <f t="array" ref="D62">IF(INDEX('Capacity Summary'!$H$36:$BG$136,COLUMN(C50),ROW(C50))="x",'Capacity Backing (Hide)2'!D$9,0)</f>
        <v>3600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row>
    <row r="63" spans="1:13" x14ac:dyDescent="0.35">
      <c r="A63" s="2">
        <f ca="1">'Required Capacity (Hide)'!E55</f>
        <v>44578</v>
      </c>
      <c r="B63" cm="1">
        <f t="array" ref="B63">IF(INDEX('Capacity Summary'!$H$36:$BG$136,COLUMN(A51),ROW(A51))="x",'Capacity Backing (Hide)2'!B$9,0)</f>
        <v>3600</v>
      </c>
      <c r="C63" cm="1">
        <f t="array" ref="C63">IF(INDEX('Capacity Summary'!$H$36:$BG$136,COLUMN(B51),ROW(B51))="x",'Capacity Backing (Hide)2'!C$9,0)</f>
        <v>3600</v>
      </c>
      <c r="D63" cm="1">
        <f t="array" ref="D63">IF(INDEX('Capacity Summary'!$H$36:$BG$136,COLUMN(C51),ROW(C51))="x",'Capacity Backing (Hide)2'!D$9,0)</f>
        <v>3600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row>
    <row r="64" spans="1:13" x14ac:dyDescent="0.35">
      <c r="A64" s="2">
        <f ca="1">'Required Capacity (Hide)'!E56</f>
        <v>44585</v>
      </c>
      <c r="B64" cm="1">
        <f t="array" ref="B64">IF(INDEX('Capacity Summary'!$H$36:$BG$136,COLUMN(A52),ROW(A52))="x",'Capacity Backing (Hide)2'!B$9,0)</f>
        <v>3600</v>
      </c>
      <c r="C64" cm="1">
        <f t="array" ref="C64">IF(INDEX('Capacity Summary'!$H$36:$BG$136,COLUMN(B52),ROW(B52))="x",'Capacity Backing (Hide)2'!C$9,0)</f>
        <v>3600</v>
      </c>
      <c r="D64" cm="1">
        <f t="array" ref="D64">IF(INDEX('Capacity Summary'!$H$36:$BG$136,COLUMN(C52),ROW(C52))="x",'Capacity Backing (Hide)2'!D$9,0)</f>
        <v>3600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row>
    <row r="65" spans="1:13" x14ac:dyDescent="0.35">
      <c r="A65" s="2"/>
    </row>
    <row r="66" spans="1:13" x14ac:dyDescent="0.35">
      <c r="A66" s="2" t="s">
        <v>68</v>
      </c>
    </row>
    <row r="67" spans="1:13" x14ac:dyDescent="0.35">
      <c r="A67" s="2" t="str">
        <f>Setup!A20</f>
        <v>20 Group Sessions</v>
      </c>
      <c r="B67" t="str" cm="1">
        <f t="array" ref="B67">INDEX(Capacity!$C$10:$Q$109,COLUMN(A1),ROW(A1))</f>
        <v>X</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row>
    <row r="68" spans="1:13" x14ac:dyDescent="0.35">
      <c r="A68" s="2" t="str">
        <f>Setup!A21</f>
        <v>40 Group Session</v>
      </c>
      <c r="B68" cm="1">
        <f t="array" ref="B68">INDEX(Capacity!$C$10:$Q$109,COLUMN(A2),ROW(A2))</f>
        <v>0</v>
      </c>
      <c r="C68" t="str" cm="1">
        <f t="array" ref="C68">INDEX(Capacity!$C$10:$Q$109,COLUMN(B2),ROW(B2))</f>
        <v>x</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row>
    <row r="69" spans="1:13" x14ac:dyDescent="0.35">
      <c r="A69" s="2" t="str">
        <f>Setup!A22</f>
        <v>8 Group Session</v>
      </c>
      <c r="B69" cm="1">
        <f t="array" ref="B69">INDEX(Capacity!$C$10:$Q$109,COLUMN(A3),ROW(A3))</f>
        <v>0</v>
      </c>
      <c r="C69" cm="1">
        <f t="array" ref="C69">INDEX(Capacity!$C$10:$Q$109,COLUMN(B3),ROW(B3))</f>
        <v>0</v>
      </c>
      <c r="D69" t="str" cm="1">
        <f t="array" ref="D69">INDEX(Capacity!$C$10:$Q$109,COLUMN(C3),ROW(C3))</f>
        <v>x</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row>
    <row r="70" spans="1:13" x14ac:dyDescent="0.35">
      <c r="A70" s="2" t="str">
        <f>Setup!A23</f>
        <v>20 Individual</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row>
    <row r="71" spans="1:13" x14ac:dyDescent="0.35">
      <c r="A71" s="2" t="str">
        <f>Setup!A24</f>
        <v>40 Individual</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row>
    <row r="72" spans="1:13" x14ac:dyDescent="0.3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row>
    <row r="73" spans="1:13" x14ac:dyDescent="0.3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row>
    <row r="74" spans="1:13" x14ac:dyDescent="0.3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row>
    <row r="75" spans="1:13" x14ac:dyDescent="0.3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row>
    <row r="76" spans="1:13" x14ac:dyDescent="0.3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row>
    <row r="77" spans="1:13" x14ac:dyDescent="0.3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row>
    <row r="78" spans="1:13" x14ac:dyDescent="0.3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row>
    <row r="79" spans="1:13" x14ac:dyDescent="0.3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row>
    <row r="80" spans="1:13" x14ac:dyDescent="0.3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row>
    <row r="81" spans="1:56" x14ac:dyDescent="0.3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row>
    <row r="82" spans="1:56" x14ac:dyDescent="0.35">
      <c r="A82" s="2"/>
    </row>
    <row r="83" spans="1:56" x14ac:dyDescent="0.35">
      <c r="A83" s="2" t="s">
        <v>274</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56" x14ac:dyDescent="0.35">
      <c r="A84" s="2" t="str">
        <f>Setup!A20</f>
        <v>20 Group Sessions</v>
      </c>
      <c r="B84">
        <f ca="1">SUMIFS(INDEX($B$13:$M$64,MATCH(B$83,$A$13:$A$64,0),1):INDEX($B$13:$M$64,MATCH(B$83,$A$13:$A$64,0),12),$B67:$M67,"="&amp;"X",$B$10:$M$10,"="&amp;"N")</f>
        <v>0</v>
      </c>
      <c r="C84">
        <f ca="1">SUMIFS(INDEX($B$13:$M$64,MATCH(C$83,$A$13:$A$64,0),1):INDEX($B$13:$M$64,MATCH(C$83,$A$13:$A$64,0),12),$B67:$M67,"="&amp;"X",$B$10:$M$10,"="&amp;"N")</f>
        <v>0</v>
      </c>
      <c r="D84">
        <f ca="1">SUMIFS(INDEX($B$13:$M$64,MATCH(D$83,$A$13:$A$64,0),1):INDEX($B$13:$M$64,MATCH(D$83,$A$13:$A$64,0),12),$B67:$M67,"="&amp;"X",$B$10:$M$10,"="&amp;"N")</f>
        <v>0</v>
      </c>
      <c r="E84">
        <f ca="1">SUMIFS(INDEX($B$13:$M$64,MATCH(E$83,$A$13:$A$64,0),1):INDEX($B$13:$M$64,MATCH(E$83,$A$13:$A$64,0),12),$B67:$M67,"="&amp;"X",$B$10:$M$10,"="&amp;"N")</f>
        <v>0</v>
      </c>
      <c r="F84">
        <f ca="1">SUMIFS(INDEX($B$13:$M$64,MATCH(F$83,$A$13:$A$64,0),1):INDEX($B$13:$M$64,MATCH(F$83,$A$13:$A$64,0),12),$B67:$M67,"="&amp;"X",$B$10:$M$10,"="&amp;"N")</f>
        <v>0</v>
      </c>
      <c r="G84">
        <f ca="1">SUMIFS(INDEX($B$13:$M$64,MATCH(G$83,$A$13:$A$64,0),1):INDEX($B$13:$M$64,MATCH(G$83,$A$13:$A$64,0),12),$B67:$M67,"="&amp;"X",$B$10:$M$10,"="&amp;"N")</f>
        <v>0</v>
      </c>
      <c r="H84">
        <f ca="1">SUMIFS(INDEX($B$13:$M$64,MATCH(H$83,$A$13:$A$64,0),1):INDEX($B$13:$M$64,MATCH(H$83,$A$13:$A$64,0),12),$B67:$M67,"="&amp;"X",$B$10:$M$10,"="&amp;"N")</f>
        <v>0</v>
      </c>
      <c r="I84">
        <f ca="1">SUMIFS(INDEX($B$13:$M$64,MATCH(I$83,$A$13:$A$64,0),1):INDEX($B$13:$M$64,MATCH(I$83,$A$13:$A$64,0),12),$B67:$M67,"="&amp;"X",$B$10:$M$10,"="&amp;"N")</f>
        <v>0</v>
      </c>
      <c r="J84">
        <f ca="1">SUMIFS(INDEX($B$13:$M$64,MATCH(J$83,$A$13:$A$64,0),1):INDEX($B$13:$M$64,MATCH(J$83,$A$13:$A$64,0),12),$B67:$M67,"="&amp;"X",$B$10:$M$10,"="&amp;"N")</f>
        <v>0</v>
      </c>
      <c r="K84">
        <f ca="1">SUMIFS(INDEX($B$13:$M$64,MATCH(K$83,$A$13:$A$64,0),1):INDEX($B$13:$M$64,MATCH(K$83,$A$13:$A$64,0),12),$B67:$M67,"="&amp;"X",$B$10:$M$10,"="&amp;"N")</f>
        <v>0</v>
      </c>
      <c r="L84">
        <f ca="1">SUMIFS(INDEX($B$13:$M$64,MATCH(L$83,$A$13:$A$64,0),1):INDEX($B$13:$M$64,MATCH(L$83,$A$13:$A$64,0),12),$B67:$M67,"="&amp;"X",$B$10:$M$10,"="&amp;"N")</f>
        <v>0</v>
      </c>
      <c r="M84">
        <f ca="1">SUMIFS(INDEX($B$13:$M$64,MATCH(M$83,$A$13:$A$64,0),1):INDEX($B$13:$M$64,MATCH(M$83,$A$13:$A$64,0),12),$B67:$M67,"="&amp;"X",$B$10:$M$10,"="&amp;"N")</f>
        <v>0</v>
      </c>
      <c r="N84">
        <f ca="1">SUMIFS(INDEX($B$13:$M$64,MATCH(N$83,$A$13:$A$64,0),1):INDEX($B$13:$M$64,MATCH(N$83,$A$13:$A$64,0),12),$B67:$M67,"="&amp;"X",$B$10:$M$10,"="&amp;"N")</f>
        <v>0</v>
      </c>
      <c r="O84">
        <f ca="1">SUMIFS(INDEX($B$13:$M$64,MATCH(O$83,$A$13:$A$64,0),1):INDEX($B$13:$M$64,MATCH(O$83,$A$13:$A$64,0),12),$B67:$M67,"="&amp;"X",$B$10:$M$10,"="&amp;"N")</f>
        <v>0</v>
      </c>
      <c r="P84">
        <f ca="1">SUMIFS(INDEX($B$13:$M$64,MATCH(P$83,$A$13:$A$64,0),1):INDEX($B$13:$M$64,MATCH(P$83,$A$13:$A$64,0),12),$B67:$M67,"="&amp;"X",$B$10:$M$10,"="&amp;"N")</f>
        <v>0</v>
      </c>
      <c r="Q84">
        <f ca="1">SUMIFS(INDEX($B$13:$M$64,MATCH(Q$83,$A$13:$A$64,0),1):INDEX($B$13:$M$64,MATCH(Q$83,$A$13:$A$64,0),12),$B67:$M67,"="&amp;"X",$B$10:$M$10,"="&amp;"N")</f>
        <v>0</v>
      </c>
      <c r="R84">
        <f ca="1">SUMIFS(INDEX($B$13:$M$64,MATCH(R$83,$A$13:$A$64,0),1):INDEX($B$13:$M$64,MATCH(R$83,$A$13:$A$64,0),12),$B67:$M67,"="&amp;"X",$B$10:$M$10,"="&amp;"N")</f>
        <v>0</v>
      </c>
      <c r="S84">
        <f ca="1">SUMIFS(INDEX($B$13:$M$64,MATCH(S$83,$A$13:$A$64,0),1):INDEX($B$13:$M$64,MATCH(S$83,$A$13:$A$64,0),12),$B67:$M67,"="&amp;"X",$B$10:$M$10,"="&amp;"N")</f>
        <v>0</v>
      </c>
      <c r="T84">
        <f ca="1">SUMIFS(INDEX($B$13:$M$64,MATCH(T$83,$A$13:$A$64,0),1):INDEX($B$13:$M$64,MATCH(T$83,$A$13:$A$64,0),12),$B67:$M67,"="&amp;"X",$B$10:$M$10,"="&amp;"N")</f>
        <v>0</v>
      </c>
      <c r="U84">
        <f ca="1">SUMIFS(INDEX($B$13:$M$64,MATCH(U$83,$A$13:$A$64,0),1):INDEX($B$13:$M$64,MATCH(U$83,$A$13:$A$64,0),12),$B67:$M67,"="&amp;"X",$B$10:$M$10,"="&amp;"N")</f>
        <v>0</v>
      </c>
      <c r="V84">
        <f ca="1">SUMIFS(INDEX($B$13:$M$64,MATCH(V$83,$A$13:$A$64,0),1):INDEX($B$13:$M$64,MATCH(V$83,$A$13:$A$64,0),12),$B67:$M67,"="&amp;"X",$B$10:$M$10,"="&amp;"N")</f>
        <v>0</v>
      </c>
      <c r="W84">
        <f ca="1">SUMIFS(INDEX($B$13:$M$64,MATCH(W$83,$A$13:$A$64,0),1):INDEX($B$13:$M$64,MATCH(W$83,$A$13:$A$64,0),12),$B67:$M67,"="&amp;"X",$B$10:$M$10,"="&amp;"N")</f>
        <v>0</v>
      </c>
      <c r="X84">
        <f ca="1">SUMIFS(INDEX($B$13:$M$64,MATCH(X$83,$A$13:$A$64,0),1):INDEX($B$13:$M$64,MATCH(X$83,$A$13:$A$64,0),12),$B67:$M67,"="&amp;"X",$B$10:$M$10,"="&amp;"N")</f>
        <v>0</v>
      </c>
      <c r="Y84">
        <f ca="1">SUMIFS(INDEX($B$13:$M$64,MATCH(Y$83,$A$13:$A$64,0),1):INDEX($B$13:$M$64,MATCH(Y$83,$A$13:$A$64,0),12),$B67:$M67,"="&amp;"X",$B$10:$M$10,"="&amp;"N")</f>
        <v>0</v>
      </c>
      <c r="Z84">
        <f ca="1">SUMIFS(INDEX($B$13:$M$64,MATCH(Z$83,$A$13:$A$64,0),1):INDEX($B$13:$M$64,MATCH(Z$83,$A$13:$A$64,0),12),$B67:$M67,"="&amp;"X",$B$10:$M$10,"="&amp;"N")</f>
        <v>0</v>
      </c>
      <c r="AA84">
        <f ca="1">SUMIFS(INDEX($B$13:$M$64,MATCH(AA$83,$A$13:$A$64,0),1):INDEX($B$13:$M$64,MATCH(AA$83,$A$13:$A$64,0),12),$B67:$M67,"="&amp;"X",$B$10:$M$10,"="&amp;"N")</f>
        <v>0</v>
      </c>
      <c r="AB84">
        <f ca="1">SUMIFS(INDEX($B$13:$M$64,MATCH(AB$83,$A$13:$A$64,0),1):INDEX($B$13:$M$64,MATCH(AB$83,$A$13:$A$64,0),12),$B67:$M67,"="&amp;"X",$B$10:$M$10,"="&amp;"N")</f>
        <v>0</v>
      </c>
      <c r="AC84">
        <f ca="1">SUMIFS(INDEX($B$13:$M$64,MATCH(AC$83,$A$13:$A$64,0),1):INDEX($B$13:$M$64,MATCH(AC$83,$A$13:$A$64,0),12),$B67:$M67,"="&amp;"X",$B$10:$M$10,"="&amp;"N")</f>
        <v>0</v>
      </c>
      <c r="AD84">
        <f ca="1">SUMIFS(INDEX($B$13:$M$64,MATCH(AD$83,$A$13:$A$64,0),1):INDEX($B$13:$M$64,MATCH(AD$83,$A$13:$A$64,0),12),$B67:$M67,"="&amp;"X",$B$10:$M$10,"="&amp;"N")</f>
        <v>0</v>
      </c>
      <c r="AE84">
        <f ca="1">SUMIFS(INDEX($B$13:$M$64,MATCH(AE$83,$A$13:$A$64,0),1):INDEX($B$13:$M$64,MATCH(AE$83,$A$13:$A$64,0),12),$B67:$M67,"="&amp;"X",$B$10:$M$10,"="&amp;"N")</f>
        <v>0</v>
      </c>
      <c r="AF84">
        <f ca="1">SUMIFS(INDEX($B$13:$M$64,MATCH(AF$83,$A$13:$A$64,0),1):INDEX($B$13:$M$64,MATCH(AF$83,$A$13:$A$64,0),12),$B67:$M67,"="&amp;"X",$B$10:$M$10,"="&amp;"N")</f>
        <v>0</v>
      </c>
      <c r="AG84">
        <f ca="1">SUMIFS(INDEX($B$13:$M$64,MATCH(AG$83,$A$13:$A$64,0),1):INDEX($B$13:$M$64,MATCH(AG$83,$A$13:$A$64,0),12),$B67:$M67,"="&amp;"X",$B$10:$M$10,"="&amp;"N")</f>
        <v>0</v>
      </c>
      <c r="AH84">
        <f ca="1">SUMIFS(INDEX($B$13:$M$64,MATCH(AH$83,$A$13:$A$64,0),1):INDEX($B$13:$M$64,MATCH(AH$83,$A$13:$A$64,0),12),$B67:$M67,"="&amp;"X",$B$10:$M$10,"="&amp;"N")</f>
        <v>0</v>
      </c>
      <c r="AI84">
        <f ca="1">SUMIFS(INDEX($B$13:$M$64,MATCH(AI$83,$A$13:$A$64,0),1):INDEX($B$13:$M$64,MATCH(AI$83,$A$13:$A$64,0),12),$B67:$M67,"="&amp;"X",$B$10:$M$10,"="&amp;"N")</f>
        <v>0</v>
      </c>
      <c r="AJ84">
        <f ca="1">SUMIFS(INDEX($B$13:$M$64,MATCH(AJ$83,$A$13:$A$64,0),1):INDEX($B$13:$M$64,MATCH(AJ$83,$A$13:$A$64,0),12),$B67:$M67,"="&amp;"X",$B$10:$M$10,"="&amp;"N")</f>
        <v>0</v>
      </c>
      <c r="AK84">
        <f ca="1">SUMIFS(INDEX($B$13:$M$64,MATCH(AK$83,$A$13:$A$64,0),1):INDEX($B$13:$M$64,MATCH(AK$83,$A$13:$A$64,0),12),$B67:$M67,"="&amp;"X",$B$10:$M$10,"="&amp;"N")</f>
        <v>0</v>
      </c>
      <c r="AL84">
        <f ca="1">SUMIFS(INDEX($B$13:$M$64,MATCH(AL$83,$A$13:$A$64,0),1):INDEX($B$13:$M$64,MATCH(AL$83,$A$13:$A$64,0),12),$B67:$M67,"="&amp;"X",$B$10:$M$10,"="&amp;"N")</f>
        <v>0</v>
      </c>
      <c r="AM84">
        <f ca="1">SUMIFS(INDEX($B$13:$M$64,MATCH(AM$83,$A$13:$A$64,0),1):INDEX($B$13:$M$64,MATCH(AM$83,$A$13:$A$64,0),12),$B67:$M67,"="&amp;"X",$B$10:$M$10,"="&amp;"N")</f>
        <v>0</v>
      </c>
      <c r="AN84">
        <f ca="1">SUMIFS(INDEX($B$13:$M$64,MATCH(AN$83,$A$13:$A$64,0),1):INDEX($B$13:$M$64,MATCH(AN$83,$A$13:$A$64,0),12),$B67:$M67,"="&amp;"X",$B$10:$M$10,"="&amp;"N")</f>
        <v>0</v>
      </c>
      <c r="AO84">
        <f ca="1">SUMIFS(INDEX($B$13:$M$64,MATCH(AO$83,$A$13:$A$64,0),1):INDEX($B$13:$M$64,MATCH(AO$83,$A$13:$A$64,0),12),$B67:$M67,"="&amp;"X",$B$10:$M$10,"="&amp;"N")</f>
        <v>0</v>
      </c>
      <c r="AP84">
        <f ca="1">SUMIFS(INDEX($B$13:$M$64,MATCH(AP$83,$A$13:$A$64,0),1):INDEX($B$13:$M$64,MATCH(AP$83,$A$13:$A$64,0),12),$B67:$M67,"="&amp;"X",$B$10:$M$10,"="&amp;"N")</f>
        <v>0</v>
      </c>
      <c r="AQ84">
        <f ca="1">SUMIFS(INDEX($B$13:$M$64,MATCH(AQ$83,$A$13:$A$64,0),1):INDEX($B$13:$M$64,MATCH(AQ$83,$A$13:$A$64,0),12),$B67:$M67,"="&amp;"X",$B$10:$M$10,"="&amp;"N")</f>
        <v>0</v>
      </c>
      <c r="AR84">
        <f ca="1">SUMIFS(INDEX($B$13:$M$64,MATCH(AR$83,$A$13:$A$64,0),1):INDEX($B$13:$M$64,MATCH(AR$83,$A$13:$A$64,0),12),$B67:$M67,"="&amp;"X",$B$10:$M$10,"="&amp;"N")</f>
        <v>0</v>
      </c>
      <c r="AS84">
        <f ca="1">SUMIFS(INDEX($B$13:$M$64,MATCH(AS$83,$A$13:$A$64,0),1):INDEX($B$13:$M$64,MATCH(AS$83,$A$13:$A$64,0),12),$B67:$M67,"="&amp;"X",$B$10:$M$10,"="&amp;"N")</f>
        <v>0</v>
      </c>
      <c r="AT84">
        <f ca="1">SUMIFS(INDEX($B$13:$M$64,MATCH(AT$83,$A$13:$A$64,0),1):INDEX($B$13:$M$64,MATCH(AT$83,$A$13:$A$64,0),12),$B67:$M67,"="&amp;"X",$B$10:$M$10,"="&amp;"N")</f>
        <v>0</v>
      </c>
      <c r="AU84">
        <f ca="1">SUMIFS(INDEX($B$13:$M$64,MATCH(AU$83,$A$13:$A$64,0),1):INDEX($B$13:$M$64,MATCH(AU$83,$A$13:$A$64,0),12),$B67:$M67,"="&amp;"X",$B$10:$M$10,"="&amp;"N")</f>
        <v>0</v>
      </c>
      <c r="AV84">
        <f ca="1">SUMIFS(INDEX($B$13:$M$64,MATCH(AV$83,$A$13:$A$64,0),1):INDEX($B$13:$M$64,MATCH(AV$83,$A$13:$A$64,0),12),$B67:$M67,"="&amp;"X",$B$10:$M$10,"="&amp;"N")</f>
        <v>0</v>
      </c>
      <c r="AW84">
        <f ca="1">SUMIFS(INDEX($B$13:$M$64,MATCH(AW$83,$A$13:$A$64,0),1):INDEX($B$13:$M$64,MATCH(AW$83,$A$13:$A$64,0),12),$B67:$M67,"="&amp;"X",$B$10:$M$10,"="&amp;"N")</f>
        <v>0</v>
      </c>
      <c r="AX84">
        <f ca="1">SUMIFS(INDEX($B$13:$M$64,MATCH(AX$83,$A$13:$A$64,0),1):INDEX($B$13:$M$64,MATCH(AX$83,$A$13:$A$64,0),12),$B67:$M67,"="&amp;"X",$B$10:$M$10,"="&amp;"N")</f>
        <v>0</v>
      </c>
      <c r="AY84">
        <f ca="1">SUMIFS(INDEX($B$13:$M$64,MATCH(AY$83,$A$13:$A$64,0),1):INDEX($B$13:$M$64,MATCH(AY$83,$A$13:$A$64,0),12),$B67:$M67,"="&amp;"X",$B$10:$M$10,"="&amp;"N")</f>
        <v>0</v>
      </c>
      <c r="AZ84">
        <f ca="1">SUMIFS(INDEX($B$13:$M$64,MATCH(AZ$83,$A$13:$A$64,0),1):INDEX($B$13:$M$64,MATCH(AZ$83,$A$13:$A$64,0),12),$B67:$M67,"="&amp;"X",$B$10:$M$10,"="&amp;"N")</f>
        <v>0</v>
      </c>
      <c r="BA84">
        <f ca="1">SUMIFS(INDEX($B$13:$M$64,MATCH(BA$83,$A$13:$A$64,0),1):INDEX($B$13:$M$64,MATCH(BA$83,$A$13:$A$64,0),12),$B67:$M67,"="&amp;"X",$B$10:$M$10,"="&amp;"N")</f>
        <v>0</v>
      </c>
    </row>
    <row r="85" spans="1:56" x14ac:dyDescent="0.35">
      <c r="A85" s="2" t="str">
        <f>Setup!A21</f>
        <v>40 Group Session</v>
      </c>
      <c r="B85">
        <f ca="1">SUMIFS(INDEX($B$13:$M$64,MATCH(B$83,$A$13:$A$64,0),1):INDEX($B$13:$M$64,MATCH(B$83,$A$13:$A$64,0),12),$B68:$M68,"="&amp;"X",$B$10:$M$10,"="&amp;"N")</f>
        <v>0</v>
      </c>
      <c r="C85">
        <f ca="1">SUMIFS(INDEX($B$13:$M$64,MATCH(C$83,$A$13:$A$64,0),1):INDEX($B$13:$M$64,MATCH(C$83,$A$13:$A$64,0),12),$B68:$M68,"="&amp;"X",$B$10:$M$10,"="&amp;"N")</f>
        <v>0</v>
      </c>
      <c r="D85">
        <f ca="1">SUMIFS(INDEX($B$13:$M$64,MATCH(D$83,$A$13:$A$64,0),1):INDEX($B$13:$M$64,MATCH(D$83,$A$13:$A$64,0),12),$B68:$M68,"="&amp;"X",$B$10:$M$10,"="&amp;"N")</f>
        <v>0</v>
      </c>
      <c r="E85">
        <f ca="1">SUMIFS(INDEX($B$13:$M$64,MATCH(E$83,$A$13:$A$64,0),1):INDEX($B$13:$M$64,MATCH(E$83,$A$13:$A$64,0),12),$B68:$M68,"="&amp;"X",$B$10:$M$10,"="&amp;"N")</f>
        <v>0</v>
      </c>
      <c r="F85">
        <f ca="1">SUMIFS(INDEX($B$13:$M$64,MATCH(F$83,$A$13:$A$64,0),1):INDEX($B$13:$M$64,MATCH(F$83,$A$13:$A$64,0),12),$B68:$M68,"="&amp;"X",$B$10:$M$10,"="&amp;"N")</f>
        <v>0</v>
      </c>
      <c r="G85">
        <f ca="1">SUMIFS(INDEX($B$13:$M$64,MATCH(G$83,$A$13:$A$64,0),1):INDEX($B$13:$M$64,MATCH(G$83,$A$13:$A$64,0),12),$B68:$M68,"="&amp;"X",$B$10:$M$10,"="&amp;"N")</f>
        <v>0</v>
      </c>
      <c r="H85">
        <f ca="1">SUMIFS(INDEX($B$13:$M$64,MATCH(H$83,$A$13:$A$64,0),1):INDEX($B$13:$M$64,MATCH(H$83,$A$13:$A$64,0),12),$B68:$M68,"="&amp;"X",$B$10:$M$10,"="&amp;"N")</f>
        <v>0</v>
      </c>
      <c r="I85">
        <f ca="1">SUMIFS(INDEX($B$13:$M$64,MATCH(I$83,$A$13:$A$64,0),1):INDEX($B$13:$M$64,MATCH(I$83,$A$13:$A$64,0),12),$B68:$M68,"="&amp;"X",$B$10:$M$10,"="&amp;"N")</f>
        <v>0</v>
      </c>
      <c r="J85">
        <f ca="1">SUMIFS(INDEX($B$13:$M$64,MATCH(J$83,$A$13:$A$64,0),1):INDEX($B$13:$M$64,MATCH(J$83,$A$13:$A$64,0),12),$B68:$M68,"="&amp;"X",$B$10:$M$10,"="&amp;"N")</f>
        <v>0</v>
      </c>
      <c r="K85">
        <f ca="1">SUMIFS(INDEX($B$13:$M$64,MATCH(K$83,$A$13:$A$64,0),1):INDEX($B$13:$M$64,MATCH(K$83,$A$13:$A$64,0),12),$B68:$M68,"="&amp;"X",$B$10:$M$10,"="&amp;"N")</f>
        <v>0</v>
      </c>
      <c r="L85">
        <f ca="1">SUMIFS(INDEX($B$13:$M$64,MATCH(L$83,$A$13:$A$64,0),1):INDEX($B$13:$M$64,MATCH(L$83,$A$13:$A$64,0),12),$B68:$M68,"="&amp;"X",$B$10:$M$10,"="&amp;"N")</f>
        <v>0</v>
      </c>
      <c r="M85">
        <f ca="1">SUMIFS(INDEX($B$13:$M$64,MATCH(M$83,$A$13:$A$64,0),1):INDEX($B$13:$M$64,MATCH(M$83,$A$13:$A$64,0),12),$B68:$M68,"="&amp;"X",$B$10:$M$10,"="&amp;"N")</f>
        <v>0</v>
      </c>
      <c r="N85">
        <f ca="1">SUMIFS(INDEX($B$13:$M$64,MATCH(N$83,$A$13:$A$64,0),1):INDEX($B$13:$M$64,MATCH(N$83,$A$13:$A$64,0),12),$B68:$M68,"="&amp;"X",$B$10:$M$10,"="&amp;"N")</f>
        <v>0</v>
      </c>
      <c r="O85">
        <f ca="1">SUMIFS(INDEX($B$13:$M$64,MATCH(O$83,$A$13:$A$64,0),1):INDEX($B$13:$M$64,MATCH(O$83,$A$13:$A$64,0),12),$B68:$M68,"="&amp;"X",$B$10:$M$10,"="&amp;"N")</f>
        <v>0</v>
      </c>
      <c r="P85">
        <f ca="1">SUMIFS(INDEX($B$13:$M$64,MATCH(P$83,$A$13:$A$64,0),1):INDEX($B$13:$M$64,MATCH(P$83,$A$13:$A$64,0),12),$B68:$M68,"="&amp;"X",$B$10:$M$10,"="&amp;"N")</f>
        <v>0</v>
      </c>
      <c r="Q85">
        <f ca="1">SUMIFS(INDEX($B$13:$M$64,MATCH(Q$83,$A$13:$A$64,0),1):INDEX($B$13:$M$64,MATCH(Q$83,$A$13:$A$64,0),12),$B68:$M68,"="&amp;"X",$B$10:$M$10,"="&amp;"N")</f>
        <v>0</v>
      </c>
      <c r="R85">
        <f ca="1">SUMIFS(INDEX($B$13:$M$64,MATCH(R$83,$A$13:$A$64,0),1):INDEX($B$13:$M$64,MATCH(R$83,$A$13:$A$64,0),12),$B68:$M68,"="&amp;"X",$B$10:$M$10,"="&amp;"N")</f>
        <v>0</v>
      </c>
      <c r="S85">
        <f ca="1">SUMIFS(INDEX($B$13:$M$64,MATCH(S$83,$A$13:$A$64,0),1):INDEX($B$13:$M$64,MATCH(S$83,$A$13:$A$64,0),12),$B68:$M68,"="&amp;"X",$B$10:$M$10,"="&amp;"N")</f>
        <v>0</v>
      </c>
      <c r="T85">
        <f ca="1">SUMIFS(INDEX($B$13:$M$64,MATCH(T$83,$A$13:$A$64,0),1):INDEX($B$13:$M$64,MATCH(T$83,$A$13:$A$64,0),12),$B68:$M68,"="&amp;"X",$B$10:$M$10,"="&amp;"N")</f>
        <v>0</v>
      </c>
      <c r="U85">
        <f ca="1">SUMIFS(INDEX($B$13:$M$64,MATCH(U$83,$A$13:$A$64,0),1):INDEX($B$13:$M$64,MATCH(U$83,$A$13:$A$64,0),12),$B68:$M68,"="&amp;"X",$B$10:$M$10,"="&amp;"N")</f>
        <v>0</v>
      </c>
      <c r="V85">
        <f ca="1">SUMIFS(INDEX($B$13:$M$64,MATCH(V$83,$A$13:$A$64,0),1):INDEX($B$13:$M$64,MATCH(V$83,$A$13:$A$64,0),12),$B68:$M68,"="&amp;"X",$B$10:$M$10,"="&amp;"N")</f>
        <v>0</v>
      </c>
      <c r="W85">
        <f ca="1">SUMIFS(INDEX($B$13:$M$64,MATCH(W$83,$A$13:$A$64,0),1):INDEX($B$13:$M$64,MATCH(W$83,$A$13:$A$64,0),12),$B68:$M68,"="&amp;"X",$B$10:$M$10,"="&amp;"N")</f>
        <v>0</v>
      </c>
      <c r="X85">
        <f ca="1">SUMIFS(INDEX($B$13:$M$64,MATCH(X$83,$A$13:$A$64,0),1):INDEX($B$13:$M$64,MATCH(X$83,$A$13:$A$64,0),12),$B68:$M68,"="&amp;"X",$B$10:$M$10,"="&amp;"N")</f>
        <v>0</v>
      </c>
      <c r="Y85">
        <f ca="1">SUMIFS(INDEX($B$13:$M$64,MATCH(Y$83,$A$13:$A$64,0),1):INDEX($B$13:$M$64,MATCH(Y$83,$A$13:$A$64,0),12),$B68:$M68,"="&amp;"X",$B$10:$M$10,"="&amp;"N")</f>
        <v>0</v>
      </c>
      <c r="Z85">
        <f ca="1">SUMIFS(INDEX($B$13:$M$64,MATCH(Z$83,$A$13:$A$64,0),1):INDEX($B$13:$M$64,MATCH(Z$83,$A$13:$A$64,0),12),$B68:$M68,"="&amp;"X",$B$10:$M$10,"="&amp;"N")</f>
        <v>0</v>
      </c>
      <c r="AA85">
        <f ca="1">SUMIFS(INDEX($B$13:$M$64,MATCH(AA$83,$A$13:$A$64,0),1):INDEX($B$13:$M$64,MATCH(AA$83,$A$13:$A$64,0),12),$B68:$M68,"="&amp;"X",$B$10:$M$10,"="&amp;"N")</f>
        <v>0</v>
      </c>
      <c r="AB85">
        <f ca="1">SUMIFS(INDEX($B$13:$M$64,MATCH(AB$83,$A$13:$A$64,0),1):INDEX($B$13:$M$64,MATCH(AB$83,$A$13:$A$64,0),12),$B68:$M68,"="&amp;"X",$B$10:$M$10,"="&amp;"N")</f>
        <v>0</v>
      </c>
      <c r="AC85">
        <f ca="1">SUMIFS(INDEX($B$13:$M$64,MATCH(AC$83,$A$13:$A$64,0),1):INDEX($B$13:$M$64,MATCH(AC$83,$A$13:$A$64,0),12),$B68:$M68,"="&amp;"X",$B$10:$M$10,"="&amp;"N")</f>
        <v>0</v>
      </c>
      <c r="AD85">
        <f ca="1">SUMIFS(INDEX($B$13:$M$64,MATCH(AD$83,$A$13:$A$64,0),1):INDEX($B$13:$M$64,MATCH(AD$83,$A$13:$A$64,0),12),$B68:$M68,"="&amp;"X",$B$10:$M$10,"="&amp;"N")</f>
        <v>0</v>
      </c>
      <c r="AE85">
        <f ca="1">SUMIFS(INDEX($B$13:$M$64,MATCH(AE$83,$A$13:$A$64,0),1):INDEX($B$13:$M$64,MATCH(AE$83,$A$13:$A$64,0),12),$B68:$M68,"="&amp;"X",$B$10:$M$10,"="&amp;"N")</f>
        <v>0</v>
      </c>
      <c r="AF85">
        <f ca="1">SUMIFS(INDEX($B$13:$M$64,MATCH(AF$83,$A$13:$A$64,0),1):INDEX($B$13:$M$64,MATCH(AF$83,$A$13:$A$64,0),12),$B68:$M68,"="&amp;"X",$B$10:$M$10,"="&amp;"N")</f>
        <v>0</v>
      </c>
      <c r="AG85">
        <f ca="1">SUMIFS(INDEX($B$13:$M$64,MATCH(AG$83,$A$13:$A$64,0),1):INDEX($B$13:$M$64,MATCH(AG$83,$A$13:$A$64,0),12),$B68:$M68,"="&amp;"X",$B$10:$M$10,"="&amp;"N")</f>
        <v>0</v>
      </c>
      <c r="AH85">
        <f ca="1">SUMIFS(INDEX($B$13:$M$64,MATCH(AH$83,$A$13:$A$64,0),1):INDEX($B$13:$M$64,MATCH(AH$83,$A$13:$A$64,0),12),$B68:$M68,"="&amp;"X",$B$10:$M$10,"="&amp;"N")</f>
        <v>0</v>
      </c>
      <c r="AI85">
        <f ca="1">SUMIFS(INDEX($B$13:$M$64,MATCH(AI$83,$A$13:$A$64,0),1):INDEX($B$13:$M$64,MATCH(AI$83,$A$13:$A$64,0),12),$B68:$M68,"="&amp;"X",$B$10:$M$10,"="&amp;"N")</f>
        <v>0</v>
      </c>
      <c r="AJ85">
        <f ca="1">SUMIFS(INDEX($B$13:$M$64,MATCH(AJ$83,$A$13:$A$64,0),1):INDEX($B$13:$M$64,MATCH(AJ$83,$A$13:$A$64,0),12),$B68:$M68,"="&amp;"X",$B$10:$M$10,"="&amp;"N")</f>
        <v>0</v>
      </c>
      <c r="AK85">
        <f ca="1">SUMIFS(INDEX($B$13:$M$64,MATCH(AK$83,$A$13:$A$64,0),1):INDEX($B$13:$M$64,MATCH(AK$83,$A$13:$A$64,0),12),$B68:$M68,"="&amp;"X",$B$10:$M$10,"="&amp;"N")</f>
        <v>0</v>
      </c>
      <c r="AL85">
        <f ca="1">SUMIFS(INDEX($B$13:$M$64,MATCH(AL$83,$A$13:$A$64,0),1):INDEX($B$13:$M$64,MATCH(AL$83,$A$13:$A$64,0),12),$B68:$M68,"="&amp;"X",$B$10:$M$10,"="&amp;"N")</f>
        <v>0</v>
      </c>
      <c r="AM85">
        <f ca="1">SUMIFS(INDEX($B$13:$M$64,MATCH(AM$83,$A$13:$A$64,0),1):INDEX($B$13:$M$64,MATCH(AM$83,$A$13:$A$64,0),12),$B68:$M68,"="&amp;"X",$B$10:$M$10,"="&amp;"N")</f>
        <v>0</v>
      </c>
      <c r="AN85">
        <f ca="1">SUMIFS(INDEX($B$13:$M$64,MATCH(AN$83,$A$13:$A$64,0),1):INDEX($B$13:$M$64,MATCH(AN$83,$A$13:$A$64,0),12),$B68:$M68,"="&amp;"X",$B$10:$M$10,"="&amp;"N")</f>
        <v>0</v>
      </c>
      <c r="AO85">
        <f ca="1">SUMIFS(INDEX($B$13:$M$64,MATCH(AO$83,$A$13:$A$64,0),1):INDEX($B$13:$M$64,MATCH(AO$83,$A$13:$A$64,0),12),$B68:$M68,"="&amp;"X",$B$10:$M$10,"="&amp;"N")</f>
        <v>0</v>
      </c>
      <c r="AP85">
        <f ca="1">SUMIFS(INDEX($B$13:$M$64,MATCH(AP$83,$A$13:$A$64,0),1):INDEX($B$13:$M$64,MATCH(AP$83,$A$13:$A$64,0),12),$B68:$M68,"="&amp;"X",$B$10:$M$10,"="&amp;"N")</f>
        <v>0</v>
      </c>
      <c r="AQ85">
        <f ca="1">SUMIFS(INDEX($B$13:$M$64,MATCH(AQ$83,$A$13:$A$64,0),1):INDEX($B$13:$M$64,MATCH(AQ$83,$A$13:$A$64,0),12),$B68:$M68,"="&amp;"X",$B$10:$M$10,"="&amp;"N")</f>
        <v>0</v>
      </c>
      <c r="AR85">
        <f ca="1">SUMIFS(INDEX($B$13:$M$64,MATCH(AR$83,$A$13:$A$64,0),1):INDEX($B$13:$M$64,MATCH(AR$83,$A$13:$A$64,0),12),$B68:$M68,"="&amp;"X",$B$10:$M$10,"="&amp;"N")</f>
        <v>0</v>
      </c>
      <c r="AS85">
        <f ca="1">SUMIFS(INDEX($B$13:$M$64,MATCH(AS$83,$A$13:$A$64,0),1):INDEX($B$13:$M$64,MATCH(AS$83,$A$13:$A$64,0),12),$B68:$M68,"="&amp;"X",$B$10:$M$10,"="&amp;"N")</f>
        <v>0</v>
      </c>
      <c r="AT85">
        <f ca="1">SUMIFS(INDEX($B$13:$M$64,MATCH(AT$83,$A$13:$A$64,0),1):INDEX($B$13:$M$64,MATCH(AT$83,$A$13:$A$64,0),12),$B68:$M68,"="&amp;"X",$B$10:$M$10,"="&amp;"N")</f>
        <v>0</v>
      </c>
      <c r="AU85">
        <f ca="1">SUMIFS(INDEX($B$13:$M$64,MATCH(AU$83,$A$13:$A$64,0),1):INDEX($B$13:$M$64,MATCH(AU$83,$A$13:$A$64,0),12),$B68:$M68,"="&amp;"X",$B$10:$M$10,"="&amp;"N")</f>
        <v>0</v>
      </c>
      <c r="AV85">
        <f ca="1">SUMIFS(INDEX($B$13:$M$64,MATCH(AV$83,$A$13:$A$64,0),1):INDEX($B$13:$M$64,MATCH(AV$83,$A$13:$A$64,0),12),$B68:$M68,"="&amp;"X",$B$10:$M$10,"="&amp;"N")</f>
        <v>0</v>
      </c>
      <c r="AW85">
        <f ca="1">SUMIFS(INDEX($B$13:$M$64,MATCH(AW$83,$A$13:$A$64,0),1):INDEX($B$13:$M$64,MATCH(AW$83,$A$13:$A$64,0),12),$B68:$M68,"="&amp;"X",$B$10:$M$10,"="&amp;"N")</f>
        <v>0</v>
      </c>
      <c r="AX85">
        <f ca="1">SUMIFS(INDEX($B$13:$M$64,MATCH(AX$83,$A$13:$A$64,0),1):INDEX($B$13:$M$64,MATCH(AX$83,$A$13:$A$64,0),12),$B68:$M68,"="&amp;"X",$B$10:$M$10,"="&amp;"N")</f>
        <v>0</v>
      </c>
      <c r="AY85">
        <f ca="1">SUMIFS(INDEX($B$13:$M$64,MATCH(AY$83,$A$13:$A$64,0),1):INDEX($B$13:$M$64,MATCH(AY$83,$A$13:$A$64,0),12),$B68:$M68,"="&amp;"X",$B$10:$M$10,"="&amp;"N")</f>
        <v>0</v>
      </c>
      <c r="AZ85">
        <f ca="1">SUMIFS(INDEX($B$13:$M$64,MATCH(AZ$83,$A$13:$A$64,0),1):INDEX($B$13:$M$64,MATCH(AZ$83,$A$13:$A$64,0),12),$B68:$M68,"="&amp;"X",$B$10:$M$10,"="&amp;"N")</f>
        <v>0</v>
      </c>
      <c r="BA85">
        <f ca="1">SUMIFS(INDEX($B$13:$M$64,MATCH(BA$83,$A$13:$A$64,0),1):INDEX($B$13:$M$64,MATCH(BA$83,$A$13:$A$64,0),12),$B68:$M68,"="&amp;"X",$B$10:$M$10,"="&amp;"N")</f>
        <v>0</v>
      </c>
    </row>
    <row r="86" spans="1:56" x14ac:dyDescent="0.35">
      <c r="A86" s="2" t="str">
        <f>Setup!A22</f>
        <v>8 Group Session</v>
      </c>
      <c r="B86">
        <f ca="1">SUMIFS(INDEX($B$13:$M$64,MATCH(B$83,$A$13:$A$64,0),1):INDEX($B$13:$M$64,MATCH(B$83,$A$13:$A$64,0),12),$B69:$M69,"="&amp;"X",$B$10:$M$10,"="&amp;"N")</f>
        <v>0</v>
      </c>
      <c r="C86">
        <f ca="1">SUMIFS(INDEX($B$13:$M$64,MATCH(C$83,$A$13:$A$64,0),1):INDEX($B$13:$M$64,MATCH(C$83,$A$13:$A$64,0),12),$B69:$M69,"="&amp;"X",$B$10:$M$10,"="&amp;"N")</f>
        <v>0</v>
      </c>
      <c r="D86">
        <f ca="1">SUMIFS(INDEX($B$13:$M$64,MATCH(D$83,$A$13:$A$64,0),1):INDEX($B$13:$M$64,MATCH(D$83,$A$13:$A$64,0),12),$B69:$M69,"="&amp;"X",$B$10:$M$10,"="&amp;"N")</f>
        <v>0</v>
      </c>
      <c r="E86">
        <f ca="1">SUMIFS(INDEX($B$13:$M$64,MATCH(E$83,$A$13:$A$64,0),1):INDEX($B$13:$M$64,MATCH(E$83,$A$13:$A$64,0),12),$B69:$M69,"="&amp;"X",$B$10:$M$10,"="&amp;"N")</f>
        <v>0</v>
      </c>
      <c r="F86">
        <f ca="1">SUMIFS(INDEX($B$13:$M$64,MATCH(F$83,$A$13:$A$64,0),1):INDEX($B$13:$M$64,MATCH(F$83,$A$13:$A$64,0),12),$B69:$M69,"="&amp;"X",$B$10:$M$10,"="&amp;"N")</f>
        <v>0</v>
      </c>
      <c r="G86">
        <f ca="1">SUMIFS(INDEX($B$13:$M$64,MATCH(G$83,$A$13:$A$64,0),1):INDEX($B$13:$M$64,MATCH(G$83,$A$13:$A$64,0),12),$B69:$M69,"="&amp;"X",$B$10:$M$10,"="&amp;"N")</f>
        <v>0</v>
      </c>
      <c r="H86">
        <f ca="1">SUMIFS(INDEX($B$13:$M$64,MATCH(H$83,$A$13:$A$64,0),1):INDEX($B$13:$M$64,MATCH(H$83,$A$13:$A$64,0),12),$B69:$M69,"="&amp;"X",$B$10:$M$10,"="&amp;"N")</f>
        <v>0</v>
      </c>
      <c r="I86">
        <f ca="1">SUMIFS(INDEX($B$13:$M$64,MATCH(I$83,$A$13:$A$64,0),1):INDEX($B$13:$M$64,MATCH(I$83,$A$13:$A$64,0),12),$B69:$M69,"="&amp;"X",$B$10:$M$10,"="&amp;"N")</f>
        <v>0</v>
      </c>
      <c r="J86">
        <f ca="1">SUMIFS(INDEX($B$13:$M$64,MATCH(J$83,$A$13:$A$64,0),1):INDEX($B$13:$M$64,MATCH(J$83,$A$13:$A$64,0),12),$B69:$M69,"="&amp;"X",$B$10:$M$10,"="&amp;"N")</f>
        <v>0</v>
      </c>
      <c r="K86">
        <f ca="1">SUMIFS(INDEX($B$13:$M$64,MATCH(K$83,$A$13:$A$64,0),1):INDEX($B$13:$M$64,MATCH(K$83,$A$13:$A$64,0),12),$B69:$M69,"="&amp;"X",$B$10:$M$10,"="&amp;"N")</f>
        <v>0</v>
      </c>
      <c r="L86">
        <f ca="1">SUMIFS(INDEX($B$13:$M$64,MATCH(L$83,$A$13:$A$64,0),1):INDEX($B$13:$M$64,MATCH(L$83,$A$13:$A$64,0),12),$B69:$M69,"="&amp;"X",$B$10:$M$10,"="&amp;"N")</f>
        <v>0</v>
      </c>
      <c r="M86">
        <f ca="1">SUMIFS(INDEX($B$13:$M$64,MATCH(M$83,$A$13:$A$64,0),1):INDEX($B$13:$M$64,MATCH(M$83,$A$13:$A$64,0),12),$B69:$M69,"="&amp;"X",$B$10:$M$10,"="&amp;"N")</f>
        <v>0</v>
      </c>
      <c r="N86">
        <f ca="1">SUMIFS(INDEX($B$13:$M$64,MATCH(N$83,$A$13:$A$64,0),1):INDEX($B$13:$M$64,MATCH(N$83,$A$13:$A$64,0),12),$B69:$M69,"="&amp;"X",$B$10:$M$10,"="&amp;"N")</f>
        <v>0</v>
      </c>
      <c r="O86">
        <f ca="1">SUMIFS(INDEX($B$13:$M$64,MATCH(O$83,$A$13:$A$64,0),1):INDEX($B$13:$M$64,MATCH(O$83,$A$13:$A$64,0),12),$B69:$M69,"="&amp;"X",$B$10:$M$10,"="&amp;"N")</f>
        <v>0</v>
      </c>
      <c r="P86">
        <f ca="1">SUMIFS(INDEX($B$13:$M$64,MATCH(P$83,$A$13:$A$64,0),1):INDEX($B$13:$M$64,MATCH(P$83,$A$13:$A$64,0),12),$B69:$M69,"="&amp;"X",$B$10:$M$10,"="&amp;"N")</f>
        <v>0</v>
      </c>
      <c r="Q86">
        <f ca="1">SUMIFS(INDEX($B$13:$M$64,MATCH(Q$83,$A$13:$A$64,0),1):INDEX($B$13:$M$64,MATCH(Q$83,$A$13:$A$64,0),12),$B69:$M69,"="&amp;"X",$B$10:$M$10,"="&amp;"N")</f>
        <v>0</v>
      </c>
      <c r="R86">
        <f ca="1">SUMIFS(INDEX($B$13:$M$64,MATCH(R$83,$A$13:$A$64,0),1):INDEX($B$13:$M$64,MATCH(R$83,$A$13:$A$64,0),12),$B69:$M69,"="&amp;"X",$B$10:$M$10,"="&amp;"N")</f>
        <v>0</v>
      </c>
      <c r="S86">
        <f ca="1">SUMIFS(INDEX($B$13:$M$64,MATCH(S$83,$A$13:$A$64,0),1):INDEX($B$13:$M$64,MATCH(S$83,$A$13:$A$64,0),12),$B69:$M69,"="&amp;"X",$B$10:$M$10,"="&amp;"N")</f>
        <v>0</v>
      </c>
      <c r="T86">
        <f ca="1">SUMIFS(INDEX($B$13:$M$64,MATCH(T$83,$A$13:$A$64,0),1):INDEX($B$13:$M$64,MATCH(T$83,$A$13:$A$64,0),12),$B69:$M69,"="&amp;"X",$B$10:$M$10,"="&amp;"N")</f>
        <v>0</v>
      </c>
      <c r="U86">
        <f ca="1">SUMIFS(INDEX($B$13:$M$64,MATCH(U$83,$A$13:$A$64,0),1):INDEX($B$13:$M$64,MATCH(U$83,$A$13:$A$64,0),12),$B69:$M69,"="&amp;"X",$B$10:$M$10,"="&amp;"N")</f>
        <v>0</v>
      </c>
      <c r="V86">
        <f ca="1">SUMIFS(INDEX($B$13:$M$64,MATCH(V$83,$A$13:$A$64,0),1):INDEX($B$13:$M$64,MATCH(V$83,$A$13:$A$64,0),12),$B69:$M69,"="&amp;"X",$B$10:$M$10,"="&amp;"N")</f>
        <v>0</v>
      </c>
      <c r="W86">
        <f ca="1">SUMIFS(INDEX($B$13:$M$64,MATCH(W$83,$A$13:$A$64,0),1):INDEX($B$13:$M$64,MATCH(W$83,$A$13:$A$64,0),12),$B69:$M69,"="&amp;"X",$B$10:$M$10,"="&amp;"N")</f>
        <v>0</v>
      </c>
      <c r="X86">
        <f ca="1">SUMIFS(INDEX($B$13:$M$64,MATCH(X$83,$A$13:$A$64,0),1):INDEX($B$13:$M$64,MATCH(X$83,$A$13:$A$64,0),12),$B69:$M69,"="&amp;"X",$B$10:$M$10,"="&amp;"N")</f>
        <v>0</v>
      </c>
      <c r="Y86">
        <f ca="1">SUMIFS(INDEX($B$13:$M$64,MATCH(Y$83,$A$13:$A$64,0),1):INDEX($B$13:$M$64,MATCH(Y$83,$A$13:$A$64,0),12),$B69:$M69,"="&amp;"X",$B$10:$M$10,"="&amp;"N")</f>
        <v>0</v>
      </c>
      <c r="Z86">
        <f ca="1">SUMIFS(INDEX($B$13:$M$64,MATCH(Z$83,$A$13:$A$64,0),1):INDEX($B$13:$M$64,MATCH(Z$83,$A$13:$A$64,0),12),$B69:$M69,"="&amp;"X",$B$10:$M$10,"="&amp;"N")</f>
        <v>0</v>
      </c>
      <c r="AA86">
        <f ca="1">SUMIFS(INDEX($B$13:$M$64,MATCH(AA$83,$A$13:$A$64,0),1):INDEX($B$13:$M$64,MATCH(AA$83,$A$13:$A$64,0),12),$B69:$M69,"="&amp;"X",$B$10:$M$10,"="&amp;"N")</f>
        <v>0</v>
      </c>
      <c r="AB86">
        <f ca="1">SUMIFS(INDEX($B$13:$M$64,MATCH(AB$83,$A$13:$A$64,0),1):INDEX($B$13:$M$64,MATCH(AB$83,$A$13:$A$64,0),12),$B69:$M69,"="&amp;"X",$B$10:$M$10,"="&amp;"N")</f>
        <v>0</v>
      </c>
      <c r="AC86">
        <f ca="1">SUMIFS(INDEX($B$13:$M$64,MATCH(AC$83,$A$13:$A$64,0),1):INDEX($B$13:$M$64,MATCH(AC$83,$A$13:$A$64,0),12),$B69:$M69,"="&amp;"X",$B$10:$M$10,"="&amp;"N")</f>
        <v>0</v>
      </c>
      <c r="AD86">
        <f ca="1">SUMIFS(INDEX($B$13:$M$64,MATCH(AD$83,$A$13:$A$64,0),1):INDEX($B$13:$M$64,MATCH(AD$83,$A$13:$A$64,0),12),$B69:$M69,"="&amp;"X",$B$10:$M$10,"="&amp;"N")</f>
        <v>0</v>
      </c>
      <c r="AE86">
        <f ca="1">SUMIFS(INDEX($B$13:$M$64,MATCH(AE$83,$A$13:$A$64,0),1):INDEX($B$13:$M$64,MATCH(AE$83,$A$13:$A$64,0),12),$B69:$M69,"="&amp;"X",$B$10:$M$10,"="&amp;"N")</f>
        <v>0</v>
      </c>
      <c r="AF86">
        <f ca="1">SUMIFS(INDEX($B$13:$M$64,MATCH(AF$83,$A$13:$A$64,0),1):INDEX($B$13:$M$64,MATCH(AF$83,$A$13:$A$64,0),12),$B69:$M69,"="&amp;"X",$B$10:$M$10,"="&amp;"N")</f>
        <v>0</v>
      </c>
      <c r="AG86">
        <f ca="1">SUMIFS(INDEX($B$13:$M$64,MATCH(AG$83,$A$13:$A$64,0),1):INDEX($B$13:$M$64,MATCH(AG$83,$A$13:$A$64,0),12),$B69:$M69,"="&amp;"X",$B$10:$M$10,"="&amp;"N")</f>
        <v>0</v>
      </c>
      <c r="AH86">
        <f ca="1">SUMIFS(INDEX($B$13:$M$64,MATCH(AH$83,$A$13:$A$64,0),1):INDEX($B$13:$M$64,MATCH(AH$83,$A$13:$A$64,0),12),$B69:$M69,"="&amp;"X",$B$10:$M$10,"="&amp;"N")</f>
        <v>0</v>
      </c>
      <c r="AI86">
        <f ca="1">SUMIFS(INDEX($B$13:$M$64,MATCH(AI$83,$A$13:$A$64,0),1):INDEX($B$13:$M$64,MATCH(AI$83,$A$13:$A$64,0),12),$B69:$M69,"="&amp;"X",$B$10:$M$10,"="&amp;"N")</f>
        <v>0</v>
      </c>
      <c r="AJ86">
        <f ca="1">SUMIFS(INDEX($B$13:$M$64,MATCH(AJ$83,$A$13:$A$64,0),1):INDEX($B$13:$M$64,MATCH(AJ$83,$A$13:$A$64,0),12),$B69:$M69,"="&amp;"X",$B$10:$M$10,"="&amp;"N")</f>
        <v>0</v>
      </c>
      <c r="AK86">
        <f ca="1">SUMIFS(INDEX($B$13:$M$64,MATCH(AK$83,$A$13:$A$64,0),1):INDEX($B$13:$M$64,MATCH(AK$83,$A$13:$A$64,0),12),$B69:$M69,"="&amp;"X",$B$10:$M$10,"="&amp;"N")</f>
        <v>0</v>
      </c>
      <c r="AL86">
        <f ca="1">SUMIFS(INDEX($B$13:$M$64,MATCH(AL$83,$A$13:$A$64,0),1):INDEX($B$13:$M$64,MATCH(AL$83,$A$13:$A$64,0),12),$B69:$M69,"="&amp;"X",$B$10:$M$10,"="&amp;"N")</f>
        <v>0</v>
      </c>
      <c r="AM86">
        <f ca="1">SUMIFS(INDEX($B$13:$M$64,MATCH(AM$83,$A$13:$A$64,0),1):INDEX($B$13:$M$64,MATCH(AM$83,$A$13:$A$64,0),12),$B69:$M69,"="&amp;"X",$B$10:$M$10,"="&amp;"N")</f>
        <v>0</v>
      </c>
      <c r="AN86">
        <f ca="1">SUMIFS(INDEX($B$13:$M$64,MATCH(AN$83,$A$13:$A$64,0),1):INDEX($B$13:$M$64,MATCH(AN$83,$A$13:$A$64,0),12),$B69:$M69,"="&amp;"X",$B$10:$M$10,"="&amp;"N")</f>
        <v>0</v>
      </c>
      <c r="AO86">
        <f ca="1">SUMIFS(INDEX($B$13:$M$64,MATCH(AO$83,$A$13:$A$64,0),1):INDEX($B$13:$M$64,MATCH(AO$83,$A$13:$A$64,0),12),$B69:$M69,"="&amp;"X",$B$10:$M$10,"="&amp;"N")</f>
        <v>0</v>
      </c>
      <c r="AP86">
        <f ca="1">SUMIFS(INDEX($B$13:$M$64,MATCH(AP$83,$A$13:$A$64,0),1):INDEX($B$13:$M$64,MATCH(AP$83,$A$13:$A$64,0),12),$B69:$M69,"="&amp;"X",$B$10:$M$10,"="&amp;"N")</f>
        <v>0</v>
      </c>
      <c r="AQ86">
        <f ca="1">SUMIFS(INDEX($B$13:$M$64,MATCH(AQ$83,$A$13:$A$64,0),1):INDEX($B$13:$M$64,MATCH(AQ$83,$A$13:$A$64,0),12),$B69:$M69,"="&amp;"X",$B$10:$M$10,"="&amp;"N")</f>
        <v>0</v>
      </c>
      <c r="AR86">
        <f ca="1">SUMIFS(INDEX($B$13:$M$64,MATCH(AR$83,$A$13:$A$64,0),1):INDEX($B$13:$M$64,MATCH(AR$83,$A$13:$A$64,0),12),$B69:$M69,"="&amp;"X",$B$10:$M$10,"="&amp;"N")</f>
        <v>0</v>
      </c>
      <c r="AS86">
        <f ca="1">SUMIFS(INDEX($B$13:$M$64,MATCH(AS$83,$A$13:$A$64,0),1):INDEX($B$13:$M$64,MATCH(AS$83,$A$13:$A$64,0),12),$B69:$M69,"="&amp;"X",$B$10:$M$10,"="&amp;"N")</f>
        <v>0</v>
      </c>
      <c r="AT86">
        <f ca="1">SUMIFS(INDEX($B$13:$M$64,MATCH(AT$83,$A$13:$A$64,0),1):INDEX($B$13:$M$64,MATCH(AT$83,$A$13:$A$64,0),12),$B69:$M69,"="&amp;"X",$B$10:$M$10,"="&amp;"N")</f>
        <v>0</v>
      </c>
      <c r="AU86">
        <f ca="1">SUMIFS(INDEX($B$13:$M$64,MATCH(AU$83,$A$13:$A$64,0),1):INDEX($B$13:$M$64,MATCH(AU$83,$A$13:$A$64,0),12),$B69:$M69,"="&amp;"X",$B$10:$M$10,"="&amp;"N")</f>
        <v>0</v>
      </c>
      <c r="AV86">
        <f ca="1">SUMIFS(INDEX($B$13:$M$64,MATCH(AV$83,$A$13:$A$64,0),1):INDEX($B$13:$M$64,MATCH(AV$83,$A$13:$A$64,0),12),$B69:$M69,"="&amp;"X",$B$10:$M$10,"="&amp;"N")</f>
        <v>0</v>
      </c>
      <c r="AW86">
        <f ca="1">SUMIFS(INDEX($B$13:$M$64,MATCH(AW$83,$A$13:$A$64,0),1):INDEX($B$13:$M$64,MATCH(AW$83,$A$13:$A$64,0),12),$B69:$M69,"="&amp;"X",$B$10:$M$10,"="&amp;"N")</f>
        <v>0</v>
      </c>
      <c r="AX86">
        <f ca="1">SUMIFS(INDEX($B$13:$M$64,MATCH(AX$83,$A$13:$A$64,0),1):INDEX($B$13:$M$64,MATCH(AX$83,$A$13:$A$64,0),12),$B69:$M69,"="&amp;"X",$B$10:$M$10,"="&amp;"N")</f>
        <v>0</v>
      </c>
      <c r="AY86">
        <f ca="1">SUMIFS(INDEX($B$13:$M$64,MATCH(AY$83,$A$13:$A$64,0),1):INDEX($B$13:$M$64,MATCH(AY$83,$A$13:$A$64,0),12),$B69:$M69,"="&amp;"X",$B$10:$M$10,"="&amp;"N")</f>
        <v>0</v>
      </c>
      <c r="AZ86">
        <f ca="1">SUMIFS(INDEX($B$13:$M$64,MATCH(AZ$83,$A$13:$A$64,0),1):INDEX($B$13:$M$64,MATCH(AZ$83,$A$13:$A$64,0),12),$B69:$M69,"="&amp;"X",$B$10:$M$10,"="&amp;"N")</f>
        <v>0</v>
      </c>
      <c r="BA86">
        <f ca="1">SUMIFS(INDEX($B$13:$M$64,MATCH(BA$83,$A$13:$A$64,0),1):INDEX($B$13:$M$64,MATCH(BA$83,$A$13:$A$64,0),12),$B69:$M69,"="&amp;"X",$B$10:$M$10,"="&amp;"N")</f>
        <v>0</v>
      </c>
    </row>
    <row r="87" spans="1:56" x14ac:dyDescent="0.35">
      <c r="A87" s="2" t="str">
        <f>Setup!A23</f>
        <v>20 Individual</v>
      </c>
      <c r="B87">
        <f ca="1">SUMIFS(INDEX($B$13:$M$64,MATCH(B$83,$A$13:$A$64,0),1):INDEX($B$13:$M$64,MATCH(B$83,$A$13:$A$64,0),12),$B70:$M70,"="&amp;"X",$B$10:$M$10,"="&amp;"N")</f>
        <v>0</v>
      </c>
      <c r="C87">
        <f ca="1">SUMIFS(INDEX($B$13:$M$64,MATCH(C$83,$A$13:$A$64,0),1):INDEX($B$13:$M$64,MATCH(C$83,$A$13:$A$64,0),12),$B70:$M70,"="&amp;"X",$B$10:$M$10,"="&amp;"N")</f>
        <v>0</v>
      </c>
      <c r="D87">
        <f ca="1">SUMIFS(INDEX($B$13:$M$64,MATCH(D$83,$A$13:$A$64,0),1):INDEX($B$13:$M$64,MATCH(D$83,$A$13:$A$64,0),12),$B70:$M70,"="&amp;"X",$B$10:$M$10,"="&amp;"N")</f>
        <v>0</v>
      </c>
      <c r="E87">
        <f ca="1">SUMIFS(INDEX($B$13:$M$64,MATCH(E$83,$A$13:$A$64,0),1):INDEX($B$13:$M$64,MATCH(E$83,$A$13:$A$64,0),12),$B70:$M70,"="&amp;"X",$B$10:$M$10,"="&amp;"N")</f>
        <v>0</v>
      </c>
      <c r="F87">
        <f ca="1">SUMIFS(INDEX($B$13:$M$64,MATCH(F$83,$A$13:$A$64,0),1):INDEX($B$13:$M$64,MATCH(F$83,$A$13:$A$64,0),12),$B70:$M70,"="&amp;"X",$B$10:$M$10,"="&amp;"N")</f>
        <v>0</v>
      </c>
      <c r="G87">
        <f ca="1">SUMIFS(INDEX($B$13:$M$64,MATCH(G$83,$A$13:$A$64,0),1):INDEX($B$13:$M$64,MATCH(G$83,$A$13:$A$64,0),12),$B70:$M70,"="&amp;"X",$B$10:$M$10,"="&amp;"N")</f>
        <v>0</v>
      </c>
      <c r="H87">
        <f ca="1">SUMIFS(INDEX($B$13:$M$64,MATCH(H$83,$A$13:$A$64,0),1):INDEX($B$13:$M$64,MATCH(H$83,$A$13:$A$64,0),12),$B70:$M70,"="&amp;"X",$B$10:$M$10,"="&amp;"N")</f>
        <v>0</v>
      </c>
      <c r="I87">
        <f ca="1">SUMIFS(INDEX($B$13:$M$64,MATCH(I$83,$A$13:$A$64,0),1):INDEX($B$13:$M$64,MATCH(I$83,$A$13:$A$64,0),12),$B70:$M70,"="&amp;"X",$B$10:$M$10,"="&amp;"N")</f>
        <v>0</v>
      </c>
      <c r="J87">
        <f ca="1">SUMIFS(INDEX($B$13:$M$64,MATCH(J$83,$A$13:$A$64,0),1):INDEX($B$13:$M$64,MATCH(J$83,$A$13:$A$64,0),12),$B70:$M70,"="&amp;"X",$B$10:$M$10,"="&amp;"N")</f>
        <v>0</v>
      </c>
      <c r="K87">
        <f ca="1">SUMIFS(INDEX($B$13:$M$64,MATCH(K$83,$A$13:$A$64,0),1):INDEX($B$13:$M$64,MATCH(K$83,$A$13:$A$64,0),12),$B70:$M70,"="&amp;"X",$B$10:$M$10,"="&amp;"N")</f>
        <v>0</v>
      </c>
      <c r="L87">
        <f ca="1">SUMIFS(INDEX($B$13:$M$64,MATCH(L$83,$A$13:$A$64,0),1):INDEX($B$13:$M$64,MATCH(L$83,$A$13:$A$64,0),12),$B70:$M70,"="&amp;"X",$B$10:$M$10,"="&amp;"N")</f>
        <v>0</v>
      </c>
      <c r="M87">
        <f ca="1">SUMIFS(INDEX($B$13:$M$64,MATCH(M$83,$A$13:$A$64,0),1):INDEX($B$13:$M$64,MATCH(M$83,$A$13:$A$64,0),12),$B70:$M70,"="&amp;"X",$B$10:$M$10,"="&amp;"N")</f>
        <v>0</v>
      </c>
      <c r="N87">
        <f ca="1">SUMIFS(INDEX($B$13:$M$64,MATCH(N$83,$A$13:$A$64,0),1):INDEX($B$13:$M$64,MATCH(N$83,$A$13:$A$64,0),12),$B70:$M70,"="&amp;"X",$B$10:$M$10,"="&amp;"N")</f>
        <v>0</v>
      </c>
      <c r="O87">
        <f ca="1">SUMIFS(INDEX($B$13:$M$64,MATCH(O$83,$A$13:$A$64,0),1):INDEX($B$13:$M$64,MATCH(O$83,$A$13:$A$64,0),12),$B70:$M70,"="&amp;"X",$B$10:$M$10,"="&amp;"N")</f>
        <v>0</v>
      </c>
      <c r="P87">
        <f ca="1">SUMIFS(INDEX($B$13:$M$64,MATCH(P$83,$A$13:$A$64,0),1):INDEX($B$13:$M$64,MATCH(P$83,$A$13:$A$64,0),12),$B70:$M70,"="&amp;"X",$B$10:$M$10,"="&amp;"N")</f>
        <v>0</v>
      </c>
      <c r="Q87">
        <f ca="1">SUMIFS(INDEX($B$13:$M$64,MATCH(Q$83,$A$13:$A$64,0),1):INDEX($B$13:$M$64,MATCH(Q$83,$A$13:$A$64,0),12),$B70:$M70,"="&amp;"X",$B$10:$M$10,"="&amp;"N")</f>
        <v>0</v>
      </c>
      <c r="R87">
        <f ca="1">SUMIFS(INDEX($B$13:$M$64,MATCH(R$83,$A$13:$A$64,0),1):INDEX($B$13:$M$64,MATCH(R$83,$A$13:$A$64,0),12),$B70:$M70,"="&amp;"X",$B$10:$M$10,"="&amp;"N")</f>
        <v>0</v>
      </c>
      <c r="S87">
        <f ca="1">SUMIFS(INDEX($B$13:$M$64,MATCH(S$83,$A$13:$A$64,0),1):INDEX($B$13:$M$64,MATCH(S$83,$A$13:$A$64,0),12),$B70:$M70,"="&amp;"X",$B$10:$M$10,"="&amp;"N")</f>
        <v>0</v>
      </c>
      <c r="T87">
        <f ca="1">SUMIFS(INDEX($B$13:$M$64,MATCH(T$83,$A$13:$A$64,0),1):INDEX($B$13:$M$64,MATCH(T$83,$A$13:$A$64,0),12),$B70:$M70,"="&amp;"X",$B$10:$M$10,"="&amp;"N")</f>
        <v>0</v>
      </c>
      <c r="U87">
        <f ca="1">SUMIFS(INDEX($B$13:$M$64,MATCH(U$83,$A$13:$A$64,0),1):INDEX($B$13:$M$64,MATCH(U$83,$A$13:$A$64,0),12),$B70:$M70,"="&amp;"X",$B$10:$M$10,"="&amp;"N")</f>
        <v>0</v>
      </c>
      <c r="V87">
        <f ca="1">SUMIFS(INDEX($B$13:$M$64,MATCH(V$83,$A$13:$A$64,0),1):INDEX($B$13:$M$64,MATCH(V$83,$A$13:$A$64,0),12),$B70:$M70,"="&amp;"X",$B$10:$M$10,"="&amp;"N")</f>
        <v>0</v>
      </c>
      <c r="W87">
        <f ca="1">SUMIFS(INDEX($B$13:$M$64,MATCH(W$83,$A$13:$A$64,0),1):INDEX($B$13:$M$64,MATCH(W$83,$A$13:$A$64,0),12),$B70:$M70,"="&amp;"X",$B$10:$M$10,"="&amp;"N")</f>
        <v>0</v>
      </c>
      <c r="X87">
        <f ca="1">SUMIFS(INDEX($B$13:$M$64,MATCH(X$83,$A$13:$A$64,0),1):INDEX($B$13:$M$64,MATCH(X$83,$A$13:$A$64,0),12),$B70:$M70,"="&amp;"X",$B$10:$M$10,"="&amp;"N")</f>
        <v>0</v>
      </c>
      <c r="Y87">
        <f ca="1">SUMIFS(INDEX($B$13:$M$64,MATCH(Y$83,$A$13:$A$64,0),1):INDEX($B$13:$M$64,MATCH(Y$83,$A$13:$A$64,0),12),$B70:$M70,"="&amp;"X",$B$10:$M$10,"="&amp;"N")</f>
        <v>0</v>
      </c>
      <c r="Z87">
        <f ca="1">SUMIFS(INDEX($B$13:$M$64,MATCH(Z$83,$A$13:$A$64,0),1):INDEX($B$13:$M$64,MATCH(Z$83,$A$13:$A$64,0),12),$B70:$M70,"="&amp;"X",$B$10:$M$10,"="&amp;"N")</f>
        <v>0</v>
      </c>
      <c r="AA87">
        <f ca="1">SUMIFS(INDEX($B$13:$M$64,MATCH(AA$83,$A$13:$A$64,0),1):INDEX($B$13:$M$64,MATCH(AA$83,$A$13:$A$64,0),12),$B70:$M70,"="&amp;"X",$B$10:$M$10,"="&amp;"N")</f>
        <v>0</v>
      </c>
      <c r="AB87">
        <f ca="1">SUMIFS(INDEX($B$13:$M$64,MATCH(AB$83,$A$13:$A$64,0),1):INDEX($B$13:$M$64,MATCH(AB$83,$A$13:$A$64,0),12),$B70:$M70,"="&amp;"X",$B$10:$M$10,"="&amp;"N")</f>
        <v>0</v>
      </c>
      <c r="AC87">
        <f ca="1">SUMIFS(INDEX($B$13:$M$64,MATCH(AC$83,$A$13:$A$64,0),1):INDEX($B$13:$M$64,MATCH(AC$83,$A$13:$A$64,0),12),$B70:$M70,"="&amp;"X",$B$10:$M$10,"="&amp;"N")</f>
        <v>0</v>
      </c>
      <c r="AD87">
        <f ca="1">SUMIFS(INDEX($B$13:$M$64,MATCH(AD$83,$A$13:$A$64,0),1):INDEX($B$13:$M$64,MATCH(AD$83,$A$13:$A$64,0),12),$B70:$M70,"="&amp;"X",$B$10:$M$10,"="&amp;"N")</f>
        <v>0</v>
      </c>
      <c r="AE87">
        <f ca="1">SUMIFS(INDEX($B$13:$M$64,MATCH(AE$83,$A$13:$A$64,0),1):INDEX($B$13:$M$64,MATCH(AE$83,$A$13:$A$64,0),12),$B70:$M70,"="&amp;"X",$B$10:$M$10,"="&amp;"N")</f>
        <v>0</v>
      </c>
      <c r="AF87">
        <f ca="1">SUMIFS(INDEX($B$13:$M$64,MATCH(AF$83,$A$13:$A$64,0),1):INDEX($B$13:$M$64,MATCH(AF$83,$A$13:$A$64,0),12),$B70:$M70,"="&amp;"X",$B$10:$M$10,"="&amp;"N")</f>
        <v>0</v>
      </c>
      <c r="AG87">
        <f ca="1">SUMIFS(INDEX($B$13:$M$64,MATCH(AG$83,$A$13:$A$64,0),1):INDEX($B$13:$M$64,MATCH(AG$83,$A$13:$A$64,0),12),$B70:$M70,"="&amp;"X",$B$10:$M$10,"="&amp;"N")</f>
        <v>0</v>
      </c>
      <c r="AH87">
        <f ca="1">SUMIFS(INDEX($B$13:$M$64,MATCH(AH$83,$A$13:$A$64,0),1):INDEX($B$13:$M$64,MATCH(AH$83,$A$13:$A$64,0),12),$B70:$M70,"="&amp;"X",$B$10:$M$10,"="&amp;"N")</f>
        <v>0</v>
      </c>
      <c r="AI87">
        <f ca="1">SUMIFS(INDEX($B$13:$M$64,MATCH(AI$83,$A$13:$A$64,0),1):INDEX($B$13:$M$64,MATCH(AI$83,$A$13:$A$64,0),12),$B70:$M70,"="&amp;"X",$B$10:$M$10,"="&amp;"N")</f>
        <v>0</v>
      </c>
      <c r="AJ87">
        <f ca="1">SUMIFS(INDEX($B$13:$M$64,MATCH(AJ$83,$A$13:$A$64,0),1):INDEX($B$13:$M$64,MATCH(AJ$83,$A$13:$A$64,0),12),$B70:$M70,"="&amp;"X",$B$10:$M$10,"="&amp;"N")</f>
        <v>0</v>
      </c>
      <c r="AK87">
        <f ca="1">SUMIFS(INDEX($B$13:$M$64,MATCH(AK$83,$A$13:$A$64,0),1):INDEX($B$13:$M$64,MATCH(AK$83,$A$13:$A$64,0),12),$B70:$M70,"="&amp;"X",$B$10:$M$10,"="&amp;"N")</f>
        <v>0</v>
      </c>
      <c r="AL87">
        <f ca="1">SUMIFS(INDEX($B$13:$M$64,MATCH(AL$83,$A$13:$A$64,0),1):INDEX($B$13:$M$64,MATCH(AL$83,$A$13:$A$64,0),12),$B70:$M70,"="&amp;"X",$B$10:$M$10,"="&amp;"N")</f>
        <v>0</v>
      </c>
      <c r="AM87">
        <f ca="1">SUMIFS(INDEX($B$13:$M$64,MATCH(AM$83,$A$13:$A$64,0),1):INDEX($B$13:$M$64,MATCH(AM$83,$A$13:$A$64,0),12),$B70:$M70,"="&amp;"X",$B$10:$M$10,"="&amp;"N")</f>
        <v>0</v>
      </c>
      <c r="AN87">
        <f ca="1">SUMIFS(INDEX($B$13:$M$64,MATCH(AN$83,$A$13:$A$64,0),1):INDEX($B$13:$M$64,MATCH(AN$83,$A$13:$A$64,0),12),$B70:$M70,"="&amp;"X",$B$10:$M$10,"="&amp;"N")</f>
        <v>0</v>
      </c>
      <c r="AO87">
        <f ca="1">SUMIFS(INDEX($B$13:$M$64,MATCH(AO$83,$A$13:$A$64,0),1):INDEX($B$13:$M$64,MATCH(AO$83,$A$13:$A$64,0),12),$B70:$M70,"="&amp;"X",$B$10:$M$10,"="&amp;"N")</f>
        <v>0</v>
      </c>
      <c r="AP87">
        <f ca="1">SUMIFS(INDEX($B$13:$M$64,MATCH(AP$83,$A$13:$A$64,0),1):INDEX($B$13:$M$64,MATCH(AP$83,$A$13:$A$64,0),12),$B70:$M70,"="&amp;"X",$B$10:$M$10,"="&amp;"N")</f>
        <v>0</v>
      </c>
      <c r="AQ87">
        <f ca="1">SUMIFS(INDEX($B$13:$M$64,MATCH(AQ$83,$A$13:$A$64,0),1):INDEX($B$13:$M$64,MATCH(AQ$83,$A$13:$A$64,0),12),$B70:$M70,"="&amp;"X",$B$10:$M$10,"="&amp;"N")</f>
        <v>0</v>
      </c>
      <c r="AR87">
        <f ca="1">SUMIFS(INDEX($B$13:$M$64,MATCH(AR$83,$A$13:$A$64,0),1):INDEX($B$13:$M$64,MATCH(AR$83,$A$13:$A$64,0),12),$B70:$M70,"="&amp;"X",$B$10:$M$10,"="&amp;"N")</f>
        <v>0</v>
      </c>
      <c r="AS87">
        <f ca="1">SUMIFS(INDEX($B$13:$M$64,MATCH(AS$83,$A$13:$A$64,0),1):INDEX($B$13:$M$64,MATCH(AS$83,$A$13:$A$64,0),12),$B70:$M70,"="&amp;"X",$B$10:$M$10,"="&amp;"N")</f>
        <v>0</v>
      </c>
      <c r="AT87">
        <f ca="1">SUMIFS(INDEX($B$13:$M$64,MATCH(AT$83,$A$13:$A$64,0),1):INDEX($B$13:$M$64,MATCH(AT$83,$A$13:$A$64,0),12),$B70:$M70,"="&amp;"X",$B$10:$M$10,"="&amp;"N")</f>
        <v>0</v>
      </c>
      <c r="AU87">
        <f ca="1">SUMIFS(INDEX($B$13:$M$64,MATCH(AU$83,$A$13:$A$64,0),1):INDEX($B$13:$M$64,MATCH(AU$83,$A$13:$A$64,0),12),$B70:$M70,"="&amp;"X",$B$10:$M$10,"="&amp;"N")</f>
        <v>0</v>
      </c>
      <c r="AV87">
        <f ca="1">SUMIFS(INDEX($B$13:$M$64,MATCH(AV$83,$A$13:$A$64,0),1):INDEX($B$13:$M$64,MATCH(AV$83,$A$13:$A$64,0),12),$B70:$M70,"="&amp;"X",$B$10:$M$10,"="&amp;"N")</f>
        <v>0</v>
      </c>
      <c r="AW87">
        <f ca="1">SUMIFS(INDEX($B$13:$M$64,MATCH(AW$83,$A$13:$A$64,0),1):INDEX($B$13:$M$64,MATCH(AW$83,$A$13:$A$64,0),12),$B70:$M70,"="&amp;"X",$B$10:$M$10,"="&amp;"N")</f>
        <v>0</v>
      </c>
      <c r="AX87">
        <f ca="1">SUMIFS(INDEX($B$13:$M$64,MATCH(AX$83,$A$13:$A$64,0),1):INDEX($B$13:$M$64,MATCH(AX$83,$A$13:$A$64,0),12),$B70:$M70,"="&amp;"X",$B$10:$M$10,"="&amp;"N")</f>
        <v>0</v>
      </c>
      <c r="AY87">
        <f ca="1">SUMIFS(INDEX($B$13:$M$64,MATCH(AY$83,$A$13:$A$64,0),1):INDEX($B$13:$M$64,MATCH(AY$83,$A$13:$A$64,0),12),$B70:$M70,"="&amp;"X",$B$10:$M$10,"="&amp;"N")</f>
        <v>0</v>
      </c>
      <c r="AZ87">
        <f ca="1">SUMIFS(INDEX($B$13:$M$64,MATCH(AZ$83,$A$13:$A$64,0),1):INDEX($B$13:$M$64,MATCH(AZ$83,$A$13:$A$64,0),12),$B70:$M70,"="&amp;"X",$B$10:$M$10,"="&amp;"N")</f>
        <v>0</v>
      </c>
      <c r="BA87">
        <f ca="1">SUMIFS(INDEX($B$13:$M$64,MATCH(BA$83,$A$13:$A$64,0),1):INDEX($B$13:$M$64,MATCH(BA$83,$A$13:$A$64,0),12),$B70:$M70,"="&amp;"X",$B$10:$M$10,"="&amp;"N")</f>
        <v>0</v>
      </c>
    </row>
    <row r="88" spans="1:56" x14ac:dyDescent="0.35">
      <c r="A88" s="2" t="str">
        <f>Setup!A24</f>
        <v>40 Individual</v>
      </c>
      <c r="B88">
        <f ca="1">SUMIFS(INDEX($B$13:$M$64,MATCH(B$83,$A$13:$A$64,0),1):INDEX($B$13:$M$64,MATCH(B$83,$A$13:$A$64,0),12),$B71:$M71,"="&amp;"X",$B$10:$M$10,"="&amp;"N")</f>
        <v>0</v>
      </c>
      <c r="C88">
        <f ca="1">SUMIFS(INDEX($B$13:$M$64,MATCH(C$83,$A$13:$A$64,0),1):INDEX($B$13:$M$64,MATCH(C$83,$A$13:$A$64,0),12),$B71:$M71,"="&amp;"X",$B$10:$M$10,"="&amp;"N")</f>
        <v>0</v>
      </c>
      <c r="D88">
        <f ca="1">SUMIFS(INDEX($B$13:$M$64,MATCH(D$83,$A$13:$A$64,0),1):INDEX($B$13:$M$64,MATCH(D$83,$A$13:$A$64,0),12),$B71:$M71,"="&amp;"X",$B$10:$M$10,"="&amp;"N")</f>
        <v>0</v>
      </c>
      <c r="E88">
        <f ca="1">SUMIFS(INDEX($B$13:$M$64,MATCH(E$83,$A$13:$A$64,0),1):INDEX($B$13:$M$64,MATCH(E$83,$A$13:$A$64,0),12),$B71:$M71,"="&amp;"X",$B$10:$M$10,"="&amp;"N")</f>
        <v>0</v>
      </c>
      <c r="F88">
        <f ca="1">SUMIFS(INDEX($B$13:$M$64,MATCH(F$83,$A$13:$A$64,0),1):INDEX($B$13:$M$64,MATCH(F$83,$A$13:$A$64,0),12),$B71:$M71,"="&amp;"X",$B$10:$M$10,"="&amp;"N")</f>
        <v>0</v>
      </c>
      <c r="G88">
        <f ca="1">SUMIFS(INDEX($B$13:$M$64,MATCH(G$83,$A$13:$A$64,0),1):INDEX($B$13:$M$64,MATCH(G$83,$A$13:$A$64,0),12),$B71:$M71,"="&amp;"X",$B$10:$M$10,"="&amp;"N")</f>
        <v>0</v>
      </c>
      <c r="H88">
        <f ca="1">SUMIFS(INDEX($B$13:$M$64,MATCH(H$83,$A$13:$A$64,0),1):INDEX($B$13:$M$64,MATCH(H$83,$A$13:$A$64,0),12),$B71:$M71,"="&amp;"X",$B$10:$M$10,"="&amp;"N")</f>
        <v>0</v>
      </c>
      <c r="I88">
        <f ca="1">SUMIFS(INDEX($B$13:$M$64,MATCH(I$83,$A$13:$A$64,0),1):INDEX($B$13:$M$64,MATCH(I$83,$A$13:$A$64,0),12),$B71:$M71,"="&amp;"X",$B$10:$M$10,"="&amp;"N")</f>
        <v>0</v>
      </c>
      <c r="J88">
        <f ca="1">SUMIFS(INDEX($B$13:$M$64,MATCH(J$83,$A$13:$A$64,0),1):INDEX($B$13:$M$64,MATCH(J$83,$A$13:$A$64,0),12),$B71:$M71,"="&amp;"X",$B$10:$M$10,"="&amp;"N")</f>
        <v>0</v>
      </c>
      <c r="K88">
        <f ca="1">SUMIFS(INDEX($B$13:$M$64,MATCH(K$83,$A$13:$A$64,0),1):INDEX($B$13:$M$64,MATCH(K$83,$A$13:$A$64,0),12),$B71:$M71,"="&amp;"X",$B$10:$M$10,"="&amp;"N")</f>
        <v>0</v>
      </c>
      <c r="L88">
        <f ca="1">SUMIFS(INDEX($B$13:$M$64,MATCH(L$83,$A$13:$A$64,0),1):INDEX($B$13:$M$64,MATCH(L$83,$A$13:$A$64,0),12),$B71:$M71,"="&amp;"X",$B$10:$M$10,"="&amp;"N")</f>
        <v>0</v>
      </c>
      <c r="M88">
        <f ca="1">SUMIFS(INDEX($B$13:$M$64,MATCH(M$83,$A$13:$A$64,0),1):INDEX($B$13:$M$64,MATCH(M$83,$A$13:$A$64,0),12),$B71:$M71,"="&amp;"X",$B$10:$M$10,"="&amp;"N")</f>
        <v>0</v>
      </c>
      <c r="N88">
        <f ca="1">SUMIFS(INDEX($B$13:$M$64,MATCH(N$83,$A$13:$A$64,0),1):INDEX($B$13:$M$64,MATCH(N$83,$A$13:$A$64,0),12),$B71:$M71,"="&amp;"X",$B$10:$M$10,"="&amp;"N")</f>
        <v>0</v>
      </c>
      <c r="O88">
        <f ca="1">SUMIFS(INDEX($B$13:$M$64,MATCH(O$83,$A$13:$A$64,0),1):INDEX($B$13:$M$64,MATCH(O$83,$A$13:$A$64,0),12),$B71:$M71,"="&amp;"X",$B$10:$M$10,"="&amp;"N")</f>
        <v>0</v>
      </c>
      <c r="P88">
        <f ca="1">SUMIFS(INDEX($B$13:$M$64,MATCH(P$83,$A$13:$A$64,0),1):INDEX($B$13:$M$64,MATCH(P$83,$A$13:$A$64,0),12),$B71:$M71,"="&amp;"X",$B$10:$M$10,"="&amp;"N")</f>
        <v>0</v>
      </c>
      <c r="Q88">
        <f ca="1">SUMIFS(INDEX($B$13:$M$64,MATCH(Q$83,$A$13:$A$64,0),1):INDEX($B$13:$M$64,MATCH(Q$83,$A$13:$A$64,0),12),$B71:$M71,"="&amp;"X",$B$10:$M$10,"="&amp;"N")</f>
        <v>0</v>
      </c>
      <c r="R88">
        <f ca="1">SUMIFS(INDEX($B$13:$M$64,MATCH(R$83,$A$13:$A$64,0),1):INDEX($B$13:$M$64,MATCH(R$83,$A$13:$A$64,0),12),$B71:$M71,"="&amp;"X",$B$10:$M$10,"="&amp;"N")</f>
        <v>0</v>
      </c>
      <c r="S88">
        <f ca="1">SUMIFS(INDEX($B$13:$M$64,MATCH(S$83,$A$13:$A$64,0),1):INDEX($B$13:$M$64,MATCH(S$83,$A$13:$A$64,0),12),$B71:$M71,"="&amp;"X",$B$10:$M$10,"="&amp;"N")</f>
        <v>0</v>
      </c>
      <c r="T88">
        <f ca="1">SUMIFS(INDEX($B$13:$M$64,MATCH(T$83,$A$13:$A$64,0),1):INDEX($B$13:$M$64,MATCH(T$83,$A$13:$A$64,0),12),$B71:$M71,"="&amp;"X",$B$10:$M$10,"="&amp;"N")</f>
        <v>0</v>
      </c>
      <c r="U88">
        <f ca="1">SUMIFS(INDEX($B$13:$M$64,MATCH(U$83,$A$13:$A$64,0),1):INDEX($B$13:$M$64,MATCH(U$83,$A$13:$A$64,0),12),$B71:$M71,"="&amp;"X",$B$10:$M$10,"="&amp;"N")</f>
        <v>0</v>
      </c>
      <c r="V88">
        <f ca="1">SUMIFS(INDEX($B$13:$M$64,MATCH(V$83,$A$13:$A$64,0),1):INDEX($B$13:$M$64,MATCH(V$83,$A$13:$A$64,0),12),$B71:$M71,"="&amp;"X",$B$10:$M$10,"="&amp;"N")</f>
        <v>0</v>
      </c>
      <c r="W88">
        <f ca="1">SUMIFS(INDEX($B$13:$M$64,MATCH(W$83,$A$13:$A$64,0),1):INDEX($B$13:$M$64,MATCH(W$83,$A$13:$A$64,0),12),$B71:$M71,"="&amp;"X",$B$10:$M$10,"="&amp;"N")</f>
        <v>0</v>
      </c>
      <c r="X88">
        <f ca="1">SUMIFS(INDEX($B$13:$M$64,MATCH(X$83,$A$13:$A$64,0),1):INDEX($B$13:$M$64,MATCH(X$83,$A$13:$A$64,0),12),$B71:$M71,"="&amp;"X",$B$10:$M$10,"="&amp;"N")</f>
        <v>0</v>
      </c>
      <c r="Y88">
        <f ca="1">SUMIFS(INDEX($B$13:$M$64,MATCH(Y$83,$A$13:$A$64,0),1):INDEX($B$13:$M$64,MATCH(Y$83,$A$13:$A$64,0),12),$B71:$M71,"="&amp;"X",$B$10:$M$10,"="&amp;"N")</f>
        <v>0</v>
      </c>
      <c r="Z88">
        <f ca="1">SUMIFS(INDEX($B$13:$M$64,MATCH(Z$83,$A$13:$A$64,0),1):INDEX($B$13:$M$64,MATCH(Z$83,$A$13:$A$64,0),12),$B71:$M71,"="&amp;"X",$B$10:$M$10,"="&amp;"N")</f>
        <v>0</v>
      </c>
      <c r="AA88">
        <f ca="1">SUMIFS(INDEX($B$13:$M$64,MATCH(AA$83,$A$13:$A$64,0),1):INDEX($B$13:$M$64,MATCH(AA$83,$A$13:$A$64,0),12),$B71:$M71,"="&amp;"X",$B$10:$M$10,"="&amp;"N")</f>
        <v>0</v>
      </c>
      <c r="AB88">
        <f ca="1">SUMIFS(INDEX($B$13:$M$64,MATCH(AB$83,$A$13:$A$64,0),1):INDEX($B$13:$M$64,MATCH(AB$83,$A$13:$A$64,0),12),$B71:$M71,"="&amp;"X",$B$10:$M$10,"="&amp;"N")</f>
        <v>0</v>
      </c>
      <c r="AC88">
        <f ca="1">SUMIFS(INDEX($B$13:$M$64,MATCH(AC$83,$A$13:$A$64,0),1):INDEX($B$13:$M$64,MATCH(AC$83,$A$13:$A$64,0),12),$B71:$M71,"="&amp;"X",$B$10:$M$10,"="&amp;"N")</f>
        <v>0</v>
      </c>
      <c r="AD88">
        <f ca="1">SUMIFS(INDEX($B$13:$M$64,MATCH(AD$83,$A$13:$A$64,0),1):INDEX($B$13:$M$64,MATCH(AD$83,$A$13:$A$64,0),12),$B71:$M71,"="&amp;"X",$B$10:$M$10,"="&amp;"N")</f>
        <v>0</v>
      </c>
      <c r="AE88">
        <f ca="1">SUMIFS(INDEX($B$13:$M$64,MATCH(AE$83,$A$13:$A$64,0),1):INDEX($B$13:$M$64,MATCH(AE$83,$A$13:$A$64,0),12),$B71:$M71,"="&amp;"X",$B$10:$M$10,"="&amp;"N")</f>
        <v>0</v>
      </c>
      <c r="AF88">
        <f ca="1">SUMIFS(INDEX($B$13:$M$64,MATCH(AF$83,$A$13:$A$64,0),1):INDEX($B$13:$M$64,MATCH(AF$83,$A$13:$A$64,0),12),$B71:$M71,"="&amp;"X",$B$10:$M$10,"="&amp;"N")</f>
        <v>0</v>
      </c>
      <c r="AG88">
        <f ca="1">SUMIFS(INDEX($B$13:$M$64,MATCH(AG$83,$A$13:$A$64,0),1):INDEX($B$13:$M$64,MATCH(AG$83,$A$13:$A$64,0),12),$B71:$M71,"="&amp;"X",$B$10:$M$10,"="&amp;"N")</f>
        <v>0</v>
      </c>
      <c r="AH88">
        <f ca="1">SUMIFS(INDEX($B$13:$M$64,MATCH(AH$83,$A$13:$A$64,0),1):INDEX($B$13:$M$64,MATCH(AH$83,$A$13:$A$64,0),12),$B71:$M71,"="&amp;"X",$B$10:$M$10,"="&amp;"N")</f>
        <v>0</v>
      </c>
      <c r="AI88">
        <f ca="1">SUMIFS(INDEX($B$13:$M$64,MATCH(AI$83,$A$13:$A$64,0),1):INDEX($B$13:$M$64,MATCH(AI$83,$A$13:$A$64,0),12),$B71:$M71,"="&amp;"X",$B$10:$M$10,"="&amp;"N")</f>
        <v>0</v>
      </c>
      <c r="AJ88">
        <f ca="1">SUMIFS(INDEX($B$13:$M$64,MATCH(AJ$83,$A$13:$A$64,0),1):INDEX($B$13:$M$64,MATCH(AJ$83,$A$13:$A$64,0),12),$B71:$M71,"="&amp;"X",$B$10:$M$10,"="&amp;"N")</f>
        <v>0</v>
      </c>
      <c r="AK88">
        <f ca="1">SUMIFS(INDEX($B$13:$M$64,MATCH(AK$83,$A$13:$A$64,0),1):INDEX($B$13:$M$64,MATCH(AK$83,$A$13:$A$64,0),12),$B71:$M71,"="&amp;"X",$B$10:$M$10,"="&amp;"N")</f>
        <v>0</v>
      </c>
      <c r="AL88">
        <f ca="1">SUMIFS(INDEX($B$13:$M$64,MATCH(AL$83,$A$13:$A$64,0),1):INDEX($B$13:$M$64,MATCH(AL$83,$A$13:$A$64,0),12),$B71:$M71,"="&amp;"X",$B$10:$M$10,"="&amp;"N")</f>
        <v>0</v>
      </c>
      <c r="AM88">
        <f ca="1">SUMIFS(INDEX($B$13:$M$64,MATCH(AM$83,$A$13:$A$64,0),1):INDEX($B$13:$M$64,MATCH(AM$83,$A$13:$A$64,0),12),$B71:$M71,"="&amp;"X",$B$10:$M$10,"="&amp;"N")</f>
        <v>0</v>
      </c>
      <c r="AN88">
        <f ca="1">SUMIFS(INDEX($B$13:$M$64,MATCH(AN$83,$A$13:$A$64,0),1):INDEX($B$13:$M$64,MATCH(AN$83,$A$13:$A$64,0),12),$B71:$M71,"="&amp;"X",$B$10:$M$10,"="&amp;"N")</f>
        <v>0</v>
      </c>
      <c r="AO88">
        <f ca="1">SUMIFS(INDEX($B$13:$M$64,MATCH(AO$83,$A$13:$A$64,0),1):INDEX($B$13:$M$64,MATCH(AO$83,$A$13:$A$64,0),12),$B71:$M71,"="&amp;"X",$B$10:$M$10,"="&amp;"N")</f>
        <v>0</v>
      </c>
      <c r="AP88">
        <f ca="1">SUMIFS(INDEX($B$13:$M$64,MATCH(AP$83,$A$13:$A$64,0),1):INDEX($B$13:$M$64,MATCH(AP$83,$A$13:$A$64,0),12),$B71:$M71,"="&amp;"X",$B$10:$M$10,"="&amp;"N")</f>
        <v>0</v>
      </c>
      <c r="AQ88">
        <f ca="1">SUMIFS(INDEX($B$13:$M$64,MATCH(AQ$83,$A$13:$A$64,0),1):INDEX($B$13:$M$64,MATCH(AQ$83,$A$13:$A$64,0),12),$B71:$M71,"="&amp;"X",$B$10:$M$10,"="&amp;"N")</f>
        <v>0</v>
      </c>
      <c r="AR88">
        <f ca="1">SUMIFS(INDEX($B$13:$M$64,MATCH(AR$83,$A$13:$A$64,0),1):INDEX($B$13:$M$64,MATCH(AR$83,$A$13:$A$64,0),12),$B71:$M71,"="&amp;"X",$B$10:$M$10,"="&amp;"N")</f>
        <v>0</v>
      </c>
      <c r="AS88">
        <f ca="1">SUMIFS(INDEX($B$13:$M$64,MATCH(AS$83,$A$13:$A$64,0),1):INDEX($B$13:$M$64,MATCH(AS$83,$A$13:$A$64,0),12),$B71:$M71,"="&amp;"X",$B$10:$M$10,"="&amp;"N")</f>
        <v>0</v>
      </c>
      <c r="AT88">
        <f ca="1">SUMIFS(INDEX($B$13:$M$64,MATCH(AT$83,$A$13:$A$64,0),1):INDEX($B$13:$M$64,MATCH(AT$83,$A$13:$A$64,0),12),$B71:$M71,"="&amp;"X",$B$10:$M$10,"="&amp;"N")</f>
        <v>0</v>
      </c>
      <c r="AU88">
        <f ca="1">SUMIFS(INDEX($B$13:$M$64,MATCH(AU$83,$A$13:$A$64,0),1):INDEX($B$13:$M$64,MATCH(AU$83,$A$13:$A$64,0),12),$B71:$M71,"="&amp;"X",$B$10:$M$10,"="&amp;"N")</f>
        <v>0</v>
      </c>
      <c r="AV88">
        <f ca="1">SUMIFS(INDEX($B$13:$M$64,MATCH(AV$83,$A$13:$A$64,0),1):INDEX($B$13:$M$64,MATCH(AV$83,$A$13:$A$64,0),12),$B71:$M71,"="&amp;"X",$B$10:$M$10,"="&amp;"N")</f>
        <v>0</v>
      </c>
      <c r="AW88">
        <f ca="1">SUMIFS(INDEX($B$13:$M$64,MATCH(AW$83,$A$13:$A$64,0),1):INDEX($B$13:$M$64,MATCH(AW$83,$A$13:$A$64,0),12),$B71:$M71,"="&amp;"X",$B$10:$M$10,"="&amp;"N")</f>
        <v>0</v>
      </c>
      <c r="AX88">
        <f ca="1">SUMIFS(INDEX($B$13:$M$64,MATCH(AX$83,$A$13:$A$64,0),1):INDEX($B$13:$M$64,MATCH(AX$83,$A$13:$A$64,0),12),$B71:$M71,"="&amp;"X",$B$10:$M$10,"="&amp;"N")</f>
        <v>0</v>
      </c>
      <c r="AY88">
        <f ca="1">SUMIFS(INDEX($B$13:$M$64,MATCH(AY$83,$A$13:$A$64,0),1):INDEX($B$13:$M$64,MATCH(AY$83,$A$13:$A$64,0),12),$B71:$M71,"="&amp;"X",$B$10:$M$10,"="&amp;"N")</f>
        <v>0</v>
      </c>
      <c r="AZ88">
        <f ca="1">SUMIFS(INDEX($B$13:$M$64,MATCH(AZ$83,$A$13:$A$64,0),1):INDEX($B$13:$M$64,MATCH(AZ$83,$A$13:$A$64,0),12),$B71:$M71,"="&amp;"X",$B$10:$M$10,"="&amp;"N")</f>
        <v>0</v>
      </c>
      <c r="BA88">
        <f ca="1">SUMIFS(INDEX($B$13:$M$64,MATCH(BA$83,$A$13:$A$64,0),1):INDEX($B$13:$M$64,MATCH(BA$83,$A$13:$A$64,0),12),$B71:$M71,"="&amp;"X",$B$10:$M$10,"="&amp;"N")</f>
        <v>0</v>
      </c>
    </row>
    <row r="89" spans="1:56" x14ac:dyDescent="0.35">
      <c r="A89" s="2" t="str">
        <f>Setup!A25</f>
        <v>Caseload 6</v>
      </c>
      <c r="B89">
        <f ca="1">SUMIFS(INDEX($B$13:$M$64,MATCH(B$83,$A$13:$A$64,0),1):INDEX($B$13:$M$64,MATCH(B$83,$A$13:$A$64,0),12),$B72:$M72,"="&amp;"X",$B$10:$M$10,"="&amp;"N")</f>
        <v>0</v>
      </c>
      <c r="C89">
        <f ca="1">SUMIFS(INDEX($B$13:$M$64,MATCH(C$83,$A$13:$A$64,0),1):INDEX($B$13:$M$64,MATCH(C$83,$A$13:$A$64,0),12),$B72:$M72,"="&amp;"X",$B$10:$M$10,"="&amp;"N")</f>
        <v>0</v>
      </c>
      <c r="D89">
        <f ca="1">SUMIFS(INDEX($B$13:$M$64,MATCH(D$83,$A$13:$A$64,0),1):INDEX($B$13:$M$64,MATCH(D$83,$A$13:$A$64,0),12),$B72:$M72,"="&amp;"X",$B$10:$M$10,"="&amp;"N")</f>
        <v>0</v>
      </c>
      <c r="E89">
        <f ca="1">SUMIFS(INDEX($B$13:$M$64,MATCH(E$83,$A$13:$A$64,0),1):INDEX($B$13:$M$64,MATCH(E$83,$A$13:$A$64,0),12),$B72:$M72,"="&amp;"X",$B$10:$M$10,"="&amp;"N")</f>
        <v>0</v>
      </c>
      <c r="F89">
        <f ca="1">SUMIFS(INDEX($B$13:$M$64,MATCH(F$83,$A$13:$A$64,0),1):INDEX($B$13:$M$64,MATCH(F$83,$A$13:$A$64,0),12),$B72:$M72,"="&amp;"X",$B$10:$M$10,"="&amp;"N")</f>
        <v>0</v>
      </c>
      <c r="G89">
        <f ca="1">SUMIFS(INDEX($B$13:$M$64,MATCH(G$83,$A$13:$A$64,0),1):INDEX($B$13:$M$64,MATCH(G$83,$A$13:$A$64,0),12),$B72:$M72,"="&amp;"X",$B$10:$M$10,"="&amp;"N")</f>
        <v>0</v>
      </c>
      <c r="H89">
        <f ca="1">SUMIFS(INDEX($B$13:$M$64,MATCH(H$83,$A$13:$A$64,0),1):INDEX($B$13:$M$64,MATCH(H$83,$A$13:$A$64,0),12),$B72:$M72,"="&amp;"X",$B$10:$M$10,"="&amp;"N")</f>
        <v>0</v>
      </c>
      <c r="I89">
        <f ca="1">SUMIFS(INDEX($B$13:$M$64,MATCH(I$83,$A$13:$A$64,0),1):INDEX($B$13:$M$64,MATCH(I$83,$A$13:$A$64,0),12),$B72:$M72,"="&amp;"X",$B$10:$M$10,"="&amp;"N")</f>
        <v>0</v>
      </c>
      <c r="J89">
        <f ca="1">SUMIFS(INDEX($B$13:$M$64,MATCH(J$83,$A$13:$A$64,0),1):INDEX($B$13:$M$64,MATCH(J$83,$A$13:$A$64,0),12),$B72:$M72,"="&amp;"X",$B$10:$M$10,"="&amp;"N")</f>
        <v>0</v>
      </c>
      <c r="K89">
        <f ca="1">SUMIFS(INDEX($B$13:$M$64,MATCH(K$83,$A$13:$A$64,0),1):INDEX($B$13:$M$64,MATCH(K$83,$A$13:$A$64,0),12),$B72:$M72,"="&amp;"X",$B$10:$M$10,"="&amp;"N")</f>
        <v>0</v>
      </c>
      <c r="L89">
        <f ca="1">SUMIFS(INDEX($B$13:$M$64,MATCH(L$83,$A$13:$A$64,0),1):INDEX($B$13:$M$64,MATCH(L$83,$A$13:$A$64,0),12),$B72:$M72,"="&amp;"X",$B$10:$M$10,"="&amp;"N")</f>
        <v>0</v>
      </c>
      <c r="M89">
        <f ca="1">SUMIFS(INDEX($B$13:$M$64,MATCH(M$83,$A$13:$A$64,0),1):INDEX($B$13:$M$64,MATCH(M$83,$A$13:$A$64,0),12),$B72:$M72,"="&amp;"X",$B$10:$M$10,"="&amp;"N")</f>
        <v>0</v>
      </c>
      <c r="N89">
        <f ca="1">SUMIFS(INDEX($B$13:$M$64,MATCH(N$83,$A$13:$A$64,0),1):INDEX($B$13:$M$64,MATCH(N$83,$A$13:$A$64,0),12),$B72:$M72,"="&amp;"X",$B$10:$M$10,"="&amp;"N")</f>
        <v>0</v>
      </c>
      <c r="O89">
        <f ca="1">SUMIFS(INDEX($B$13:$M$64,MATCH(O$83,$A$13:$A$64,0),1):INDEX($B$13:$M$64,MATCH(O$83,$A$13:$A$64,0),12),$B72:$M72,"="&amp;"X",$B$10:$M$10,"="&amp;"N")</f>
        <v>0</v>
      </c>
      <c r="P89">
        <f ca="1">SUMIFS(INDEX($B$13:$M$64,MATCH(P$83,$A$13:$A$64,0),1):INDEX($B$13:$M$64,MATCH(P$83,$A$13:$A$64,0),12),$B72:$M72,"="&amp;"X",$B$10:$M$10,"="&amp;"N")</f>
        <v>0</v>
      </c>
      <c r="Q89">
        <f ca="1">SUMIFS(INDEX($B$13:$M$64,MATCH(Q$83,$A$13:$A$64,0),1):INDEX($B$13:$M$64,MATCH(Q$83,$A$13:$A$64,0),12),$B72:$M72,"="&amp;"X",$B$10:$M$10,"="&amp;"N")</f>
        <v>0</v>
      </c>
      <c r="R89">
        <f ca="1">SUMIFS(INDEX($B$13:$M$64,MATCH(R$83,$A$13:$A$64,0),1):INDEX($B$13:$M$64,MATCH(R$83,$A$13:$A$64,0),12),$B72:$M72,"="&amp;"X",$B$10:$M$10,"="&amp;"N")</f>
        <v>0</v>
      </c>
      <c r="S89">
        <f ca="1">SUMIFS(INDEX($B$13:$M$64,MATCH(S$83,$A$13:$A$64,0),1):INDEX($B$13:$M$64,MATCH(S$83,$A$13:$A$64,0),12),$B72:$M72,"="&amp;"X",$B$10:$M$10,"="&amp;"N")</f>
        <v>0</v>
      </c>
      <c r="T89">
        <f ca="1">SUMIFS(INDEX($B$13:$M$64,MATCH(T$83,$A$13:$A$64,0),1):INDEX($B$13:$M$64,MATCH(T$83,$A$13:$A$64,0),12),$B72:$M72,"="&amp;"X",$B$10:$M$10,"="&amp;"N")</f>
        <v>0</v>
      </c>
      <c r="U89">
        <f ca="1">SUMIFS(INDEX($B$13:$M$64,MATCH(U$83,$A$13:$A$64,0),1):INDEX($B$13:$M$64,MATCH(U$83,$A$13:$A$64,0),12),$B72:$M72,"="&amp;"X",$B$10:$M$10,"="&amp;"N")</f>
        <v>0</v>
      </c>
      <c r="V89">
        <f ca="1">SUMIFS(INDEX($B$13:$M$64,MATCH(V$83,$A$13:$A$64,0),1):INDEX($B$13:$M$64,MATCH(V$83,$A$13:$A$64,0),12),$B72:$M72,"="&amp;"X",$B$10:$M$10,"="&amp;"N")</f>
        <v>0</v>
      </c>
      <c r="W89">
        <f ca="1">SUMIFS(INDEX($B$13:$M$64,MATCH(W$83,$A$13:$A$64,0),1):INDEX($B$13:$M$64,MATCH(W$83,$A$13:$A$64,0),12),$B72:$M72,"="&amp;"X",$B$10:$M$10,"="&amp;"N")</f>
        <v>0</v>
      </c>
      <c r="X89">
        <f ca="1">SUMIFS(INDEX($B$13:$M$64,MATCH(X$83,$A$13:$A$64,0),1):INDEX($B$13:$M$64,MATCH(X$83,$A$13:$A$64,0),12),$B72:$M72,"="&amp;"X",$B$10:$M$10,"="&amp;"N")</f>
        <v>0</v>
      </c>
      <c r="Y89">
        <f ca="1">SUMIFS(INDEX($B$13:$M$64,MATCH(Y$83,$A$13:$A$64,0),1):INDEX($B$13:$M$64,MATCH(Y$83,$A$13:$A$64,0),12),$B72:$M72,"="&amp;"X",$B$10:$M$10,"="&amp;"N")</f>
        <v>0</v>
      </c>
      <c r="Z89">
        <f ca="1">SUMIFS(INDEX($B$13:$M$64,MATCH(Z$83,$A$13:$A$64,0),1):INDEX($B$13:$M$64,MATCH(Z$83,$A$13:$A$64,0),12),$B72:$M72,"="&amp;"X",$B$10:$M$10,"="&amp;"N")</f>
        <v>0</v>
      </c>
      <c r="AA89">
        <f ca="1">SUMIFS(INDEX($B$13:$M$64,MATCH(AA$83,$A$13:$A$64,0),1):INDEX($B$13:$M$64,MATCH(AA$83,$A$13:$A$64,0),12),$B72:$M72,"="&amp;"X",$B$10:$M$10,"="&amp;"N")</f>
        <v>0</v>
      </c>
      <c r="AB89">
        <f ca="1">SUMIFS(INDEX($B$13:$M$64,MATCH(AB$83,$A$13:$A$64,0),1):INDEX($B$13:$M$64,MATCH(AB$83,$A$13:$A$64,0),12),$B72:$M72,"="&amp;"X",$B$10:$M$10,"="&amp;"N")</f>
        <v>0</v>
      </c>
      <c r="AC89">
        <f ca="1">SUMIFS(INDEX($B$13:$M$64,MATCH(AC$83,$A$13:$A$64,0),1):INDEX($B$13:$M$64,MATCH(AC$83,$A$13:$A$64,0),12),$B72:$M72,"="&amp;"X",$B$10:$M$10,"="&amp;"N")</f>
        <v>0</v>
      </c>
      <c r="AD89">
        <f ca="1">SUMIFS(INDEX($B$13:$M$64,MATCH(AD$83,$A$13:$A$64,0),1):INDEX($B$13:$M$64,MATCH(AD$83,$A$13:$A$64,0),12),$B72:$M72,"="&amp;"X",$B$10:$M$10,"="&amp;"N")</f>
        <v>0</v>
      </c>
      <c r="AE89">
        <f ca="1">SUMIFS(INDEX($B$13:$M$64,MATCH(AE$83,$A$13:$A$64,0),1):INDEX($B$13:$M$64,MATCH(AE$83,$A$13:$A$64,0),12),$B72:$M72,"="&amp;"X",$B$10:$M$10,"="&amp;"N")</f>
        <v>0</v>
      </c>
      <c r="AF89">
        <f ca="1">SUMIFS(INDEX($B$13:$M$64,MATCH(AF$83,$A$13:$A$64,0),1):INDEX($B$13:$M$64,MATCH(AF$83,$A$13:$A$64,0),12),$B72:$M72,"="&amp;"X",$B$10:$M$10,"="&amp;"N")</f>
        <v>0</v>
      </c>
      <c r="AG89">
        <f ca="1">SUMIFS(INDEX($B$13:$M$64,MATCH(AG$83,$A$13:$A$64,0),1):INDEX($B$13:$M$64,MATCH(AG$83,$A$13:$A$64,0),12),$B72:$M72,"="&amp;"X",$B$10:$M$10,"="&amp;"N")</f>
        <v>0</v>
      </c>
      <c r="AH89">
        <f ca="1">SUMIFS(INDEX($B$13:$M$64,MATCH(AH$83,$A$13:$A$64,0),1):INDEX($B$13:$M$64,MATCH(AH$83,$A$13:$A$64,0),12),$B72:$M72,"="&amp;"X",$B$10:$M$10,"="&amp;"N")</f>
        <v>0</v>
      </c>
      <c r="AI89">
        <f ca="1">SUMIFS(INDEX($B$13:$M$64,MATCH(AI$83,$A$13:$A$64,0),1):INDEX($B$13:$M$64,MATCH(AI$83,$A$13:$A$64,0),12),$B72:$M72,"="&amp;"X",$B$10:$M$10,"="&amp;"N")</f>
        <v>0</v>
      </c>
      <c r="AJ89">
        <f ca="1">SUMIFS(INDEX($B$13:$M$64,MATCH(AJ$83,$A$13:$A$64,0),1):INDEX($B$13:$M$64,MATCH(AJ$83,$A$13:$A$64,0),12),$B72:$M72,"="&amp;"X",$B$10:$M$10,"="&amp;"N")</f>
        <v>0</v>
      </c>
      <c r="AK89">
        <f ca="1">SUMIFS(INDEX($B$13:$M$64,MATCH(AK$83,$A$13:$A$64,0),1):INDEX($B$13:$M$64,MATCH(AK$83,$A$13:$A$64,0),12),$B72:$M72,"="&amp;"X",$B$10:$M$10,"="&amp;"N")</f>
        <v>0</v>
      </c>
      <c r="AL89">
        <f ca="1">SUMIFS(INDEX($B$13:$M$64,MATCH(AL$83,$A$13:$A$64,0),1):INDEX($B$13:$M$64,MATCH(AL$83,$A$13:$A$64,0),12),$B72:$M72,"="&amp;"X",$B$10:$M$10,"="&amp;"N")</f>
        <v>0</v>
      </c>
      <c r="AM89">
        <f ca="1">SUMIFS(INDEX($B$13:$M$64,MATCH(AM$83,$A$13:$A$64,0),1):INDEX($B$13:$M$64,MATCH(AM$83,$A$13:$A$64,0),12),$B72:$M72,"="&amp;"X",$B$10:$M$10,"="&amp;"N")</f>
        <v>0</v>
      </c>
      <c r="AN89">
        <f ca="1">SUMIFS(INDEX($B$13:$M$64,MATCH(AN$83,$A$13:$A$64,0),1):INDEX($B$13:$M$64,MATCH(AN$83,$A$13:$A$64,0),12),$B72:$M72,"="&amp;"X",$B$10:$M$10,"="&amp;"N")</f>
        <v>0</v>
      </c>
      <c r="AO89">
        <f ca="1">SUMIFS(INDEX($B$13:$M$64,MATCH(AO$83,$A$13:$A$64,0),1):INDEX($B$13:$M$64,MATCH(AO$83,$A$13:$A$64,0),12),$B72:$M72,"="&amp;"X",$B$10:$M$10,"="&amp;"N")</f>
        <v>0</v>
      </c>
      <c r="AP89">
        <f ca="1">SUMIFS(INDEX($B$13:$M$64,MATCH(AP$83,$A$13:$A$64,0),1):INDEX($B$13:$M$64,MATCH(AP$83,$A$13:$A$64,0),12),$B72:$M72,"="&amp;"X",$B$10:$M$10,"="&amp;"N")</f>
        <v>0</v>
      </c>
      <c r="AQ89">
        <f ca="1">SUMIFS(INDEX($B$13:$M$64,MATCH(AQ$83,$A$13:$A$64,0),1):INDEX($B$13:$M$64,MATCH(AQ$83,$A$13:$A$64,0),12),$B72:$M72,"="&amp;"X",$B$10:$M$10,"="&amp;"N")</f>
        <v>0</v>
      </c>
      <c r="AR89">
        <f ca="1">SUMIFS(INDEX($B$13:$M$64,MATCH(AR$83,$A$13:$A$64,0),1):INDEX($B$13:$M$64,MATCH(AR$83,$A$13:$A$64,0),12),$B72:$M72,"="&amp;"X",$B$10:$M$10,"="&amp;"N")</f>
        <v>0</v>
      </c>
      <c r="AS89">
        <f ca="1">SUMIFS(INDEX($B$13:$M$64,MATCH(AS$83,$A$13:$A$64,0),1):INDEX($B$13:$M$64,MATCH(AS$83,$A$13:$A$64,0),12),$B72:$M72,"="&amp;"X",$B$10:$M$10,"="&amp;"N")</f>
        <v>0</v>
      </c>
      <c r="AT89">
        <f ca="1">SUMIFS(INDEX($B$13:$M$64,MATCH(AT$83,$A$13:$A$64,0),1):INDEX($B$13:$M$64,MATCH(AT$83,$A$13:$A$64,0),12),$B72:$M72,"="&amp;"X",$B$10:$M$10,"="&amp;"N")</f>
        <v>0</v>
      </c>
      <c r="AU89">
        <f ca="1">SUMIFS(INDEX($B$13:$M$64,MATCH(AU$83,$A$13:$A$64,0),1):INDEX($B$13:$M$64,MATCH(AU$83,$A$13:$A$64,0),12),$B72:$M72,"="&amp;"X",$B$10:$M$10,"="&amp;"N")</f>
        <v>0</v>
      </c>
      <c r="AV89">
        <f ca="1">SUMIFS(INDEX($B$13:$M$64,MATCH(AV$83,$A$13:$A$64,0),1):INDEX($B$13:$M$64,MATCH(AV$83,$A$13:$A$64,0),12),$B72:$M72,"="&amp;"X",$B$10:$M$10,"="&amp;"N")</f>
        <v>0</v>
      </c>
      <c r="AW89">
        <f ca="1">SUMIFS(INDEX($B$13:$M$64,MATCH(AW$83,$A$13:$A$64,0),1):INDEX($B$13:$M$64,MATCH(AW$83,$A$13:$A$64,0),12),$B72:$M72,"="&amp;"X",$B$10:$M$10,"="&amp;"N")</f>
        <v>0</v>
      </c>
      <c r="AX89">
        <f ca="1">SUMIFS(INDEX($B$13:$M$64,MATCH(AX$83,$A$13:$A$64,0),1):INDEX($B$13:$M$64,MATCH(AX$83,$A$13:$A$64,0),12),$B72:$M72,"="&amp;"X",$B$10:$M$10,"="&amp;"N")</f>
        <v>0</v>
      </c>
      <c r="AY89">
        <f ca="1">SUMIFS(INDEX($B$13:$M$64,MATCH(AY$83,$A$13:$A$64,0),1):INDEX($B$13:$M$64,MATCH(AY$83,$A$13:$A$64,0),12),$B72:$M72,"="&amp;"X",$B$10:$M$10,"="&amp;"N")</f>
        <v>0</v>
      </c>
      <c r="AZ89">
        <f ca="1">SUMIFS(INDEX($B$13:$M$64,MATCH(AZ$83,$A$13:$A$64,0),1):INDEX($B$13:$M$64,MATCH(AZ$83,$A$13:$A$64,0),12),$B72:$M72,"="&amp;"X",$B$10:$M$10,"="&amp;"N")</f>
        <v>0</v>
      </c>
      <c r="BA89">
        <f ca="1">SUMIFS(INDEX($B$13:$M$64,MATCH(BA$83,$A$13:$A$64,0),1):INDEX($B$13:$M$64,MATCH(BA$83,$A$13:$A$64,0),12),$B72:$M72,"="&amp;"X",$B$10:$M$10,"="&amp;"N")</f>
        <v>0</v>
      </c>
    </row>
    <row r="90" spans="1:56" x14ac:dyDescent="0.35">
      <c r="A90" s="2" t="str">
        <f>Setup!A26</f>
        <v>Caseload 7</v>
      </c>
      <c r="B90">
        <f ca="1">SUMIFS(INDEX($B$13:$M$64,MATCH(B$83,$A$13:$A$64,0),1):INDEX($B$13:$M$64,MATCH(B$83,$A$13:$A$64,0),12),$B73:$M73,"="&amp;"X",$B$10:$M$10,"="&amp;"N")</f>
        <v>0</v>
      </c>
      <c r="C90">
        <f ca="1">SUMIFS(INDEX($B$13:$M$64,MATCH(C$83,$A$13:$A$64,0),1):INDEX($B$13:$M$64,MATCH(C$83,$A$13:$A$64,0),12),$B73:$M73,"="&amp;"X",$B$10:$M$10,"="&amp;"N")</f>
        <v>0</v>
      </c>
      <c r="D90">
        <f ca="1">SUMIFS(INDEX($B$13:$M$64,MATCH(D$83,$A$13:$A$64,0),1):INDEX($B$13:$M$64,MATCH(D$83,$A$13:$A$64,0),12),$B73:$M73,"="&amp;"X",$B$10:$M$10,"="&amp;"N")</f>
        <v>0</v>
      </c>
      <c r="E90">
        <f ca="1">SUMIFS(INDEX($B$13:$M$64,MATCH(E$83,$A$13:$A$64,0),1):INDEX($B$13:$M$64,MATCH(E$83,$A$13:$A$64,0),12),$B73:$M73,"="&amp;"X",$B$10:$M$10,"="&amp;"N")</f>
        <v>0</v>
      </c>
      <c r="F90">
        <f ca="1">SUMIFS(INDEX($B$13:$M$64,MATCH(F$83,$A$13:$A$64,0),1):INDEX($B$13:$M$64,MATCH(F$83,$A$13:$A$64,0),12),$B73:$M73,"="&amp;"X",$B$10:$M$10,"="&amp;"N")</f>
        <v>0</v>
      </c>
      <c r="G90">
        <f ca="1">SUMIFS(INDEX($B$13:$M$64,MATCH(G$83,$A$13:$A$64,0),1):INDEX($B$13:$M$64,MATCH(G$83,$A$13:$A$64,0),12),$B73:$M73,"="&amp;"X",$B$10:$M$10,"="&amp;"N")</f>
        <v>0</v>
      </c>
      <c r="H90">
        <f ca="1">SUMIFS(INDEX($B$13:$M$64,MATCH(H$83,$A$13:$A$64,0),1):INDEX($B$13:$M$64,MATCH(H$83,$A$13:$A$64,0),12),$B73:$M73,"="&amp;"X",$B$10:$M$10,"="&amp;"N")</f>
        <v>0</v>
      </c>
      <c r="I90">
        <f ca="1">SUMIFS(INDEX($B$13:$M$64,MATCH(I$83,$A$13:$A$64,0),1):INDEX($B$13:$M$64,MATCH(I$83,$A$13:$A$64,0),12),$B73:$M73,"="&amp;"X",$B$10:$M$10,"="&amp;"N")</f>
        <v>0</v>
      </c>
      <c r="J90">
        <f ca="1">SUMIFS(INDEX($B$13:$M$64,MATCH(J$83,$A$13:$A$64,0),1):INDEX($B$13:$M$64,MATCH(J$83,$A$13:$A$64,0),12),$B73:$M73,"="&amp;"X",$B$10:$M$10,"="&amp;"N")</f>
        <v>0</v>
      </c>
      <c r="K90">
        <f ca="1">SUMIFS(INDEX($B$13:$M$64,MATCH(K$83,$A$13:$A$64,0),1):INDEX($B$13:$M$64,MATCH(K$83,$A$13:$A$64,0),12),$B73:$M73,"="&amp;"X",$B$10:$M$10,"="&amp;"N")</f>
        <v>0</v>
      </c>
      <c r="L90">
        <f ca="1">SUMIFS(INDEX($B$13:$M$64,MATCH(L$83,$A$13:$A$64,0),1):INDEX($B$13:$M$64,MATCH(L$83,$A$13:$A$64,0),12),$B73:$M73,"="&amp;"X",$B$10:$M$10,"="&amp;"N")</f>
        <v>0</v>
      </c>
      <c r="M90">
        <f ca="1">SUMIFS(INDEX($B$13:$M$64,MATCH(M$83,$A$13:$A$64,0),1):INDEX($B$13:$M$64,MATCH(M$83,$A$13:$A$64,0),12),$B73:$M73,"="&amp;"X",$B$10:$M$10,"="&amp;"N")</f>
        <v>0</v>
      </c>
      <c r="N90">
        <f ca="1">SUMIFS(INDEX($B$13:$M$64,MATCH(N$83,$A$13:$A$64,0),1):INDEX($B$13:$M$64,MATCH(N$83,$A$13:$A$64,0),12),$B73:$M73,"="&amp;"X",$B$10:$M$10,"="&amp;"N")</f>
        <v>0</v>
      </c>
      <c r="O90">
        <f ca="1">SUMIFS(INDEX($B$13:$M$64,MATCH(O$83,$A$13:$A$64,0),1):INDEX($B$13:$M$64,MATCH(O$83,$A$13:$A$64,0),12),$B73:$M73,"="&amp;"X",$B$10:$M$10,"="&amp;"N")</f>
        <v>0</v>
      </c>
      <c r="P90">
        <f ca="1">SUMIFS(INDEX($B$13:$M$64,MATCH(P$83,$A$13:$A$64,0),1):INDEX($B$13:$M$64,MATCH(P$83,$A$13:$A$64,0),12),$B73:$M73,"="&amp;"X",$B$10:$M$10,"="&amp;"N")</f>
        <v>0</v>
      </c>
      <c r="Q90">
        <f ca="1">SUMIFS(INDEX($B$13:$M$64,MATCH(Q$83,$A$13:$A$64,0),1):INDEX($B$13:$M$64,MATCH(Q$83,$A$13:$A$64,0),12),$B73:$M73,"="&amp;"X",$B$10:$M$10,"="&amp;"N")</f>
        <v>0</v>
      </c>
      <c r="R90">
        <f ca="1">SUMIFS(INDEX($B$13:$M$64,MATCH(R$83,$A$13:$A$64,0),1):INDEX($B$13:$M$64,MATCH(R$83,$A$13:$A$64,0),12),$B73:$M73,"="&amp;"X",$B$10:$M$10,"="&amp;"N")</f>
        <v>0</v>
      </c>
      <c r="S90">
        <f ca="1">SUMIFS(INDEX($B$13:$M$64,MATCH(S$83,$A$13:$A$64,0),1):INDEX($B$13:$M$64,MATCH(S$83,$A$13:$A$64,0),12),$B73:$M73,"="&amp;"X",$B$10:$M$10,"="&amp;"N")</f>
        <v>0</v>
      </c>
      <c r="T90">
        <f ca="1">SUMIFS(INDEX($B$13:$M$64,MATCH(T$83,$A$13:$A$64,0),1):INDEX($B$13:$M$64,MATCH(T$83,$A$13:$A$64,0),12),$B73:$M73,"="&amp;"X",$B$10:$M$10,"="&amp;"N")</f>
        <v>0</v>
      </c>
      <c r="U90">
        <f ca="1">SUMIFS(INDEX($B$13:$M$64,MATCH(U$83,$A$13:$A$64,0),1):INDEX($B$13:$M$64,MATCH(U$83,$A$13:$A$64,0),12),$B73:$M73,"="&amp;"X",$B$10:$M$10,"="&amp;"N")</f>
        <v>0</v>
      </c>
      <c r="V90">
        <f ca="1">SUMIFS(INDEX($B$13:$M$64,MATCH(V$83,$A$13:$A$64,0),1):INDEX($B$13:$M$64,MATCH(V$83,$A$13:$A$64,0),12),$B73:$M73,"="&amp;"X",$B$10:$M$10,"="&amp;"N")</f>
        <v>0</v>
      </c>
      <c r="W90">
        <f ca="1">SUMIFS(INDEX($B$13:$M$64,MATCH(W$83,$A$13:$A$64,0),1):INDEX($B$13:$M$64,MATCH(W$83,$A$13:$A$64,0),12),$B73:$M73,"="&amp;"X",$B$10:$M$10,"="&amp;"N")</f>
        <v>0</v>
      </c>
      <c r="X90">
        <f ca="1">SUMIFS(INDEX($B$13:$M$64,MATCH(X$83,$A$13:$A$64,0),1):INDEX($B$13:$M$64,MATCH(X$83,$A$13:$A$64,0),12),$B73:$M73,"="&amp;"X",$B$10:$M$10,"="&amp;"N")</f>
        <v>0</v>
      </c>
      <c r="Y90">
        <f ca="1">SUMIFS(INDEX($B$13:$M$64,MATCH(Y$83,$A$13:$A$64,0),1):INDEX($B$13:$M$64,MATCH(Y$83,$A$13:$A$64,0),12),$B73:$M73,"="&amp;"X",$B$10:$M$10,"="&amp;"N")</f>
        <v>0</v>
      </c>
      <c r="Z90">
        <f ca="1">SUMIFS(INDEX($B$13:$M$64,MATCH(Z$83,$A$13:$A$64,0),1):INDEX($B$13:$M$64,MATCH(Z$83,$A$13:$A$64,0),12),$B73:$M73,"="&amp;"X",$B$10:$M$10,"="&amp;"N")</f>
        <v>0</v>
      </c>
      <c r="AA90">
        <f ca="1">SUMIFS(INDEX($B$13:$M$64,MATCH(AA$83,$A$13:$A$64,0),1):INDEX($B$13:$M$64,MATCH(AA$83,$A$13:$A$64,0),12),$B73:$M73,"="&amp;"X",$B$10:$M$10,"="&amp;"N")</f>
        <v>0</v>
      </c>
      <c r="AB90">
        <f ca="1">SUMIFS(INDEX($B$13:$M$64,MATCH(AB$83,$A$13:$A$64,0),1):INDEX($B$13:$M$64,MATCH(AB$83,$A$13:$A$64,0),12),$B73:$M73,"="&amp;"X",$B$10:$M$10,"="&amp;"N")</f>
        <v>0</v>
      </c>
      <c r="AC90">
        <f ca="1">SUMIFS(INDEX($B$13:$M$64,MATCH(AC$83,$A$13:$A$64,0),1):INDEX($B$13:$M$64,MATCH(AC$83,$A$13:$A$64,0),12),$B73:$M73,"="&amp;"X",$B$10:$M$10,"="&amp;"N")</f>
        <v>0</v>
      </c>
      <c r="AD90">
        <f ca="1">SUMIFS(INDEX($B$13:$M$64,MATCH(AD$83,$A$13:$A$64,0),1):INDEX($B$13:$M$64,MATCH(AD$83,$A$13:$A$64,0),12),$B73:$M73,"="&amp;"X",$B$10:$M$10,"="&amp;"N")</f>
        <v>0</v>
      </c>
      <c r="AE90">
        <f ca="1">SUMIFS(INDEX($B$13:$M$64,MATCH(AE$83,$A$13:$A$64,0),1):INDEX($B$13:$M$64,MATCH(AE$83,$A$13:$A$64,0),12),$B73:$M73,"="&amp;"X",$B$10:$M$10,"="&amp;"N")</f>
        <v>0</v>
      </c>
      <c r="AF90">
        <f ca="1">SUMIFS(INDEX($B$13:$M$64,MATCH(AF$83,$A$13:$A$64,0),1):INDEX($B$13:$M$64,MATCH(AF$83,$A$13:$A$64,0),12),$B73:$M73,"="&amp;"X",$B$10:$M$10,"="&amp;"N")</f>
        <v>0</v>
      </c>
      <c r="AG90">
        <f ca="1">SUMIFS(INDEX($B$13:$M$64,MATCH(AG$83,$A$13:$A$64,0),1):INDEX($B$13:$M$64,MATCH(AG$83,$A$13:$A$64,0),12),$B73:$M73,"="&amp;"X",$B$10:$M$10,"="&amp;"N")</f>
        <v>0</v>
      </c>
      <c r="AH90">
        <f ca="1">SUMIFS(INDEX($B$13:$M$64,MATCH(AH$83,$A$13:$A$64,0),1):INDEX($B$13:$M$64,MATCH(AH$83,$A$13:$A$64,0),12),$B73:$M73,"="&amp;"X",$B$10:$M$10,"="&amp;"N")</f>
        <v>0</v>
      </c>
      <c r="AI90">
        <f ca="1">SUMIFS(INDEX($B$13:$M$64,MATCH(AI$83,$A$13:$A$64,0),1):INDEX($B$13:$M$64,MATCH(AI$83,$A$13:$A$64,0),12),$B73:$M73,"="&amp;"X",$B$10:$M$10,"="&amp;"N")</f>
        <v>0</v>
      </c>
      <c r="AJ90">
        <f ca="1">SUMIFS(INDEX($B$13:$M$64,MATCH(AJ$83,$A$13:$A$64,0),1):INDEX($B$13:$M$64,MATCH(AJ$83,$A$13:$A$64,0),12),$B73:$M73,"="&amp;"X",$B$10:$M$10,"="&amp;"N")</f>
        <v>0</v>
      </c>
      <c r="AK90">
        <f ca="1">SUMIFS(INDEX($B$13:$M$64,MATCH(AK$83,$A$13:$A$64,0),1):INDEX($B$13:$M$64,MATCH(AK$83,$A$13:$A$64,0),12),$B73:$M73,"="&amp;"X",$B$10:$M$10,"="&amp;"N")</f>
        <v>0</v>
      </c>
      <c r="AL90">
        <f ca="1">SUMIFS(INDEX($B$13:$M$64,MATCH(AL$83,$A$13:$A$64,0),1):INDEX($B$13:$M$64,MATCH(AL$83,$A$13:$A$64,0),12),$B73:$M73,"="&amp;"X",$B$10:$M$10,"="&amp;"N")</f>
        <v>0</v>
      </c>
      <c r="AM90">
        <f ca="1">SUMIFS(INDEX($B$13:$M$64,MATCH(AM$83,$A$13:$A$64,0),1):INDEX($B$13:$M$64,MATCH(AM$83,$A$13:$A$64,0),12),$B73:$M73,"="&amp;"X",$B$10:$M$10,"="&amp;"N")</f>
        <v>0</v>
      </c>
      <c r="AN90">
        <f ca="1">SUMIFS(INDEX($B$13:$M$64,MATCH(AN$83,$A$13:$A$64,0),1):INDEX($B$13:$M$64,MATCH(AN$83,$A$13:$A$64,0),12),$B73:$M73,"="&amp;"X",$B$10:$M$10,"="&amp;"N")</f>
        <v>0</v>
      </c>
      <c r="AO90">
        <f ca="1">SUMIFS(INDEX($B$13:$M$64,MATCH(AO$83,$A$13:$A$64,0),1):INDEX($B$13:$M$64,MATCH(AO$83,$A$13:$A$64,0),12),$B73:$M73,"="&amp;"X",$B$10:$M$10,"="&amp;"N")</f>
        <v>0</v>
      </c>
      <c r="AP90">
        <f ca="1">SUMIFS(INDEX($B$13:$M$64,MATCH(AP$83,$A$13:$A$64,0),1):INDEX($B$13:$M$64,MATCH(AP$83,$A$13:$A$64,0),12),$B73:$M73,"="&amp;"X",$B$10:$M$10,"="&amp;"N")</f>
        <v>0</v>
      </c>
      <c r="AQ90">
        <f ca="1">SUMIFS(INDEX($B$13:$M$64,MATCH(AQ$83,$A$13:$A$64,0),1):INDEX($B$13:$M$64,MATCH(AQ$83,$A$13:$A$64,0),12),$B73:$M73,"="&amp;"X",$B$10:$M$10,"="&amp;"N")</f>
        <v>0</v>
      </c>
      <c r="AR90">
        <f ca="1">SUMIFS(INDEX($B$13:$M$64,MATCH(AR$83,$A$13:$A$64,0),1):INDEX($B$13:$M$64,MATCH(AR$83,$A$13:$A$64,0),12),$B73:$M73,"="&amp;"X",$B$10:$M$10,"="&amp;"N")</f>
        <v>0</v>
      </c>
      <c r="AS90">
        <f ca="1">SUMIFS(INDEX($B$13:$M$64,MATCH(AS$83,$A$13:$A$64,0),1):INDEX($B$13:$M$64,MATCH(AS$83,$A$13:$A$64,0),12),$B73:$M73,"="&amp;"X",$B$10:$M$10,"="&amp;"N")</f>
        <v>0</v>
      </c>
      <c r="AT90">
        <f ca="1">SUMIFS(INDEX($B$13:$M$64,MATCH(AT$83,$A$13:$A$64,0),1):INDEX($B$13:$M$64,MATCH(AT$83,$A$13:$A$64,0),12),$B73:$M73,"="&amp;"X",$B$10:$M$10,"="&amp;"N")</f>
        <v>0</v>
      </c>
      <c r="AU90">
        <f ca="1">SUMIFS(INDEX($B$13:$M$64,MATCH(AU$83,$A$13:$A$64,0),1):INDEX($B$13:$M$64,MATCH(AU$83,$A$13:$A$64,0),12),$B73:$M73,"="&amp;"X",$B$10:$M$10,"="&amp;"N")</f>
        <v>0</v>
      </c>
      <c r="AV90">
        <f ca="1">SUMIFS(INDEX($B$13:$M$64,MATCH(AV$83,$A$13:$A$64,0),1):INDEX($B$13:$M$64,MATCH(AV$83,$A$13:$A$64,0),12),$B73:$M73,"="&amp;"X",$B$10:$M$10,"="&amp;"N")</f>
        <v>0</v>
      </c>
      <c r="AW90">
        <f ca="1">SUMIFS(INDEX($B$13:$M$64,MATCH(AW$83,$A$13:$A$64,0),1):INDEX($B$13:$M$64,MATCH(AW$83,$A$13:$A$64,0),12),$B73:$M73,"="&amp;"X",$B$10:$M$10,"="&amp;"N")</f>
        <v>0</v>
      </c>
      <c r="AX90">
        <f ca="1">SUMIFS(INDEX($B$13:$M$64,MATCH(AX$83,$A$13:$A$64,0),1):INDEX($B$13:$M$64,MATCH(AX$83,$A$13:$A$64,0),12),$B73:$M73,"="&amp;"X",$B$10:$M$10,"="&amp;"N")</f>
        <v>0</v>
      </c>
      <c r="AY90">
        <f ca="1">SUMIFS(INDEX($B$13:$M$64,MATCH(AY$83,$A$13:$A$64,0),1):INDEX($B$13:$M$64,MATCH(AY$83,$A$13:$A$64,0),12),$B73:$M73,"="&amp;"X",$B$10:$M$10,"="&amp;"N")</f>
        <v>0</v>
      </c>
      <c r="AZ90">
        <f ca="1">SUMIFS(INDEX($B$13:$M$64,MATCH(AZ$83,$A$13:$A$64,0),1):INDEX($B$13:$M$64,MATCH(AZ$83,$A$13:$A$64,0),12),$B73:$M73,"="&amp;"X",$B$10:$M$10,"="&amp;"N")</f>
        <v>0</v>
      </c>
      <c r="BA90">
        <f ca="1">SUMIFS(INDEX($B$13:$M$64,MATCH(BA$83,$A$13:$A$64,0),1):INDEX($B$13:$M$64,MATCH(BA$83,$A$13:$A$64,0),12),$B73:$M73,"="&amp;"X",$B$10:$M$10,"="&amp;"N")</f>
        <v>0</v>
      </c>
    </row>
    <row r="91" spans="1:56" x14ac:dyDescent="0.35">
      <c r="A91" s="2" t="str">
        <f>Setup!A27</f>
        <v>Caseload 8</v>
      </c>
      <c r="B91">
        <f ca="1">SUMIFS(INDEX($B$13:$M$64,MATCH(B$83,$A$13:$A$64,0),1):INDEX($B$13:$M$64,MATCH(B$83,$A$13:$A$64,0),12),$B74:$M74,"="&amp;"X",$B$10:$M$10,"="&amp;"N")</f>
        <v>0</v>
      </c>
      <c r="C91">
        <f ca="1">SUMIFS(INDEX($B$13:$M$64,MATCH(C$83,$A$13:$A$64,0),1):INDEX($B$13:$M$64,MATCH(C$83,$A$13:$A$64,0),12),$B74:$M74,"="&amp;"X",$B$10:$M$10,"="&amp;"N")</f>
        <v>0</v>
      </c>
      <c r="D91">
        <f ca="1">SUMIFS(INDEX($B$13:$M$64,MATCH(D$83,$A$13:$A$64,0),1):INDEX($B$13:$M$64,MATCH(D$83,$A$13:$A$64,0),12),$B74:$M74,"="&amp;"X",$B$10:$M$10,"="&amp;"N")</f>
        <v>0</v>
      </c>
      <c r="E91">
        <f ca="1">SUMIFS(INDEX($B$13:$M$64,MATCH(E$83,$A$13:$A$64,0),1):INDEX($B$13:$M$64,MATCH(E$83,$A$13:$A$64,0),12),$B74:$M74,"="&amp;"X",$B$10:$M$10,"="&amp;"N")</f>
        <v>0</v>
      </c>
      <c r="F91">
        <f ca="1">SUMIFS(INDEX($B$13:$M$64,MATCH(F$83,$A$13:$A$64,0),1):INDEX($B$13:$M$64,MATCH(F$83,$A$13:$A$64,0),12),$B74:$M74,"="&amp;"X",$B$10:$M$10,"="&amp;"N")</f>
        <v>0</v>
      </c>
      <c r="G91">
        <f ca="1">SUMIFS(INDEX($B$13:$M$64,MATCH(G$83,$A$13:$A$64,0),1):INDEX($B$13:$M$64,MATCH(G$83,$A$13:$A$64,0),12),$B74:$M74,"="&amp;"X",$B$10:$M$10,"="&amp;"N")</f>
        <v>0</v>
      </c>
      <c r="H91">
        <f ca="1">SUMIFS(INDEX($B$13:$M$64,MATCH(H$83,$A$13:$A$64,0),1):INDEX($B$13:$M$64,MATCH(H$83,$A$13:$A$64,0),12),$B74:$M74,"="&amp;"X",$B$10:$M$10,"="&amp;"N")</f>
        <v>0</v>
      </c>
      <c r="I91">
        <f ca="1">SUMIFS(INDEX($B$13:$M$64,MATCH(I$83,$A$13:$A$64,0),1):INDEX($B$13:$M$64,MATCH(I$83,$A$13:$A$64,0),12),$B74:$M74,"="&amp;"X",$B$10:$M$10,"="&amp;"N")</f>
        <v>0</v>
      </c>
      <c r="J91">
        <f ca="1">SUMIFS(INDEX($B$13:$M$64,MATCH(J$83,$A$13:$A$64,0),1):INDEX($B$13:$M$64,MATCH(J$83,$A$13:$A$64,0),12),$B74:$M74,"="&amp;"X",$B$10:$M$10,"="&amp;"N")</f>
        <v>0</v>
      </c>
      <c r="K91">
        <f ca="1">SUMIFS(INDEX($B$13:$M$64,MATCH(K$83,$A$13:$A$64,0),1):INDEX($B$13:$M$64,MATCH(K$83,$A$13:$A$64,0),12),$B74:$M74,"="&amp;"X",$B$10:$M$10,"="&amp;"N")</f>
        <v>0</v>
      </c>
      <c r="L91">
        <f ca="1">SUMIFS(INDEX($B$13:$M$64,MATCH(L$83,$A$13:$A$64,0),1):INDEX($B$13:$M$64,MATCH(L$83,$A$13:$A$64,0),12),$B74:$M74,"="&amp;"X",$B$10:$M$10,"="&amp;"N")</f>
        <v>0</v>
      </c>
      <c r="M91">
        <f ca="1">SUMIFS(INDEX($B$13:$M$64,MATCH(M$83,$A$13:$A$64,0),1):INDEX($B$13:$M$64,MATCH(M$83,$A$13:$A$64,0),12),$B74:$M74,"="&amp;"X",$B$10:$M$10,"="&amp;"N")</f>
        <v>0</v>
      </c>
      <c r="N91">
        <f ca="1">SUMIFS(INDEX($B$13:$M$64,MATCH(N$83,$A$13:$A$64,0),1):INDEX($B$13:$M$64,MATCH(N$83,$A$13:$A$64,0),12),$B74:$M74,"="&amp;"X",$B$10:$M$10,"="&amp;"N")</f>
        <v>0</v>
      </c>
      <c r="O91">
        <f ca="1">SUMIFS(INDEX($B$13:$M$64,MATCH(O$83,$A$13:$A$64,0),1):INDEX($B$13:$M$64,MATCH(O$83,$A$13:$A$64,0),12),$B74:$M74,"="&amp;"X",$B$10:$M$10,"="&amp;"N")</f>
        <v>0</v>
      </c>
      <c r="P91">
        <f ca="1">SUMIFS(INDEX($B$13:$M$64,MATCH(P$83,$A$13:$A$64,0),1):INDEX($B$13:$M$64,MATCH(P$83,$A$13:$A$64,0),12),$B74:$M74,"="&amp;"X",$B$10:$M$10,"="&amp;"N")</f>
        <v>0</v>
      </c>
      <c r="Q91">
        <f ca="1">SUMIFS(INDEX($B$13:$M$64,MATCH(Q$83,$A$13:$A$64,0),1):INDEX($B$13:$M$64,MATCH(Q$83,$A$13:$A$64,0),12),$B74:$M74,"="&amp;"X",$B$10:$M$10,"="&amp;"N")</f>
        <v>0</v>
      </c>
      <c r="R91">
        <f ca="1">SUMIFS(INDEX($B$13:$M$64,MATCH(R$83,$A$13:$A$64,0),1):INDEX($B$13:$M$64,MATCH(R$83,$A$13:$A$64,0),12),$B74:$M74,"="&amp;"X",$B$10:$M$10,"="&amp;"N")</f>
        <v>0</v>
      </c>
      <c r="S91">
        <f ca="1">SUMIFS(INDEX($B$13:$M$64,MATCH(S$83,$A$13:$A$64,0),1):INDEX($B$13:$M$64,MATCH(S$83,$A$13:$A$64,0),12),$B74:$M74,"="&amp;"X",$B$10:$M$10,"="&amp;"N")</f>
        <v>0</v>
      </c>
      <c r="T91">
        <f ca="1">SUMIFS(INDEX($B$13:$M$64,MATCH(T$83,$A$13:$A$64,0),1):INDEX($B$13:$M$64,MATCH(T$83,$A$13:$A$64,0),12),$B74:$M74,"="&amp;"X",$B$10:$M$10,"="&amp;"N")</f>
        <v>0</v>
      </c>
      <c r="U91">
        <f ca="1">SUMIFS(INDEX($B$13:$M$64,MATCH(U$83,$A$13:$A$64,0),1):INDEX($B$13:$M$64,MATCH(U$83,$A$13:$A$64,0),12),$B74:$M74,"="&amp;"X",$B$10:$M$10,"="&amp;"N")</f>
        <v>0</v>
      </c>
      <c r="V91">
        <f ca="1">SUMIFS(INDEX($B$13:$M$64,MATCH(V$83,$A$13:$A$64,0),1):INDEX($B$13:$M$64,MATCH(V$83,$A$13:$A$64,0),12),$B74:$M74,"="&amp;"X",$B$10:$M$10,"="&amp;"N")</f>
        <v>0</v>
      </c>
      <c r="W91">
        <f ca="1">SUMIFS(INDEX($B$13:$M$64,MATCH(W$83,$A$13:$A$64,0),1):INDEX($B$13:$M$64,MATCH(W$83,$A$13:$A$64,0),12),$B74:$M74,"="&amp;"X",$B$10:$M$10,"="&amp;"N")</f>
        <v>0</v>
      </c>
      <c r="X91">
        <f ca="1">SUMIFS(INDEX($B$13:$M$64,MATCH(X$83,$A$13:$A$64,0),1):INDEX($B$13:$M$64,MATCH(X$83,$A$13:$A$64,0),12),$B74:$M74,"="&amp;"X",$B$10:$M$10,"="&amp;"N")</f>
        <v>0</v>
      </c>
      <c r="Y91">
        <f ca="1">SUMIFS(INDEX($B$13:$M$64,MATCH(Y$83,$A$13:$A$64,0),1):INDEX($B$13:$M$64,MATCH(Y$83,$A$13:$A$64,0),12),$B74:$M74,"="&amp;"X",$B$10:$M$10,"="&amp;"N")</f>
        <v>0</v>
      </c>
      <c r="Z91">
        <f ca="1">SUMIFS(INDEX($B$13:$M$64,MATCH(Z$83,$A$13:$A$64,0),1):INDEX($B$13:$M$64,MATCH(Z$83,$A$13:$A$64,0),12),$B74:$M74,"="&amp;"X",$B$10:$M$10,"="&amp;"N")</f>
        <v>0</v>
      </c>
      <c r="AA91">
        <f ca="1">SUMIFS(INDEX($B$13:$M$64,MATCH(AA$83,$A$13:$A$64,0),1):INDEX($B$13:$M$64,MATCH(AA$83,$A$13:$A$64,0),12),$B74:$M74,"="&amp;"X",$B$10:$M$10,"="&amp;"N")</f>
        <v>0</v>
      </c>
      <c r="AB91">
        <f ca="1">SUMIFS(INDEX($B$13:$M$64,MATCH(AB$83,$A$13:$A$64,0),1):INDEX($B$13:$M$64,MATCH(AB$83,$A$13:$A$64,0),12),$B74:$M74,"="&amp;"X",$B$10:$M$10,"="&amp;"N")</f>
        <v>0</v>
      </c>
      <c r="AC91">
        <f ca="1">SUMIFS(INDEX($B$13:$M$64,MATCH(AC$83,$A$13:$A$64,0),1):INDEX($B$13:$M$64,MATCH(AC$83,$A$13:$A$64,0),12),$B74:$M74,"="&amp;"X",$B$10:$M$10,"="&amp;"N")</f>
        <v>0</v>
      </c>
      <c r="AD91">
        <f ca="1">SUMIFS(INDEX($B$13:$M$64,MATCH(AD$83,$A$13:$A$64,0),1):INDEX($B$13:$M$64,MATCH(AD$83,$A$13:$A$64,0),12),$B74:$M74,"="&amp;"X",$B$10:$M$10,"="&amp;"N")</f>
        <v>0</v>
      </c>
      <c r="AE91">
        <f ca="1">SUMIFS(INDEX($B$13:$M$64,MATCH(AE$83,$A$13:$A$64,0),1):INDEX($B$13:$M$64,MATCH(AE$83,$A$13:$A$64,0),12),$B74:$M74,"="&amp;"X",$B$10:$M$10,"="&amp;"N")</f>
        <v>0</v>
      </c>
      <c r="AF91">
        <f ca="1">SUMIFS(INDEX($B$13:$M$64,MATCH(AF$83,$A$13:$A$64,0),1):INDEX($B$13:$M$64,MATCH(AF$83,$A$13:$A$64,0),12),$B74:$M74,"="&amp;"X",$B$10:$M$10,"="&amp;"N")</f>
        <v>0</v>
      </c>
      <c r="AG91">
        <f ca="1">SUMIFS(INDEX($B$13:$M$64,MATCH(AG$83,$A$13:$A$64,0),1):INDEX($B$13:$M$64,MATCH(AG$83,$A$13:$A$64,0),12),$B74:$M74,"="&amp;"X",$B$10:$M$10,"="&amp;"N")</f>
        <v>0</v>
      </c>
      <c r="AH91">
        <f ca="1">SUMIFS(INDEX($B$13:$M$64,MATCH(AH$83,$A$13:$A$64,0),1):INDEX($B$13:$M$64,MATCH(AH$83,$A$13:$A$64,0),12),$B74:$M74,"="&amp;"X",$B$10:$M$10,"="&amp;"N")</f>
        <v>0</v>
      </c>
      <c r="AI91">
        <f ca="1">SUMIFS(INDEX($B$13:$M$64,MATCH(AI$83,$A$13:$A$64,0),1):INDEX($B$13:$M$64,MATCH(AI$83,$A$13:$A$64,0),12),$B74:$M74,"="&amp;"X",$B$10:$M$10,"="&amp;"N")</f>
        <v>0</v>
      </c>
      <c r="AJ91">
        <f ca="1">SUMIFS(INDEX($B$13:$M$64,MATCH(AJ$83,$A$13:$A$64,0),1):INDEX($B$13:$M$64,MATCH(AJ$83,$A$13:$A$64,0),12),$B74:$M74,"="&amp;"X",$B$10:$M$10,"="&amp;"N")</f>
        <v>0</v>
      </c>
      <c r="AK91">
        <f ca="1">SUMIFS(INDEX($B$13:$M$64,MATCH(AK$83,$A$13:$A$64,0),1):INDEX($B$13:$M$64,MATCH(AK$83,$A$13:$A$64,0),12),$B74:$M74,"="&amp;"X",$B$10:$M$10,"="&amp;"N")</f>
        <v>0</v>
      </c>
      <c r="AL91">
        <f ca="1">SUMIFS(INDEX($B$13:$M$64,MATCH(AL$83,$A$13:$A$64,0),1):INDEX($B$13:$M$64,MATCH(AL$83,$A$13:$A$64,0),12),$B74:$M74,"="&amp;"X",$B$10:$M$10,"="&amp;"N")</f>
        <v>0</v>
      </c>
      <c r="AM91">
        <f ca="1">SUMIFS(INDEX($B$13:$M$64,MATCH(AM$83,$A$13:$A$64,0),1):INDEX($B$13:$M$64,MATCH(AM$83,$A$13:$A$64,0),12),$B74:$M74,"="&amp;"X",$B$10:$M$10,"="&amp;"N")</f>
        <v>0</v>
      </c>
      <c r="AN91">
        <f ca="1">SUMIFS(INDEX($B$13:$M$64,MATCH(AN$83,$A$13:$A$64,0),1):INDEX($B$13:$M$64,MATCH(AN$83,$A$13:$A$64,0),12),$B74:$M74,"="&amp;"X",$B$10:$M$10,"="&amp;"N")</f>
        <v>0</v>
      </c>
      <c r="AO91">
        <f ca="1">SUMIFS(INDEX($B$13:$M$64,MATCH(AO$83,$A$13:$A$64,0),1):INDEX($B$13:$M$64,MATCH(AO$83,$A$13:$A$64,0),12),$B74:$M74,"="&amp;"X",$B$10:$M$10,"="&amp;"N")</f>
        <v>0</v>
      </c>
      <c r="AP91">
        <f ca="1">SUMIFS(INDEX($B$13:$M$64,MATCH(AP$83,$A$13:$A$64,0),1):INDEX($B$13:$M$64,MATCH(AP$83,$A$13:$A$64,0),12),$B74:$M74,"="&amp;"X",$B$10:$M$10,"="&amp;"N")</f>
        <v>0</v>
      </c>
      <c r="AQ91">
        <f ca="1">SUMIFS(INDEX($B$13:$M$64,MATCH(AQ$83,$A$13:$A$64,0),1):INDEX($B$13:$M$64,MATCH(AQ$83,$A$13:$A$64,0),12),$B74:$M74,"="&amp;"X",$B$10:$M$10,"="&amp;"N")</f>
        <v>0</v>
      </c>
      <c r="AR91">
        <f ca="1">SUMIFS(INDEX($B$13:$M$64,MATCH(AR$83,$A$13:$A$64,0),1):INDEX($B$13:$M$64,MATCH(AR$83,$A$13:$A$64,0),12),$B74:$M74,"="&amp;"X",$B$10:$M$10,"="&amp;"N")</f>
        <v>0</v>
      </c>
      <c r="AS91">
        <f ca="1">SUMIFS(INDEX($B$13:$M$64,MATCH(AS$83,$A$13:$A$64,0),1):INDEX($B$13:$M$64,MATCH(AS$83,$A$13:$A$64,0),12),$B74:$M74,"="&amp;"X",$B$10:$M$10,"="&amp;"N")</f>
        <v>0</v>
      </c>
      <c r="AT91">
        <f ca="1">SUMIFS(INDEX($B$13:$M$64,MATCH(AT$83,$A$13:$A$64,0),1):INDEX($B$13:$M$64,MATCH(AT$83,$A$13:$A$64,0),12),$B74:$M74,"="&amp;"X",$B$10:$M$10,"="&amp;"N")</f>
        <v>0</v>
      </c>
      <c r="AU91">
        <f ca="1">SUMIFS(INDEX($B$13:$M$64,MATCH(AU$83,$A$13:$A$64,0),1):INDEX($B$13:$M$64,MATCH(AU$83,$A$13:$A$64,0),12),$B74:$M74,"="&amp;"X",$B$10:$M$10,"="&amp;"N")</f>
        <v>0</v>
      </c>
      <c r="AV91">
        <f ca="1">SUMIFS(INDEX($B$13:$M$64,MATCH(AV$83,$A$13:$A$64,0),1):INDEX($B$13:$M$64,MATCH(AV$83,$A$13:$A$64,0),12),$B74:$M74,"="&amp;"X",$B$10:$M$10,"="&amp;"N")</f>
        <v>0</v>
      </c>
      <c r="AW91">
        <f ca="1">SUMIFS(INDEX($B$13:$M$64,MATCH(AW$83,$A$13:$A$64,0),1):INDEX($B$13:$M$64,MATCH(AW$83,$A$13:$A$64,0),12),$B74:$M74,"="&amp;"X",$B$10:$M$10,"="&amp;"N")</f>
        <v>0</v>
      </c>
      <c r="AX91">
        <f ca="1">SUMIFS(INDEX($B$13:$M$64,MATCH(AX$83,$A$13:$A$64,0),1):INDEX($B$13:$M$64,MATCH(AX$83,$A$13:$A$64,0),12),$B74:$M74,"="&amp;"X",$B$10:$M$10,"="&amp;"N")</f>
        <v>0</v>
      </c>
      <c r="AY91">
        <f ca="1">SUMIFS(INDEX($B$13:$M$64,MATCH(AY$83,$A$13:$A$64,0),1):INDEX($B$13:$M$64,MATCH(AY$83,$A$13:$A$64,0),12),$B74:$M74,"="&amp;"X",$B$10:$M$10,"="&amp;"N")</f>
        <v>0</v>
      </c>
      <c r="AZ91">
        <f ca="1">SUMIFS(INDEX($B$13:$M$64,MATCH(AZ$83,$A$13:$A$64,0),1):INDEX($B$13:$M$64,MATCH(AZ$83,$A$13:$A$64,0),12),$B74:$M74,"="&amp;"X",$B$10:$M$10,"="&amp;"N")</f>
        <v>0</v>
      </c>
      <c r="BA91">
        <f ca="1">SUMIFS(INDEX($B$13:$M$64,MATCH(BA$83,$A$13:$A$64,0),1):INDEX($B$13:$M$64,MATCH(BA$83,$A$13:$A$64,0),12),$B74:$M74,"="&amp;"X",$B$10:$M$10,"="&amp;"N")</f>
        <v>0</v>
      </c>
    </row>
    <row r="92" spans="1:56" x14ac:dyDescent="0.35">
      <c r="A92" s="2" t="str">
        <f>Setup!A28</f>
        <v>Caseload 9</v>
      </c>
      <c r="B92">
        <f ca="1">SUMIFS(INDEX($B$13:$M$64,MATCH(B$83,$A$13:$A$64,0),1):INDEX($B$13:$M$64,MATCH(B$83,$A$13:$A$64,0),12),$B75:$M75,"="&amp;"X",$B$10:$M$10,"="&amp;"N")</f>
        <v>0</v>
      </c>
      <c r="C92">
        <f ca="1">SUMIFS(INDEX($B$13:$M$64,MATCH(C$83,$A$13:$A$64,0),1):INDEX($B$13:$M$64,MATCH(C$83,$A$13:$A$64,0),12),$B75:$M75,"="&amp;"X",$B$10:$M$10,"="&amp;"N")</f>
        <v>0</v>
      </c>
      <c r="D92">
        <f ca="1">SUMIFS(INDEX($B$13:$M$64,MATCH(D$83,$A$13:$A$64,0),1):INDEX($B$13:$M$64,MATCH(D$83,$A$13:$A$64,0),12),$B75:$M75,"="&amp;"X",$B$10:$M$10,"="&amp;"N")</f>
        <v>0</v>
      </c>
      <c r="E92">
        <f ca="1">SUMIFS(INDEX($B$13:$M$64,MATCH(E$83,$A$13:$A$64,0),1):INDEX($B$13:$M$64,MATCH(E$83,$A$13:$A$64,0),12),$B75:$M75,"="&amp;"X",$B$10:$M$10,"="&amp;"N")</f>
        <v>0</v>
      </c>
      <c r="F92">
        <f ca="1">SUMIFS(INDEX($B$13:$M$64,MATCH(F$83,$A$13:$A$64,0),1):INDEX($B$13:$M$64,MATCH(F$83,$A$13:$A$64,0),12),$B75:$M75,"="&amp;"X",$B$10:$M$10,"="&amp;"N")</f>
        <v>0</v>
      </c>
      <c r="G92">
        <f ca="1">SUMIFS(INDEX($B$13:$M$64,MATCH(G$83,$A$13:$A$64,0),1):INDEX($B$13:$M$64,MATCH(G$83,$A$13:$A$64,0),12),$B75:$M75,"="&amp;"X",$B$10:$M$10,"="&amp;"N")</f>
        <v>0</v>
      </c>
      <c r="H92">
        <f ca="1">SUMIFS(INDEX($B$13:$M$64,MATCH(H$83,$A$13:$A$64,0),1):INDEX($B$13:$M$64,MATCH(H$83,$A$13:$A$64,0),12),$B75:$M75,"="&amp;"X",$B$10:$M$10,"="&amp;"N")</f>
        <v>0</v>
      </c>
      <c r="I92">
        <f ca="1">SUMIFS(INDEX($B$13:$M$64,MATCH(I$83,$A$13:$A$64,0),1):INDEX($B$13:$M$64,MATCH(I$83,$A$13:$A$64,0),12),$B75:$M75,"="&amp;"X",$B$10:$M$10,"="&amp;"N")</f>
        <v>0</v>
      </c>
      <c r="J92">
        <f ca="1">SUMIFS(INDEX($B$13:$M$64,MATCH(J$83,$A$13:$A$64,0),1):INDEX($B$13:$M$64,MATCH(J$83,$A$13:$A$64,0),12),$B75:$M75,"="&amp;"X",$B$10:$M$10,"="&amp;"N")</f>
        <v>0</v>
      </c>
      <c r="K92">
        <f ca="1">SUMIFS(INDEX($B$13:$M$64,MATCH(K$83,$A$13:$A$64,0),1):INDEX($B$13:$M$64,MATCH(K$83,$A$13:$A$64,0),12),$B75:$M75,"="&amp;"X",$B$10:$M$10,"="&amp;"N")</f>
        <v>0</v>
      </c>
      <c r="L92">
        <f ca="1">SUMIFS(INDEX($B$13:$M$64,MATCH(L$83,$A$13:$A$64,0),1):INDEX($B$13:$M$64,MATCH(L$83,$A$13:$A$64,0),12),$B75:$M75,"="&amp;"X",$B$10:$M$10,"="&amp;"N")</f>
        <v>0</v>
      </c>
      <c r="M92">
        <f ca="1">SUMIFS(INDEX($B$13:$M$64,MATCH(M$83,$A$13:$A$64,0),1):INDEX($B$13:$M$64,MATCH(M$83,$A$13:$A$64,0),12),$B75:$M75,"="&amp;"X",$B$10:$M$10,"="&amp;"N")</f>
        <v>0</v>
      </c>
      <c r="N92">
        <f ca="1">SUMIFS(INDEX($B$13:$M$64,MATCH(N$83,$A$13:$A$64,0),1):INDEX($B$13:$M$64,MATCH(N$83,$A$13:$A$64,0),12),$B75:$M75,"="&amp;"X",$B$10:$M$10,"="&amp;"N")</f>
        <v>0</v>
      </c>
      <c r="O92">
        <f ca="1">SUMIFS(INDEX($B$13:$M$64,MATCH(O$83,$A$13:$A$64,0),1):INDEX($B$13:$M$64,MATCH(O$83,$A$13:$A$64,0),12),$B75:$M75,"="&amp;"X",$B$10:$M$10,"="&amp;"N")</f>
        <v>0</v>
      </c>
      <c r="P92">
        <f ca="1">SUMIFS(INDEX($B$13:$M$64,MATCH(P$83,$A$13:$A$64,0),1):INDEX($B$13:$M$64,MATCH(P$83,$A$13:$A$64,0),12),$B75:$M75,"="&amp;"X",$B$10:$M$10,"="&amp;"N")</f>
        <v>0</v>
      </c>
      <c r="Q92">
        <f ca="1">SUMIFS(INDEX($B$13:$M$64,MATCH(Q$83,$A$13:$A$64,0),1):INDEX($B$13:$M$64,MATCH(Q$83,$A$13:$A$64,0),12),$B75:$M75,"="&amp;"X",$B$10:$M$10,"="&amp;"N")</f>
        <v>0</v>
      </c>
      <c r="R92">
        <f ca="1">SUMIFS(INDEX($B$13:$M$64,MATCH(R$83,$A$13:$A$64,0),1):INDEX($B$13:$M$64,MATCH(R$83,$A$13:$A$64,0),12),$B75:$M75,"="&amp;"X",$B$10:$M$10,"="&amp;"N")</f>
        <v>0</v>
      </c>
      <c r="S92">
        <f ca="1">SUMIFS(INDEX($B$13:$M$64,MATCH(S$83,$A$13:$A$64,0),1):INDEX($B$13:$M$64,MATCH(S$83,$A$13:$A$64,0),12),$B75:$M75,"="&amp;"X",$B$10:$M$10,"="&amp;"N")</f>
        <v>0</v>
      </c>
      <c r="T92">
        <f ca="1">SUMIFS(INDEX($B$13:$M$64,MATCH(T$83,$A$13:$A$64,0),1):INDEX($B$13:$M$64,MATCH(T$83,$A$13:$A$64,0),12),$B75:$M75,"="&amp;"X",$B$10:$M$10,"="&amp;"N")</f>
        <v>0</v>
      </c>
      <c r="U92">
        <f ca="1">SUMIFS(INDEX($B$13:$M$64,MATCH(U$83,$A$13:$A$64,0),1):INDEX($B$13:$M$64,MATCH(U$83,$A$13:$A$64,0),12),$B75:$M75,"="&amp;"X",$B$10:$M$10,"="&amp;"N")</f>
        <v>0</v>
      </c>
      <c r="V92">
        <f ca="1">SUMIFS(INDEX($B$13:$M$64,MATCH(V$83,$A$13:$A$64,0),1):INDEX($B$13:$M$64,MATCH(V$83,$A$13:$A$64,0),12),$B75:$M75,"="&amp;"X",$B$10:$M$10,"="&amp;"N")</f>
        <v>0</v>
      </c>
      <c r="W92">
        <f ca="1">SUMIFS(INDEX($B$13:$M$64,MATCH(W$83,$A$13:$A$64,0),1):INDEX($B$13:$M$64,MATCH(W$83,$A$13:$A$64,0),12),$B75:$M75,"="&amp;"X",$B$10:$M$10,"="&amp;"N")</f>
        <v>0</v>
      </c>
      <c r="X92">
        <f ca="1">SUMIFS(INDEX($B$13:$M$64,MATCH(X$83,$A$13:$A$64,0),1):INDEX($B$13:$M$64,MATCH(X$83,$A$13:$A$64,0),12),$B75:$M75,"="&amp;"X",$B$10:$M$10,"="&amp;"N")</f>
        <v>0</v>
      </c>
      <c r="Y92">
        <f ca="1">SUMIFS(INDEX($B$13:$M$64,MATCH(Y$83,$A$13:$A$64,0),1):INDEX($B$13:$M$64,MATCH(Y$83,$A$13:$A$64,0),12),$B75:$M75,"="&amp;"X",$B$10:$M$10,"="&amp;"N")</f>
        <v>0</v>
      </c>
      <c r="Z92">
        <f ca="1">SUMIFS(INDEX($B$13:$M$64,MATCH(Z$83,$A$13:$A$64,0),1):INDEX($B$13:$M$64,MATCH(Z$83,$A$13:$A$64,0),12),$B75:$M75,"="&amp;"X",$B$10:$M$10,"="&amp;"N")</f>
        <v>0</v>
      </c>
      <c r="AA92">
        <f ca="1">SUMIFS(INDEX($B$13:$M$64,MATCH(AA$83,$A$13:$A$64,0),1):INDEX($B$13:$M$64,MATCH(AA$83,$A$13:$A$64,0),12),$B75:$M75,"="&amp;"X",$B$10:$M$10,"="&amp;"N")</f>
        <v>0</v>
      </c>
      <c r="AB92">
        <f ca="1">SUMIFS(INDEX($B$13:$M$64,MATCH(AB$83,$A$13:$A$64,0),1):INDEX($B$13:$M$64,MATCH(AB$83,$A$13:$A$64,0),12),$B75:$M75,"="&amp;"X",$B$10:$M$10,"="&amp;"N")</f>
        <v>0</v>
      </c>
      <c r="AC92">
        <f ca="1">SUMIFS(INDEX($B$13:$M$64,MATCH(AC$83,$A$13:$A$64,0),1):INDEX($B$13:$M$64,MATCH(AC$83,$A$13:$A$64,0),12),$B75:$M75,"="&amp;"X",$B$10:$M$10,"="&amp;"N")</f>
        <v>0</v>
      </c>
      <c r="AD92">
        <f ca="1">SUMIFS(INDEX($B$13:$M$64,MATCH(AD$83,$A$13:$A$64,0),1):INDEX($B$13:$M$64,MATCH(AD$83,$A$13:$A$64,0),12),$B75:$M75,"="&amp;"X",$B$10:$M$10,"="&amp;"N")</f>
        <v>0</v>
      </c>
      <c r="AE92">
        <f ca="1">SUMIFS(INDEX($B$13:$M$64,MATCH(AE$83,$A$13:$A$64,0),1):INDEX($B$13:$M$64,MATCH(AE$83,$A$13:$A$64,0),12),$B75:$M75,"="&amp;"X",$B$10:$M$10,"="&amp;"N")</f>
        <v>0</v>
      </c>
      <c r="AF92">
        <f ca="1">SUMIFS(INDEX($B$13:$M$64,MATCH(AF$83,$A$13:$A$64,0),1):INDEX($B$13:$M$64,MATCH(AF$83,$A$13:$A$64,0),12),$B75:$M75,"="&amp;"X",$B$10:$M$10,"="&amp;"N")</f>
        <v>0</v>
      </c>
      <c r="AG92">
        <f ca="1">SUMIFS(INDEX($B$13:$M$64,MATCH(AG$83,$A$13:$A$64,0),1):INDEX($B$13:$M$64,MATCH(AG$83,$A$13:$A$64,0),12),$B75:$M75,"="&amp;"X",$B$10:$M$10,"="&amp;"N")</f>
        <v>0</v>
      </c>
      <c r="AH92">
        <f ca="1">SUMIFS(INDEX($B$13:$M$64,MATCH(AH$83,$A$13:$A$64,0),1):INDEX($B$13:$M$64,MATCH(AH$83,$A$13:$A$64,0),12),$B75:$M75,"="&amp;"X",$B$10:$M$10,"="&amp;"N")</f>
        <v>0</v>
      </c>
      <c r="AI92">
        <f ca="1">SUMIFS(INDEX($B$13:$M$64,MATCH(AI$83,$A$13:$A$64,0),1):INDEX($B$13:$M$64,MATCH(AI$83,$A$13:$A$64,0),12),$B75:$M75,"="&amp;"X",$B$10:$M$10,"="&amp;"N")</f>
        <v>0</v>
      </c>
      <c r="AJ92">
        <f ca="1">SUMIFS(INDEX($B$13:$M$64,MATCH(AJ$83,$A$13:$A$64,0),1):INDEX($B$13:$M$64,MATCH(AJ$83,$A$13:$A$64,0),12),$B75:$M75,"="&amp;"X",$B$10:$M$10,"="&amp;"N")</f>
        <v>0</v>
      </c>
      <c r="AK92">
        <f ca="1">SUMIFS(INDEX($B$13:$M$64,MATCH(AK$83,$A$13:$A$64,0),1):INDEX($B$13:$M$64,MATCH(AK$83,$A$13:$A$64,0),12),$B75:$M75,"="&amp;"X",$B$10:$M$10,"="&amp;"N")</f>
        <v>0</v>
      </c>
      <c r="AL92">
        <f ca="1">SUMIFS(INDEX($B$13:$M$64,MATCH(AL$83,$A$13:$A$64,0),1):INDEX($B$13:$M$64,MATCH(AL$83,$A$13:$A$64,0),12),$B75:$M75,"="&amp;"X",$B$10:$M$10,"="&amp;"N")</f>
        <v>0</v>
      </c>
      <c r="AM92">
        <f ca="1">SUMIFS(INDEX($B$13:$M$64,MATCH(AM$83,$A$13:$A$64,0),1):INDEX($B$13:$M$64,MATCH(AM$83,$A$13:$A$64,0),12),$B75:$M75,"="&amp;"X",$B$10:$M$10,"="&amp;"N")</f>
        <v>0</v>
      </c>
      <c r="AN92">
        <f ca="1">SUMIFS(INDEX($B$13:$M$64,MATCH(AN$83,$A$13:$A$64,0),1):INDEX($B$13:$M$64,MATCH(AN$83,$A$13:$A$64,0),12),$B75:$M75,"="&amp;"X",$B$10:$M$10,"="&amp;"N")</f>
        <v>0</v>
      </c>
      <c r="AO92">
        <f ca="1">SUMIFS(INDEX($B$13:$M$64,MATCH(AO$83,$A$13:$A$64,0),1):INDEX($B$13:$M$64,MATCH(AO$83,$A$13:$A$64,0),12),$B75:$M75,"="&amp;"X",$B$10:$M$10,"="&amp;"N")</f>
        <v>0</v>
      </c>
      <c r="AP92">
        <f ca="1">SUMIFS(INDEX($B$13:$M$64,MATCH(AP$83,$A$13:$A$64,0),1):INDEX($B$13:$M$64,MATCH(AP$83,$A$13:$A$64,0),12),$B75:$M75,"="&amp;"X",$B$10:$M$10,"="&amp;"N")</f>
        <v>0</v>
      </c>
      <c r="AQ92">
        <f ca="1">SUMIFS(INDEX($B$13:$M$64,MATCH(AQ$83,$A$13:$A$64,0),1):INDEX($B$13:$M$64,MATCH(AQ$83,$A$13:$A$64,0),12),$B75:$M75,"="&amp;"X",$B$10:$M$10,"="&amp;"N")</f>
        <v>0</v>
      </c>
      <c r="AR92">
        <f ca="1">SUMIFS(INDEX($B$13:$M$64,MATCH(AR$83,$A$13:$A$64,0),1):INDEX($B$13:$M$64,MATCH(AR$83,$A$13:$A$64,0),12),$B75:$M75,"="&amp;"X",$B$10:$M$10,"="&amp;"N")</f>
        <v>0</v>
      </c>
      <c r="AS92">
        <f ca="1">SUMIFS(INDEX($B$13:$M$64,MATCH(AS$83,$A$13:$A$64,0),1):INDEX($B$13:$M$64,MATCH(AS$83,$A$13:$A$64,0),12),$B75:$M75,"="&amp;"X",$B$10:$M$10,"="&amp;"N")</f>
        <v>0</v>
      </c>
      <c r="AT92">
        <f ca="1">SUMIFS(INDEX($B$13:$M$64,MATCH(AT$83,$A$13:$A$64,0),1):INDEX($B$13:$M$64,MATCH(AT$83,$A$13:$A$64,0),12),$B75:$M75,"="&amp;"X",$B$10:$M$10,"="&amp;"N")</f>
        <v>0</v>
      </c>
      <c r="AU92">
        <f ca="1">SUMIFS(INDEX($B$13:$M$64,MATCH(AU$83,$A$13:$A$64,0),1):INDEX($B$13:$M$64,MATCH(AU$83,$A$13:$A$64,0),12),$B75:$M75,"="&amp;"X",$B$10:$M$10,"="&amp;"N")</f>
        <v>0</v>
      </c>
      <c r="AV92">
        <f ca="1">SUMIFS(INDEX($B$13:$M$64,MATCH(AV$83,$A$13:$A$64,0),1):INDEX($B$13:$M$64,MATCH(AV$83,$A$13:$A$64,0),12),$B75:$M75,"="&amp;"X",$B$10:$M$10,"="&amp;"N")</f>
        <v>0</v>
      </c>
      <c r="AW92">
        <f ca="1">SUMIFS(INDEX($B$13:$M$64,MATCH(AW$83,$A$13:$A$64,0),1):INDEX($B$13:$M$64,MATCH(AW$83,$A$13:$A$64,0),12),$B75:$M75,"="&amp;"X",$B$10:$M$10,"="&amp;"N")</f>
        <v>0</v>
      </c>
      <c r="AX92">
        <f ca="1">SUMIFS(INDEX($B$13:$M$64,MATCH(AX$83,$A$13:$A$64,0),1):INDEX($B$13:$M$64,MATCH(AX$83,$A$13:$A$64,0),12),$B75:$M75,"="&amp;"X",$B$10:$M$10,"="&amp;"N")</f>
        <v>0</v>
      </c>
      <c r="AY92">
        <f ca="1">SUMIFS(INDEX($B$13:$M$64,MATCH(AY$83,$A$13:$A$64,0),1):INDEX($B$13:$M$64,MATCH(AY$83,$A$13:$A$64,0),12),$B75:$M75,"="&amp;"X",$B$10:$M$10,"="&amp;"N")</f>
        <v>0</v>
      </c>
      <c r="AZ92">
        <f ca="1">SUMIFS(INDEX($B$13:$M$64,MATCH(AZ$83,$A$13:$A$64,0),1):INDEX($B$13:$M$64,MATCH(AZ$83,$A$13:$A$64,0),12),$B75:$M75,"="&amp;"X",$B$10:$M$10,"="&amp;"N")</f>
        <v>0</v>
      </c>
      <c r="BA92">
        <f ca="1">SUMIFS(INDEX($B$13:$M$64,MATCH(BA$83,$A$13:$A$64,0),1):INDEX($B$13:$M$64,MATCH(BA$83,$A$13:$A$64,0),12),$B75:$M75,"="&amp;"X",$B$10:$M$10,"="&amp;"N")</f>
        <v>0</v>
      </c>
    </row>
    <row r="93" spans="1:56" x14ac:dyDescent="0.35">
      <c r="A93" s="2" t="str">
        <f>Setup!A29</f>
        <v>Caseload 10</v>
      </c>
      <c r="B93">
        <f ca="1">SUMIFS(INDEX($B$13:$M$64,MATCH(B$83,$A$13:$A$64,0),1):INDEX($B$13:$M$64,MATCH(B$83,$A$13:$A$64,0),12),$B76:$M76,"="&amp;"X",$B$10:$M$10,"="&amp;"N")</f>
        <v>0</v>
      </c>
      <c r="C93">
        <f ca="1">SUMIFS(INDEX($B$13:$M$64,MATCH(C$83,$A$13:$A$64,0),1):INDEX($B$13:$M$64,MATCH(C$83,$A$13:$A$64,0),12),$B76:$M76,"="&amp;"X",$B$10:$M$10,"="&amp;"N")</f>
        <v>0</v>
      </c>
      <c r="D93">
        <f ca="1">SUMIFS(INDEX($B$13:$M$64,MATCH(D$83,$A$13:$A$64,0),1):INDEX($B$13:$M$64,MATCH(D$83,$A$13:$A$64,0),12),$B76:$M76,"="&amp;"X",$B$10:$M$10,"="&amp;"N")</f>
        <v>0</v>
      </c>
      <c r="E93">
        <f ca="1">SUMIFS(INDEX($B$13:$M$64,MATCH(E$83,$A$13:$A$64,0),1):INDEX($B$13:$M$64,MATCH(E$83,$A$13:$A$64,0),12),$B76:$M76,"="&amp;"X",$B$10:$M$10,"="&amp;"N")</f>
        <v>0</v>
      </c>
      <c r="F93">
        <f ca="1">SUMIFS(INDEX($B$13:$M$64,MATCH(F$83,$A$13:$A$64,0),1):INDEX($B$13:$M$64,MATCH(F$83,$A$13:$A$64,0),12),$B76:$M76,"="&amp;"X",$B$10:$M$10,"="&amp;"N")</f>
        <v>0</v>
      </c>
      <c r="G93">
        <f ca="1">SUMIFS(INDEX($B$13:$M$64,MATCH(G$83,$A$13:$A$64,0),1):INDEX($B$13:$M$64,MATCH(G$83,$A$13:$A$64,0),12),$B76:$M76,"="&amp;"X",$B$10:$M$10,"="&amp;"N")</f>
        <v>0</v>
      </c>
      <c r="H93">
        <f ca="1">SUMIFS(INDEX($B$13:$M$64,MATCH(H$83,$A$13:$A$64,0),1):INDEX($B$13:$M$64,MATCH(H$83,$A$13:$A$64,0),12),$B76:$M76,"="&amp;"X",$B$10:$M$10,"="&amp;"N")</f>
        <v>0</v>
      </c>
      <c r="I93">
        <f ca="1">SUMIFS(INDEX($B$13:$M$64,MATCH(I$83,$A$13:$A$64,0),1):INDEX($B$13:$M$64,MATCH(I$83,$A$13:$A$64,0),12),$B76:$M76,"="&amp;"X",$B$10:$M$10,"="&amp;"N")</f>
        <v>0</v>
      </c>
      <c r="J93">
        <f ca="1">SUMIFS(INDEX($B$13:$M$64,MATCH(J$83,$A$13:$A$64,0),1):INDEX($B$13:$M$64,MATCH(J$83,$A$13:$A$64,0),12),$B76:$M76,"="&amp;"X",$B$10:$M$10,"="&amp;"N")</f>
        <v>0</v>
      </c>
      <c r="K93">
        <f ca="1">SUMIFS(INDEX($B$13:$M$64,MATCH(K$83,$A$13:$A$64,0),1):INDEX($B$13:$M$64,MATCH(K$83,$A$13:$A$64,0),12),$B76:$M76,"="&amp;"X",$B$10:$M$10,"="&amp;"N")</f>
        <v>0</v>
      </c>
      <c r="L93">
        <f ca="1">SUMIFS(INDEX($B$13:$M$64,MATCH(L$83,$A$13:$A$64,0),1):INDEX($B$13:$M$64,MATCH(L$83,$A$13:$A$64,0),12),$B76:$M76,"="&amp;"X",$B$10:$M$10,"="&amp;"N")</f>
        <v>0</v>
      </c>
      <c r="M93">
        <f ca="1">SUMIFS(INDEX($B$13:$M$64,MATCH(M$83,$A$13:$A$64,0),1):INDEX($B$13:$M$64,MATCH(M$83,$A$13:$A$64,0),12),$B76:$M76,"="&amp;"X",$B$10:$M$10,"="&amp;"N")</f>
        <v>0</v>
      </c>
      <c r="N93">
        <f ca="1">SUMIFS(INDEX($B$13:$M$64,MATCH(N$83,$A$13:$A$64,0),1):INDEX($B$13:$M$64,MATCH(N$83,$A$13:$A$64,0),12),$B76:$M76,"="&amp;"X",$B$10:$M$10,"="&amp;"N")</f>
        <v>0</v>
      </c>
      <c r="O93">
        <f ca="1">SUMIFS(INDEX($B$13:$M$64,MATCH(O$83,$A$13:$A$64,0),1):INDEX($B$13:$M$64,MATCH(O$83,$A$13:$A$64,0),12),$B76:$M76,"="&amp;"X",$B$10:$M$10,"="&amp;"N")</f>
        <v>0</v>
      </c>
      <c r="P93">
        <f ca="1">SUMIFS(INDEX($B$13:$M$64,MATCH(P$83,$A$13:$A$64,0),1):INDEX($B$13:$M$64,MATCH(P$83,$A$13:$A$64,0),12),$B76:$M76,"="&amp;"X",$B$10:$M$10,"="&amp;"N")</f>
        <v>0</v>
      </c>
      <c r="Q93">
        <f ca="1">SUMIFS(INDEX($B$13:$M$64,MATCH(Q$83,$A$13:$A$64,0),1):INDEX($B$13:$M$64,MATCH(Q$83,$A$13:$A$64,0),12),$B76:$M76,"="&amp;"X",$B$10:$M$10,"="&amp;"N")</f>
        <v>0</v>
      </c>
      <c r="R93">
        <f ca="1">SUMIFS(INDEX($B$13:$M$64,MATCH(R$83,$A$13:$A$64,0),1):INDEX($B$13:$M$64,MATCH(R$83,$A$13:$A$64,0),12),$B76:$M76,"="&amp;"X",$B$10:$M$10,"="&amp;"N")</f>
        <v>0</v>
      </c>
      <c r="S93">
        <f ca="1">SUMIFS(INDEX($B$13:$M$64,MATCH(S$83,$A$13:$A$64,0),1):INDEX($B$13:$M$64,MATCH(S$83,$A$13:$A$64,0),12),$B76:$M76,"="&amp;"X",$B$10:$M$10,"="&amp;"N")</f>
        <v>0</v>
      </c>
      <c r="T93">
        <f ca="1">SUMIFS(INDEX($B$13:$M$64,MATCH(T$83,$A$13:$A$64,0),1):INDEX($B$13:$M$64,MATCH(T$83,$A$13:$A$64,0),12),$B76:$M76,"="&amp;"X",$B$10:$M$10,"="&amp;"N")</f>
        <v>0</v>
      </c>
      <c r="U93">
        <f ca="1">SUMIFS(INDEX($B$13:$M$64,MATCH(U$83,$A$13:$A$64,0),1):INDEX($B$13:$M$64,MATCH(U$83,$A$13:$A$64,0),12),$B76:$M76,"="&amp;"X",$B$10:$M$10,"="&amp;"N")</f>
        <v>0</v>
      </c>
      <c r="V93">
        <f ca="1">SUMIFS(INDEX($B$13:$M$64,MATCH(V$83,$A$13:$A$64,0),1):INDEX($B$13:$M$64,MATCH(V$83,$A$13:$A$64,0),12),$B76:$M76,"="&amp;"X",$B$10:$M$10,"="&amp;"N")</f>
        <v>0</v>
      </c>
      <c r="W93">
        <f ca="1">SUMIFS(INDEX($B$13:$M$64,MATCH(W$83,$A$13:$A$64,0),1):INDEX($B$13:$M$64,MATCH(W$83,$A$13:$A$64,0),12),$B76:$M76,"="&amp;"X",$B$10:$M$10,"="&amp;"N")</f>
        <v>0</v>
      </c>
      <c r="X93">
        <f ca="1">SUMIFS(INDEX($B$13:$M$64,MATCH(X$83,$A$13:$A$64,0),1):INDEX($B$13:$M$64,MATCH(X$83,$A$13:$A$64,0),12),$B76:$M76,"="&amp;"X",$B$10:$M$10,"="&amp;"N")</f>
        <v>0</v>
      </c>
      <c r="Y93">
        <f ca="1">SUMIFS(INDEX($B$13:$M$64,MATCH(Y$83,$A$13:$A$64,0),1):INDEX($B$13:$M$64,MATCH(Y$83,$A$13:$A$64,0),12),$B76:$M76,"="&amp;"X",$B$10:$M$10,"="&amp;"N")</f>
        <v>0</v>
      </c>
      <c r="Z93">
        <f ca="1">SUMIFS(INDEX($B$13:$M$64,MATCH(Z$83,$A$13:$A$64,0),1):INDEX($B$13:$M$64,MATCH(Z$83,$A$13:$A$64,0),12),$B76:$M76,"="&amp;"X",$B$10:$M$10,"="&amp;"N")</f>
        <v>0</v>
      </c>
      <c r="AA93">
        <f ca="1">SUMIFS(INDEX($B$13:$M$64,MATCH(AA$83,$A$13:$A$64,0),1):INDEX($B$13:$M$64,MATCH(AA$83,$A$13:$A$64,0),12),$B76:$M76,"="&amp;"X",$B$10:$M$10,"="&amp;"N")</f>
        <v>0</v>
      </c>
      <c r="AB93">
        <f ca="1">SUMIFS(INDEX($B$13:$M$64,MATCH(AB$83,$A$13:$A$64,0),1):INDEX($B$13:$M$64,MATCH(AB$83,$A$13:$A$64,0),12),$B76:$M76,"="&amp;"X",$B$10:$M$10,"="&amp;"N")</f>
        <v>0</v>
      </c>
      <c r="AC93">
        <f ca="1">SUMIFS(INDEX($B$13:$M$64,MATCH(AC$83,$A$13:$A$64,0),1):INDEX($B$13:$M$64,MATCH(AC$83,$A$13:$A$64,0),12),$B76:$M76,"="&amp;"X",$B$10:$M$10,"="&amp;"N")</f>
        <v>0</v>
      </c>
      <c r="AD93">
        <f ca="1">SUMIFS(INDEX($B$13:$M$64,MATCH(AD$83,$A$13:$A$64,0),1):INDEX($B$13:$M$64,MATCH(AD$83,$A$13:$A$64,0),12),$B76:$M76,"="&amp;"X",$B$10:$M$10,"="&amp;"N")</f>
        <v>0</v>
      </c>
      <c r="AE93">
        <f ca="1">SUMIFS(INDEX($B$13:$M$64,MATCH(AE$83,$A$13:$A$64,0),1):INDEX($B$13:$M$64,MATCH(AE$83,$A$13:$A$64,0),12),$B76:$M76,"="&amp;"X",$B$10:$M$10,"="&amp;"N")</f>
        <v>0</v>
      </c>
      <c r="AF93">
        <f ca="1">SUMIFS(INDEX($B$13:$M$64,MATCH(AF$83,$A$13:$A$64,0),1):INDEX($B$13:$M$64,MATCH(AF$83,$A$13:$A$64,0),12),$B76:$M76,"="&amp;"X",$B$10:$M$10,"="&amp;"N")</f>
        <v>0</v>
      </c>
      <c r="AG93">
        <f ca="1">SUMIFS(INDEX($B$13:$M$64,MATCH(AG$83,$A$13:$A$64,0),1):INDEX($B$13:$M$64,MATCH(AG$83,$A$13:$A$64,0),12),$B76:$M76,"="&amp;"X",$B$10:$M$10,"="&amp;"N")</f>
        <v>0</v>
      </c>
      <c r="AH93">
        <f ca="1">SUMIFS(INDEX($B$13:$M$64,MATCH(AH$83,$A$13:$A$64,0),1):INDEX($B$13:$M$64,MATCH(AH$83,$A$13:$A$64,0),12),$B76:$M76,"="&amp;"X",$B$10:$M$10,"="&amp;"N")</f>
        <v>0</v>
      </c>
      <c r="AI93">
        <f ca="1">SUMIFS(INDEX($B$13:$M$64,MATCH(AI$83,$A$13:$A$64,0),1):INDEX($B$13:$M$64,MATCH(AI$83,$A$13:$A$64,0),12),$B76:$M76,"="&amp;"X",$B$10:$M$10,"="&amp;"N")</f>
        <v>0</v>
      </c>
      <c r="AJ93">
        <f ca="1">SUMIFS(INDEX($B$13:$M$64,MATCH(AJ$83,$A$13:$A$64,0),1):INDEX($B$13:$M$64,MATCH(AJ$83,$A$13:$A$64,0),12),$B76:$M76,"="&amp;"X",$B$10:$M$10,"="&amp;"N")</f>
        <v>0</v>
      </c>
      <c r="AK93">
        <f ca="1">SUMIFS(INDEX($B$13:$M$64,MATCH(AK$83,$A$13:$A$64,0),1):INDEX($B$13:$M$64,MATCH(AK$83,$A$13:$A$64,0),12),$B76:$M76,"="&amp;"X",$B$10:$M$10,"="&amp;"N")</f>
        <v>0</v>
      </c>
      <c r="AL93">
        <f ca="1">SUMIFS(INDEX($B$13:$M$64,MATCH(AL$83,$A$13:$A$64,0),1):INDEX($B$13:$M$64,MATCH(AL$83,$A$13:$A$64,0),12),$B76:$M76,"="&amp;"X",$B$10:$M$10,"="&amp;"N")</f>
        <v>0</v>
      </c>
      <c r="AM93">
        <f ca="1">SUMIFS(INDEX($B$13:$M$64,MATCH(AM$83,$A$13:$A$64,0),1):INDEX($B$13:$M$64,MATCH(AM$83,$A$13:$A$64,0),12),$B76:$M76,"="&amp;"X",$B$10:$M$10,"="&amp;"N")</f>
        <v>0</v>
      </c>
      <c r="AN93">
        <f ca="1">SUMIFS(INDEX($B$13:$M$64,MATCH(AN$83,$A$13:$A$64,0),1):INDEX($B$13:$M$64,MATCH(AN$83,$A$13:$A$64,0),12),$B76:$M76,"="&amp;"X",$B$10:$M$10,"="&amp;"N")</f>
        <v>0</v>
      </c>
      <c r="AO93">
        <f ca="1">SUMIFS(INDEX($B$13:$M$64,MATCH(AO$83,$A$13:$A$64,0),1):INDEX($B$13:$M$64,MATCH(AO$83,$A$13:$A$64,0),12),$B76:$M76,"="&amp;"X",$B$10:$M$10,"="&amp;"N")</f>
        <v>0</v>
      </c>
      <c r="AP93">
        <f ca="1">SUMIFS(INDEX($B$13:$M$64,MATCH(AP$83,$A$13:$A$64,0),1):INDEX($B$13:$M$64,MATCH(AP$83,$A$13:$A$64,0),12),$B76:$M76,"="&amp;"X",$B$10:$M$10,"="&amp;"N")</f>
        <v>0</v>
      </c>
      <c r="AQ93">
        <f ca="1">SUMIFS(INDEX($B$13:$M$64,MATCH(AQ$83,$A$13:$A$64,0),1):INDEX($B$13:$M$64,MATCH(AQ$83,$A$13:$A$64,0),12),$B76:$M76,"="&amp;"X",$B$10:$M$10,"="&amp;"N")</f>
        <v>0</v>
      </c>
      <c r="AR93">
        <f ca="1">SUMIFS(INDEX($B$13:$M$64,MATCH(AR$83,$A$13:$A$64,0),1):INDEX($B$13:$M$64,MATCH(AR$83,$A$13:$A$64,0),12),$B76:$M76,"="&amp;"X",$B$10:$M$10,"="&amp;"N")</f>
        <v>0</v>
      </c>
      <c r="AS93">
        <f ca="1">SUMIFS(INDEX($B$13:$M$64,MATCH(AS$83,$A$13:$A$64,0),1):INDEX($B$13:$M$64,MATCH(AS$83,$A$13:$A$64,0),12),$B76:$M76,"="&amp;"X",$B$10:$M$10,"="&amp;"N")</f>
        <v>0</v>
      </c>
      <c r="AT93">
        <f ca="1">SUMIFS(INDEX($B$13:$M$64,MATCH(AT$83,$A$13:$A$64,0),1):INDEX($B$13:$M$64,MATCH(AT$83,$A$13:$A$64,0),12),$B76:$M76,"="&amp;"X",$B$10:$M$10,"="&amp;"N")</f>
        <v>0</v>
      </c>
      <c r="AU93">
        <f ca="1">SUMIFS(INDEX($B$13:$M$64,MATCH(AU$83,$A$13:$A$64,0),1):INDEX($B$13:$M$64,MATCH(AU$83,$A$13:$A$64,0),12),$B76:$M76,"="&amp;"X",$B$10:$M$10,"="&amp;"N")</f>
        <v>0</v>
      </c>
      <c r="AV93">
        <f ca="1">SUMIFS(INDEX($B$13:$M$64,MATCH(AV$83,$A$13:$A$64,0),1):INDEX($B$13:$M$64,MATCH(AV$83,$A$13:$A$64,0),12),$B76:$M76,"="&amp;"X",$B$10:$M$10,"="&amp;"N")</f>
        <v>0</v>
      </c>
      <c r="AW93">
        <f ca="1">SUMIFS(INDEX($B$13:$M$64,MATCH(AW$83,$A$13:$A$64,0),1):INDEX($B$13:$M$64,MATCH(AW$83,$A$13:$A$64,0),12),$B76:$M76,"="&amp;"X",$B$10:$M$10,"="&amp;"N")</f>
        <v>0</v>
      </c>
      <c r="AX93">
        <f ca="1">SUMIFS(INDEX($B$13:$M$64,MATCH(AX$83,$A$13:$A$64,0),1):INDEX($B$13:$M$64,MATCH(AX$83,$A$13:$A$64,0),12),$B76:$M76,"="&amp;"X",$B$10:$M$10,"="&amp;"N")</f>
        <v>0</v>
      </c>
      <c r="AY93">
        <f ca="1">SUMIFS(INDEX($B$13:$M$64,MATCH(AY$83,$A$13:$A$64,0),1):INDEX($B$13:$M$64,MATCH(AY$83,$A$13:$A$64,0),12),$B76:$M76,"="&amp;"X",$B$10:$M$10,"="&amp;"N")</f>
        <v>0</v>
      </c>
      <c r="AZ93">
        <f ca="1">SUMIFS(INDEX($B$13:$M$64,MATCH(AZ$83,$A$13:$A$64,0),1):INDEX($B$13:$M$64,MATCH(AZ$83,$A$13:$A$64,0),12),$B76:$M76,"="&amp;"X",$B$10:$M$10,"="&amp;"N")</f>
        <v>0</v>
      </c>
      <c r="BA93">
        <f ca="1">SUMIFS(INDEX($B$13:$M$64,MATCH(BA$83,$A$13:$A$64,0),1):INDEX($B$13:$M$64,MATCH(BA$83,$A$13:$A$64,0),12),$B76:$M76,"="&amp;"X",$B$10:$M$10,"="&amp;"N")</f>
        <v>0</v>
      </c>
    </row>
    <row r="94" spans="1:56" x14ac:dyDescent="0.35">
      <c r="A94" s="2" t="str">
        <f>Setup!A30</f>
        <v>Caseload 11</v>
      </c>
      <c r="B94">
        <f ca="1">SUMIFS(INDEX($B$13:$M$64,MATCH(B$83,$A$13:$A$64,0),1):INDEX($B$13:$M$64,MATCH(B$83,$A$13:$A$64,0),12),$B77:$M77,"="&amp;"X",$B$10:$M$10,"="&amp;"N")</f>
        <v>0</v>
      </c>
      <c r="C94">
        <f ca="1">SUMIFS(INDEX($B$13:$M$64,MATCH(C$83,$A$13:$A$64,0),1):INDEX($B$13:$M$64,MATCH(C$83,$A$13:$A$64,0),12),$B77:$M77,"="&amp;"X",$B$10:$M$10,"="&amp;"N")</f>
        <v>0</v>
      </c>
      <c r="D94">
        <f ca="1">SUMIFS(INDEX($B$13:$M$64,MATCH(D$83,$A$13:$A$64,0),1):INDEX($B$13:$M$64,MATCH(D$83,$A$13:$A$64,0),12),$B77:$M77,"="&amp;"X",$B$10:$M$10,"="&amp;"N")</f>
        <v>0</v>
      </c>
      <c r="E94">
        <f ca="1">SUMIFS(INDEX($B$13:$M$64,MATCH(E$83,$A$13:$A$64,0),1):INDEX($B$13:$M$64,MATCH(E$83,$A$13:$A$64,0),12),$B77:$M77,"="&amp;"X",$B$10:$M$10,"="&amp;"N")</f>
        <v>0</v>
      </c>
      <c r="F94">
        <f ca="1">SUMIFS(INDEX($B$13:$M$64,MATCH(F$83,$A$13:$A$64,0),1):INDEX($B$13:$M$64,MATCH(F$83,$A$13:$A$64,0),12),$B77:$M77,"="&amp;"X",$B$10:$M$10,"="&amp;"N")</f>
        <v>0</v>
      </c>
      <c r="G94">
        <f ca="1">SUMIFS(INDEX($B$13:$M$64,MATCH(G$83,$A$13:$A$64,0),1):INDEX($B$13:$M$64,MATCH(G$83,$A$13:$A$64,0),12),$B77:$M77,"="&amp;"X",$B$10:$M$10,"="&amp;"N")</f>
        <v>0</v>
      </c>
      <c r="H94">
        <f ca="1">SUMIFS(INDEX($B$13:$M$64,MATCH(H$83,$A$13:$A$64,0),1):INDEX($B$13:$M$64,MATCH(H$83,$A$13:$A$64,0),12),$B77:$M77,"="&amp;"X",$B$10:$M$10,"="&amp;"N")</f>
        <v>0</v>
      </c>
      <c r="I94">
        <f ca="1">SUMIFS(INDEX($B$13:$M$64,MATCH(I$83,$A$13:$A$64,0),1):INDEX($B$13:$M$64,MATCH(I$83,$A$13:$A$64,0),12),$B77:$M77,"="&amp;"X",$B$10:$M$10,"="&amp;"N")</f>
        <v>0</v>
      </c>
      <c r="J94">
        <f ca="1">SUMIFS(INDEX($B$13:$M$64,MATCH(J$83,$A$13:$A$64,0),1):INDEX($B$13:$M$64,MATCH(J$83,$A$13:$A$64,0),12),$B77:$M77,"="&amp;"X",$B$10:$M$10,"="&amp;"N")</f>
        <v>0</v>
      </c>
      <c r="K94">
        <f ca="1">SUMIFS(INDEX($B$13:$M$64,MATCH(K$83,$A$13:$A$64,0),1):INDEX($B$13:$M$64,MATCH(K$83,$A$13:$A$64,0),12),$B77:$M77,"="&amp;"X",$B$10:$M$10,"="&amp;"N")</f>
        <v>0</v>
      </c>
      <c r="L94">
        <f ca="1">SUMIFS(INDEX($B$13:$M$64,MATCH(L$83,$A$13:$A$64,0),1):INDEX($B$13:$M$64,MATCH(L$83,$A$13:$A$64,0),12),$B77:$M77,"="&amp;"X",$B$10:$M$10,"="&amp;"N")</f>
        <v>0</v>
      </c>
      <c r="M94">
        <f ca="1">SUMIFS(INDEX($B$13:$M$64,MATCH(M$83,$A$13:$A$64,0),1):INDEX($B$13:$M$64,MATCH(M$83,$A$13:$A$64,0),12),$B77:$M77,"="&amp;"X",$B$10:$M$10,"="&amp;"N")</f>
        <v>0</v>
      </c>
      <c r="N94">
        <f ca="1">SUMIFS(INDEX($B$13:$M$64,MATCH(N$83,$A$13:$A$64,0),1):INDEX($B$13:$M$64,MATCH(N$83,$A$13:$A$64,0),12),$B77:$M77,"="&amp;"X",$B$10:$M$10,"="&amp;"N")</f>
        <v>0</v>
      </c>
      <c r="O94">
        <f ca="1">SUMIFS(INDEX($B$13:$M$64,MATCH(O$83,$A$13:$A$64,0),1):INDEX($B$13:$M$64,MATCH(O$83,$A$13:$A$64,0),12),$B77:$M77,"="&amp;"X",$B$10:$M$10,"="&amp;"N")</f>
        <v>0</v>
      </c>
      <c r="P94">
        <f ca="1">SUMIFS(INDEX($B$13:$M$64,MATCH(P$83,$A$13:$A$64,0),1):INDEX($B$13:$M$64,MATCH(P$83,$A$13:$A$64,0),12),$B77:$M77,"="&amp;"X",$B$10:$M$10,"="&amp;"N")</f>
        <v>0</v>
      </c>
      <c r="Q94">
        <f ca="1">SUMIFS(INDEX($B$13:$M$64,MATCH(Q$83,$A$13:$A$64,0),1):INDEX($B$13:$M$64,MATCH(Q$83,$A$13:$A$64,0),12),$B77:$M77,"="&amp;"X",$B$10:$M$10,"="&amp;"N")</f>
        <v>0</v>
      </c>
      <c r="R94">
        <f ca="1">SUMIFS(INDEX($B$13:$M$64,MATCH(R$83,$A$13:$A$64,0),1):INDEX($B$13:$M$64,MATCH(R$83,$A$13:$A$64,0),12),$B77:$M77,"="&amp;"X",$B$10:$M$10,"="&amp;"N")</f>
        <v>0</v>
      </c>
      <c r="S94">
        <f ca="1">SUMIFS(INDEX($B$13:$M$64,MATCH(S$83,$A$13:$A$64,0),1):INDEX($B$13:$M$64,MATCH(S$83,$A$13:$A$64,0),12),$B77:$M77,"="&amp;"X",$B$10:$M$10,"="&amp;"N")</f>
        <v>0</v>
      </c>
      <c r="T94">
        <f ca="1">SUMIFS(INDEX($B$13:$M$64,MATCH(T$83,$A$13:$A$64,0),1):INDEX($B$13:$M$64,MATCH(T$83,$A$13:$A$64,0),12),$B77:$M77,"="&amp;"X",$B$10:$M$10,"="&amp;"N")</f>
        <v>0</v>
      </c>
      <c r="U94">
        <f ca="1">SUMIFS(INDEX($B$13:$M$64,MATCH(U$83,$A$13:$A$64,0),1):INDEX($B$13:$M$64,MATCH(U$83,$A$13:$A$64,0),12),$B77:$M77,"="&amp;"X",$B$10:$M$10,"="&amp;"N")</f>
        <v>0</v>
      </c>
      <c r="V94">
        <f ca="1">SUMIFS(INDEX($B$13:$M$64,MATCH(V$83,$A$13:$A$64,0),1):INDEX($B$13:$M$64,MATCH(V$83,$A$13:$A$64,0),12),$B77:$M77,"="&amp;"X",$B$10:$M$10,"="&amp;"N")</f>
        <v>0</v>
      </c>
      <c r="W94">
        <f ca="1">SUMIFS(INDEX($B$13:$M$64,MATCH(W$83,$A$13:$A$64,0),1):INDEX($B$13:$M$64,MATCH(W$83,$A$13:$A$64,0),12),$B77:$M77,"="&amp;"X",$B$10:$M$10,"="&amp;"N")</f>
        <v>0</v>
      </c>
      <c r="X94">
        <f ca="1">SUMIFS(INDEX($B$13:$M$64,MATCH(X$83,$A$13:$A$64,0),1):INDEX($B$13:$M$64,MATCH(X$83,$A$13:$A$64,0),12),$B77:$M77,"="&amp;"X",$B$10:$M$10,"="&amp;"N")</f>
        <v>0</v>
      </c>
      <c r="Y94">
        <f ca="1">SUMIFS(INDEX($B$13:$M$64,MATCH(Y$83,$A$13:$A$64,0),1):INDEX($B$13:$M$64,MATCH(Y$83,$A$13:$A$64,0),12),$B77:$M77,"="&amp;"X",$B$10:$M$10,"="&amp;"N")</f>
        <v>0</v>
      </c>
      <c r="Z94">
        <f ca="1">SUMIFS(INDEX($B$13:$M$64,MATCH(Z$83,$A$13:$A$64,0),1):INDEX($B$13:$M$64,MATCH(Z$83,$A$13:$A$64,0),12),$B77:$M77,"="&amp;"X",$B$10:$M$10,"="&amp;"N")</f>
        <v>0</v>
      </c>
      <c r="AA94">
        <f ca="1">SUMIFS(INDEX($B$13:$M$64,MATCH(AA$83,$A$13:$A$64,0),1):INDEX($B$13:$M$64,MATCH(AA$83,$A$13:$A$64,0),12),$B77:$M77,"="&amp;"X",$B$10:$M$10,"="&amp;"N")</f>
        <v>0</v>
      </c>
      <c r="AB94">
        <f ca="1">SUMIFS(INDEX($B$13:$M$64,MATCH(AB$83,$A$13:$A$64,0),1):INDEX($B$13:$M$64,MATCH(AB$83,$A$13:$A$64,0),12),$B77:$M77,"="&amp;"X",$B$10:$M$10,"="&amp;"N")</f>
        <v>0</v>
      </c>
      <c r="AC94">
        <f ca="1">SUMIFS(INDEX($B$13:$M$64,MATCH(AC$83,$A$13:$A$64,0),1):INDEX($B$13:$M$64,MATCH(AC$83,$A$13:$A$64,0),12),$B77:$M77,"="&amp;"X",$B$10:$M$10,"="&amp;"N")</f>
        <v>0</v>
      </c>
      <c r="AD94">
        <f ca="1">SUMIFS(INDEX($B$13:$M$64,MATCH(AD$83,$A$13:$A$64,0),1):INDEX($B$13:$M$64,MATCH(AD$83,$A$13:$A$64,0),12),$B77:$M77,"="&amp;"X",$B$10:$M$10,"="&amp;"N")</f>
        <v>0</v>
      </c>
      <c r="AE94">
        <f ca="1">SUMIFS(INDEX($B$13:$M$64,MATCH(AE$83,$A$13:$A$64,0),1):INDEX($B$13:$M$64,MATCH(AE$83,$A$13:$A$64,0),12),$B77:$M77,"="&amp;"X",$B$10:$M$10,"="&amp;"N")</f>
        <v>0</v>
      </c>
      <c r="AF94">
        <f ca="1">SUMIFS(INDEX($B$13:$M$64,MATCH(AF$83,$A$13:$A$64,0),1):INDEX($B$13:$M$64,MATCH(AF$83,$A$13:$A$64,0),12),$B77:$M77,"="&amp;"X",$B$10:$M$10,"="&amp;"N")</f>
        <v>0</v>
      </c>
      <c r="AG94">
        <f ca="1">SUMIFS(INDEX($B$13:$M$64,MATCH(AG$83,$A$13:$A$64,0),1):INDEX($B$13:$M$64,MATCH(AG$83,$A$13:$A$64,0),12),$B77:$M77,"="&amp;"X",$B$10:$M$10,"="&amp;"N")</f>
        <v>0</v>
      </c>
      <c r="AH94">
        <f ca="1">SUMIFS(INDEX($B$13:$M$64,MATCH(AH$83,$A$13:$A$64,0),1):INDEX($B$13:$M$64,MATCH(AH$83,$A$13:$A$64,0),12),$B77:$M77,"="&amp;"X",$B$10:$M$10,"="&amp;"N")</f>
        <v>0</v>
      </c>
      <c r="AI94">
        <f ca="1">SUMIFS(INDEX($B$13:$M$64,MATCH(AI$83,$A$13:$A$64,0),1):INDEX($B$13:$M$64,MATCH(AI$83,$A$13:$A$64,0),12),$B77:$M77,"="&amp;"X",$B$10:$M$10,"="&amp;"N")</f>
        <v>0</v>
      </c>
      <c r="AJ94">
        <f ca="1">SUMIFS(INDEX($B$13:$M$64,MATCH(AJ$83,$A$13:$A$64,0),1):INDEX($B$13:$M$64,MATCH(AJ$83,$A$13:$A$64,0),12),$B77:$M77,"="&amp;"X",$B$10:$M$10,"="&amp;"N")</f>
        <v>0</v>
      </c>
      <c r="AK94">
        <f ca="1">SUMIFS(INDEX($B$13:$M$64,MATCH(AK$83,$A$13:$A$64,0),1):INDEX($B$13:$M$64,MATCH(AK$83,$A$13:$A$64,0),12),$B77:$M77,"="&amp;"X",$B$10:$M$10,"="&amp;"N")</f>
        <v>0</v>
      </c>
      <c r="AL94">
        <f ca="1">SUMIFS(INDEX($B$13:$M$64,MATCH(AL$83,$A$13:$A$64,0),1):INDEX($B$13:$M$64,MATCH(AL$83,$A$13:$A$64,0),12),$B77:$M77,"="&amp;"X",$B$10:$M$10,"="&amp;"N")</f>
        <v>0</v>
      </c>
      <c r="AM94">
        <f ca="1">SUMIFS(INDEX($B$13:$M$64,MATCH(AM$83,$A$13:$A$64,0),1):INDEX($B$13:$M$64,MATCH(AM$83,$A$13:$A$64,0),12),$B77:$M77,"="&amp;"X",$B$10:$M$10,"="&amp;"N")</f>
        <v>0</v>
      </c>
      <c r="AN94">
        <f ca="1">SUMIFS(INDEX($B$13:$M$64,MATCH(AN$83,$A$13:$A$64,0),1):INDEX($B$13:$M$64,MATCH(AN$83,$A$13:$A$64,0),12),$B77:$M77,"="&amp;"X",$B$10:$M$10,"="&amp;"N")</f>
        <v>0</v>
      </c>
      <c r="AO94">
        <f ca="1">SUMIFS(INDEX($B$13:$M$64,MATCH(AO$83,$A$13:$A$64,0),1):INDEX($B$13:$M$64,MATCH(AO$83,$A$13:$A$64,0),12),$B77:$M77,"="&amp;"X",$B$10:$M$10,"="&amp;"N")</f>
        <v>0</v>
      </c>
      <c r="AP94">
        <f ca="1">SUMIFS(INDEX($B$13:$M$64,MATCH(AP$83,$A$13:$A$64,0),1):INDEX($B$13:$M$64,MATCH(AP$83,$A$13:$A$64,0),12),$B77:$M77,"="&amp;"X",$B$10:$M$10,"="&amp;"N")</f>
        <v>0</v>
      </c>
      <c r="AQ94">
        <f ca="1">SUMIFS(INDEX($B$13:$M$64,MATCH(AQ$83,$A$13:$A$64,0),1):INDEX($B$13:$M$64,MATCH(AQ$83,$A$13:$A$64,0),12),$B77:$M77,"="&amp;"X",$B$10:$M$10,"="&amp;"N")</f>
        <v>0</v>
      </c>
      <c r="AR94">
        <f ca="1">SUMIFS(INDEX($B$13:$M$64,MATCH(AR$83,$A$13:$A$64,0),1):INDEX($B$13:$M$64,MATCH(AR$83,$A$13:$A$64,0),12),$B77:$M77,"="&amp;"X",$B$10:$M$10,"="&amp;"N")</f>
        <v>0</v>
      </c>
      <c r="AS94">
        <f ca="1">SUMIFS(INDEX($B$13:$M$64,MATCH(AS$83,$A$13:$A$64,0),1):INDEX($B$13:$M$64,MATCH(AS$83,$A$13:$A$64,0),12),$B77:$M77,"="&amp;"X",$B$10:$M$10,"="&amp;"N")</f>
        <v>0</v>
      </c>
      <c r="AT94">
        <f ca="1">SUMIFS(INDEX($B$13:$M$64,MATCH(AT$83,$A$13:$A$64,0),1):INDEX($B$13:$M$64,MATCH(AT$83,$A$13:$A$64,0),12),$B77:$M77,"="&amp;"X",$B$10:$M$10,"="&amp;"N")</f>
        <v>0</v>
      </c>
      <c r="AU94">
        <f ca="1">SUMIFS(INDEX($B$13:$M$64,MATCH(AU$83,$A$13:$A$64,0),1):INDEX($B$13:$M$64,MATCH(AU$83,$A$13:$A$64,0),12),$B77:$M77,"="&amp;"X",$B$10:$M$10,"="&amp;"N")</f>
        <v>0</v>
      </c>
      <c r="AV94">
        <f ca="1">SUMIFS(INDEX($B$13:$M$64,MATCH(AV$83,$A$13:$A$64,0),1):INDEX($B$13:$M$64,MATCH(AV$83,$A$13:$A$64,0),12),$B77:$M77,"="&amp;"X",$B$10:$M$10,"="&amp;"N")</f>
        <v>0</v>
      </c>
      <c r="AW94">
        <f ca="1">SUMIFS(INDEX($B$13:$M$64,MATCH(AW$83,$A$13:$A$64,0),1):INDEX($B$13:$M$64,MATCH(AW$83,$A$13:$A$64,0),12),$B77:$M77,"="&amp;"X",$B$10:$M$10,"="&amp;"N")</f>
        <v>0</v>
      </c>
      <c r="AX94">
        <f ca="1">SUMIFS(INDEX($B$13:$M$64,MATCH(AX$83,$A$13:$A$64,0),1):INDEX($B$13:$M$64,MATCH(AX$83,$A$13:$A$64,0),12),$B77:$M77,"="&amp;"X",$B$10:$M$10,"="&amp;"N")</f>
        <v>0</v>
      </c>
      <c r="AY94">
        <f ca="1">SUMIFS(INDEX($B$13:$M$64,MATCH(AY$83,$A$13:$A$64,0),1):INDEX($B$13:$M$64,MATCH(AY$83,$A$13:$A$64,0),12),$B77:$M77,"="&amp;"X",$B$10:$M$10,"="&amp;"N")</f>
        <v>0</v>
      </c>
      <c r="AZ94">
        <f ca="1">SUMIFS(INDEX($B$13:$M$64,MATCH(AZ$83,$A$13:$A$64,0),1):INDEX($B$13:$M$64,MATCH(AZ$83,$A$13:$A$64,0),12),$B77:$M77,"="&amp;"X",$B$10:$M$10,"="&amp;"N")</f>
        <v>0</v>
      </c>
      <c r="BA94">
        <f ca="1">SUMIFS(INDEX($B$13:$M$64,MATCH(BA$83,$A$13:$A$64,0),1):INDEX($B$13:$M$64,MATCH(BA$83,$A$13:$A$64,0),12),$B77:$M77,"="&amp;"X",$B$10:$M$10,"="&amp;"N")</f>
        <v>0</v>
      </c>
    </row>
    <row r="95" spans="1:56" x14ac:dyDescent="0.35">
      <c r="A95" s="2" t="str">
        <f>Setup!A31</f>
        <v>Caseload 12</v>
      </c>
      <c r="B95">
        <f ca="1">SUMIFS(INDEX($B$13:$M$64,MATCH(B$83,$A$13:$A$64,0),1):INDEX($B$13:$M$64,MATCH(B$83,$A$13:$A$64,0),12),$B78:$M78,"="&amp;"X",$B$10:$M$10,"="&amp;"N")</f>
        <v>0</v>
      </c>
      <c r="C95">
        <f ca="1">SUMIFS(INDEX($B$13:$M$64,MATCH(C$83,$A$13:$A$64,0),1):INDEX($B$13:$M$64,MATCH(C$83,$A$13:$A$64,0),12),$B78:$M78,"="&amp;"X",$B$10:$M$10,"="&amp;"N")</f>
        <v>0</v>
      </c>
      <c r="D95">
        <f ca="1">SUMIFS(INDEX($B$13:$M$64,MATCH(D$83,$A$13:$A$64,0),1):INDEX($B$13:$M$64,MATCH(D$83,$A$13:$A$64,0),12),$B78:$M78,"="&amp;"X",$B$10:$M$10,"="&amp;"N")</f>
        <v>0</v>
      </c>
      <c r="E95">
        <f ca="1">SUMIFS(INDEX($B$13:$M$64,MATCH(E$83,$A$13:$A$64,0),1):INDEX($B$13:$M$64,MATCH(E$83,$A$13:$A$64,0),12),$B78:$M78,"="&amp;"X",$B$10:$M$10,"="&amp;"N")</f>
        <v>0</v>
      </c>
      <c r="F95">
        <f ca="1">SUMIFS(INDEX($B$13:$M$64,MATCH(F$83,$A$13:$A$64,0),1):INDEX($B$13:$M$64,MATCH(F$83,$A$13:$A$64,0),12),$B78:$M78,"="&amp;"X",$B$10:$M$10,"="&amp;"N")</f>
        <v>0</v>
      </c>
      <c r="G95">
        <f ca="1">SUMIFS(INDEX($B$13:$M$64,MATCH(G$83,$A$13:$A$64,0),1):INDEX($B$13:$M$64,MATCH(G$83,$A$13:$A$64,0),12),$B78:$M78,"="&amp;"X",$B$10:$M$10,"="&amp;"N")</f>
        <v>0</v>
      </c>
      <c r="H95">
        <f ca="1">SUMIFS(INDEX($B$13:$M$64,MATCH(H$83,$A$13:$A$64,0),1):INDEX($B$13:$M$64,MATCH(H$83,$A$13:$A$64,0),12),$B78:$M78,"="&amp;"X",$B$10:$M$10,"="&amp;"N")</f>
        <v>0</v>
      </c>
      <c r="I95">
        <f ca="1">SUMIFS(INDEX($B$13:$M$64,MATCH(I$83,$A$13:$A$64,0),1):INDEX($B$13:$M$64,MATCH(I$83,$A$13:$A$64,0),12),$B78:$M78,"="&amp;"X",$B$10:$M$10,"="&amp;"N")</f>
        <v>0</v>
      </c>
      <c r="J95">
        <f ca="1">SUMIFS(INDEX($B$13:$M$64,MATCH(J$83,$A$13:$A$64,0),1):INDEX($B$13:$M$64,MATCH(J$83,$A$13:$A$64,0),12),$B78:$M78,"="&amp;"X",$B$10:$M$10,"="&amp;"N")</f>
        <v>0</v>
      </c>
      <c r="K95">
        <f ca="1">SUMIFS(INDEX($B$13:$M$64,MATCH(K$83,$A$13:$A$64,0),1):INDEX($B$13:$M$64,MATCH(K$83,$A$13:$A$64,0),12),$B78:$M78,"="&amp;"X",$B$10:$M$10,"="&amp;"N")</f>
        <v>0</v>
      </c>
      <c r="L95">
        <f ca="1">SUMIFS(INDEX($B$13:$M$64,MATCH(L$83,$A$13:$A$64,0),1):INDEX($B$13:$M$64,MATCH(L$83,$A$13:$A$64,0),12),$B78:$M78,"="&amp;"X",$B$10:$M$10,"="&amp;"N")</f>
        <v>0</v>
      </c>
      <c r="M95">
        <f ca="1">SUMIFS(INDEX($B$13:$M$64,MATCH(M$83,$A$13:$A$64,0),1):INDEX($B$13:$M$64,MATCH(M$83,$A$13:$A$64,0),12),$B78:$M78,"="&amp;"X",$B$10:$M$10,"="&amp;"N")</f>
        <v>0</v>
      </c>
      <c r="N95">
        <f ca="1">SUMIFS(INDEX($B$13:$M$64,MATCH(N$83,$A$13:$A$64,0),1):INDEX($B$13:$M$64,MATCH(N$83,$A$13:$A$64,0),12),$B78:$M78,"="&amp;"X",$B$10:$M$10,"="&amp;"N")</f>
        <v>0</v>
      </c>
      <c r="O95">
        <f ca="1">SUMIFS(INDEX($B$13:$M$64,MATCH(O$83,$A$13:$A$64,0),1):INDEX($B$13:$M$64,MATCH(O$83,$A$13:$A$64,0),12),$B78:$M78,"="&amp;"X",$B$10:$M$10,"="&amp;"N")</f>
        <v>0</v>
      </c>
      <c r="P95">
        <f ca="1">SUMIFS(INDEX($B$13:$M$64,MATCH(P$83,$A$13:$A$64,0),1):INDEX($B$13:$M$64,MATCH(P$83,$A$13:$A$64,0),12),$B78:$M78,"="&amp;"X",$B$10:$M$10,"="&amp;"N")</f>
        <v>0</v>
      </c>
      <c r="Q95">
        <f ca="1">SUMIFS(INDEX($B$13:$M$64,MATCH(Q$83,$A$13:$A$64,0),1):INDEX($B$13:$M$64,MATCH(Q$83,$A$13:$A$64,0),12),$B78:$M78,"="&amp;"X",$B$10:$M$10,"="&amp;"N")</f>
        <v>0</v>
      </c>
      <c r="R95">
        <f ca="1">SUMIFS(INDEX($B$13:$M$64,MATCH(R$83,$A$13:$A$64,0),1):INDEX($B$13:$M$64,MATCH(R$83,$A$13:$A$64,0),12),$B78:$M78,"="&amp;"X",$B$10:$M$10,"="&amp;"N")</f>
        <v>0</v>
      </c>
      <c r="S95">
        <f ca="1">SUMIFS(INDEX($B$13:$M$64,MATCH(S$83,$A$13:$A$64,0),1):INDEX($B$13:$M$64,MATCH(S$83,$A$13:$A$64,0),12),$B78:$M78,"="&amp;"X",$B$10:$M$10,"="&amp;"N")</f>
        <v>0</v>
      </c>
      <c r="T95">
        <f ca="1">SUMIFS(INDEX($B$13:$M$64,MATCH(T$83,$A$13:$A$64,0),1):INDEX($B$13:$M$64,MATCH(T$83,$A$13:$A$64,0),12),$B78:$M78,"="&amp;"X",$B$10:$M$10,"="&amp;"N")</f>
        <v>0</v>
      </c>
      <c r="U95">
        <f ca="1">SUMIFS(INDEX($B$13:$M$64,MATCH(U$83,$A$13:$A$64,0),1):INDEX($B$13:$M$64,MATCH(U$83,$A$13:$A$64,0),12),$B78:$M78,"="&amp;"X",$B$10:$M$10,"="&amp;"N")</f>
        <v>0</v>
      </c>
      <c r="V95">
        <f ca="1">SUMIFS(INDEX($B$13:$M$64,MATCH(V$83,$A$13:$A$64,0),1):INDEX($B$13:$M$64,MATCH(V$83,$A$13:$A$64,0),12),$B78:$M78,"="&amp;"X",$B$10:$M$10,"="&amp;"N")</f>
        <v>0</v>
      </c>
      <c r="W95">
        <f ca="1">SUMIFS(INDEX($B$13:$M$64,MATCH(W$83,$A$13:$A$64,0),1):INDEX($B$13:$M$64,MATCH(W$83,$A$13:$A$64,0),12),$B78:$M78,"="&amp;"X",$B$10:$M$10,"="&amp;"N")</f>
        <v>0</v>
      </c>
      <c r="X95">
        <f ca="1">SUMIFS(INDEX($B$13:$M$64,MATCH(X$83,$A$13:$A$64,0),1):INDEX($B$13:$M$64,MATCH(X$83,$A$13:$A$64,0),12),$B78:$M78,"="&amp;"X",$B$10:$M$10,"="&amp;"N")</f>
        <v>0</v>
      </c>
      <c r="Y95">
        <f ca="1">SUMIFS(INDEX($B$13:$M$64,MATCH(Y$83,$A$13:$A$64,0),1):INDEX($B$13:$M$64,MATCH(Y$83,$A$13:$A$64,0),12),$B78:$M78,"="&amp;"X",$B$10:$M$10,"="&amp;"N")</f>
        <v>0</v>
      </c>
      <c r="Z95">
        <f ca="1">SUMIFS(INDEX($B$13:$M$64,MATCH(Z$83,$A$13:$A$64,0),1):INDEX($B$13:$M$64,MATCH(Z$83,$A$13:$A$64,0),12),$B78:$M78,"="&amp;"X",$B$10:$M$10,"="&amp;"N")</f>
        <v>0</v>
      </c>
      <c r="AA95">
        <f ca="1">SUMIFS(INDEX($B$13:$M$64,MATCH(AA$83,$A$13:$A$64,0),1):INDEX($B$13:$M$64,MATCH(AA$83,$A$13:$A$64,0),12),$B78:$M78,"="&amp;"X",$B$10:$M$10,"="&amp;"N")</f>
        <v>0</v>
      </c>
      <c r="AB95">
        <f ca="1">SUMIFS(INDEX($B$13:$M$64,MATCH(AB$83,$A$13:$A$64,0),1):INDEX($B$13:$M$64,MATCH(AB$83,$A$13:$A$64,0),12),$B78:$M78,"="&amp;"X",$B$10:$M$10,"="&amp;"N")</f>
        <v>0</v>
      </c>
      <c r="AC95">
        <f ca="1">SUMIFS(INDEX($B$13:$M$64,MATCH(AC$83,$A$13:$A$64,0),1):INDEX($B$13:$M$64,MATCH(AC$83,$A$13:$A$64,0),12),$B78:$M78,"="&amp;"X",$B$10:$M$10,"="&amp;"N")</f>
        <v>0</v>
      </c>
      <c r="AD95">
        <f ca="1">SUMIFS(INDEX($B$13:$M$64,MATCH(AD$83,$A$13:$A$64,0),1):INDEX($B$13:$M$64,MATCH(AD$83,$A$13:$A$64,0),12),$B78:$M78,"="&amp;"X",$B$10:$M$10,"="&amp;"N")</f>
        <v>0</v>
      </c>
      <c r="AE95">
        <f ca="1">SUMIFS(INDEX($B$13:$M$64,MATCH(AE$83,$A$13:$A$64,0),1):INDEX($B$13:$M$64,MATCH(AE$83,$A$13:$A$64,0),12),$B78:$M78,"="&amp;"X",$B$10:$M$10,"="&amp;"N")</f>
        <v>0</v>
      </c>
      <c r="AF95">
        <f ca="1">SUMIFS(INDEX($B$13:$M$64,MATCH(AF$83,$A$13:$A$64,0),1):INDEX($B$13:$M$64,MATCH(AF$83,$A$13:$A$64,0),12),$B78:$M78,"="&amp;"X",$B$10:$M$10,"="&amp;"N")</f>
        <v>0</v>
      </c>
      <c r="AG95">
        <f ca="1">SUMIFS(INDEX($B$13:$M$64,MATCH(AG$83,$A$13:$A$64,0),1):INDEX($B$13:$M$64,MATCH(AG$83,$A$13:$A$64,0),12),$B78:$M78,"="&amp;"X",$B$10:$M$10,"="&amp;"N")</f>
        <v>0</v>
      </c>
      <c r="AH95">
        <f ca="1">SUMIFS(INDEX($B$13:$M$64,MATCH(AH$83,$A$13:$A$64,0),1):INDEX($B$13:$M$64,MATCH(AH$83,$A$13:$A$64,0),12),$B78:$M78,"="&amp;"X",$B$10:$M$10,"="&amp;"N")</f>
        <v>0</v>
      </c>
      <c r="AI95">
        <f ca="1">SUMIFS(INDEX($B$13:$M$64,MATCH(AI$83,$A$13:$A$64,0),1):INDEX($B$13:$M$64,MATCH(AI$83,$A$13:$A$64,0),12),$B78:$M78,"="&amp;"X",$B$10:$M$10,"="&amp;"N")</f>
        <v>0</v>
      </c>
      <c r="AJ95">
        <f ca="1">SUMIFS(INDEX($B$13:$M$64,MATCH(AJ$83,$A$13:$A$64,0),1):INDEX($B$13:$M$64,MATCH(AJ$83,$A$13:$A$64,0),12),$B78:$M78,"="&amp;"X",$B$10:$M$10,"="&amp;"N")</f>
        <v>0</v>
      </c>
      <c r="AK95">
        <f ca="1">SUMIFS(INDEX($B$13:$M$64,MATCH(AK$83,$A$13:$A$64,0),1):INDEX($B$13:$M$64,MATCH(AK$83,$A$13:$A$64,0),12),$B78:$M78,"="&amp;"X",$B$10:$M$10,"="&amp;"N")</f>
        <v>0</v>
      </c>
      <c r="AL95">
        <f ca="1">SUMIFS(INDEX($B$13:$M$64,MATCH(AL$83,$A$13:$A$64,0),1):INDEX($B$13:$M$64,MATCH(AL$83,$A$13:$A$64,0),12),$B78:$M78,"="&amp;"X",$B$10:$M$10,"="&amp;"N")</f>
        <v>0</v>
      </c>
      <c r="AM95">
        <f ca="1">SUMIFS(INDEX($B$13:$M$64,MATCH(AM$83,$A$13:$A$64,0),1):INDEX($B$13:$M$64,MATCH(AM$83,$A$13:$A$64,0),12),$B78:$M78,"="&amp;"X",$B$10:$M$10,"="&amp;"N")</f>
        <v>0</v>
      </c>
      <c r="AN95">
        <f ca="1">SUMIFS(INDEX($B$13:$M$64,MATCH(AN$83,$A$13:$A$64,0),1):INDEX($B$13:$M$64,MATCH(AN$83,$A$13:$A$64,0),12),$B78:$M78,"="&amp;"X",$B$10:$M$10,"="&amp;"N")</f>
        <v>0</v>
      </c>
      <c r="AO95">
        <f ca="1">SUMIFS(INDEX($B$13:$M$64,MATCH(AO$83,$A$13:$A$64,0),1):INDEX($B$13:$M$64,MATCH(AO$83,$A$13:$A$64,0),12),$B78:$M78,"="&amp;"X",$B$10:$M$10,"="&amp;"N")</f>
        <v>0</v>
      </c>
      <c r="AP95">
        <f ca="1">SUMIFS(INDEX($B$13:$M$64,MATCH(AP$83,$A$13:$A$64,0),1):INDEX($B$13:$M$64,MATCH(AP$83,$A$13:$A$64,0),12),$B78:$M78,"="&amp;"X",$B$10:$M$10,"="&amp;"N")</f>
        <v>0</v>
      </c>
      <c r="AQ95">
        <f ca="1">SUMIFS(INDEX($B$13:$M$64,MATCH(AQ$83,$A$13:$A$64,0),1):INDEX($B$13:$M$64,MATCH(AQ$83,$A$13:$A$64,0),12),$B78:$M78,"="&amp;"X",$B$10:$M$10,"="&amp;"N")</f>
        <v>0</v>
      </c>
      <c r="AR95">
        <f ca="1">SUMIFS(INDEX($B$13:$M$64,MATCH(AR$83,$A$13:$A$64,0),1):INDEX($B$13:$M$64,MATCH(AR$83,$A$13:$A$64,0),12),$B78:$M78,"="&amp;"X",$B$10:$M$10,"="&amp;"N")</f>
        <v>0</v>
      </c>
      <c r="AS95">
        <f ca="1">SUMIFS(INDEX($B$13:$M$64,MATCH(AS$83,$A$13:$A$64,0),1):INDEX($B$13:$M$64,MATCH(AS$83,$A$13:$A$64,0),12),$B78:$M78,"="&amp;"X",$B$10:$M$10,"="&amp;"N")</f>
        <v>0</v>
      </c>
      <c r="AT95">
        <f ca="1">SUMIFS(INDEX($B$13:$M$64,MATCH(AT$83,$A$13:$A$64,0),1):INDEX($B$13:$M$64,MATCH(AT$83,$A$13:$A$64,0),12),$B78:$M78,"="&amp;"X",$B$10:$M$10,"="&amp;"N")</f>
        <v>0</v>
      </c>
      <c r="AU95">
        <f ca="1">SUMIFS(INDEX($B$13:$M$64,MATCH(AU$83,$A$13:$A$64,0),1):INDEX($B$13:$M$64,MATCH(AU$83,$A$13:$A$64,0),12),$B78:$M78,"="&amp;"X",$B$10:$M$10,"="&amp;"N")</f>
        <v>0</v>
      </c>
      <c r="AV95">
        <f ca="1">SUMIFS(INDEX($B$13:$M$64,MATCH(AV$83,$A$13:$A$64,0),1):INDEX($B$13:$M$64,MATCH(AV$83,$A$13:$A$64,0),12),$B78:$M78,"="&amp;"X",$B$10:$M$10,"="&amp;"N")</f>
        <v>0</v>
      </c>
      <c r="AW95">
        <f ca="1">SUMIFS(INDEX($B$13:$M$64,MATCH(AW$83,$A$13:$A$64,0),1):INDEX($B$13:$M$64,MATCH(AW$83,$A$13:$A$64,0),12),$B78:$M78,"="&amp;"X",$B$10:$M$10,"="&amp;"N")</f>
        <v>0</v>
      </c>
      <c r="AX95">
        <f ca="1">SUMIFS(INDEX($B$13:$M$64,MATCH(AX$83,$A$13:$A$64,0),1):INDEX($B$13:$M$64,MATCH(AX$83,$A$13:$A$64,0),12),$B78:$M78,"="&amp;"X",$B$10:$M$10,"="&amp;"N")</f>
        <v>0</v>
      </c>
      <c r="AY95">
        <f ca="1">SUMIFS(INDEX($B$13:$M$64,MATCH(AY$83,$A$13:$A$64,0),1):INDEX($B$13:$M$64,MATCH(AY$83,$A$13:$A$64,0),12),$B78:$M78,"="&amp;"X",$B$10:$M$10,"="&amp;"N")</f>
        <v>0</v>
      </c>
      <c r="AZ95">
        <f ca="1">SUMIFS(INDEX($B$13:$M$64,MATCH(AZ$83,$A$13:$A$64,0),1):INDEX($B$13:$M$64,MATCH(AZ$83,$A$13:$A$64,0),12),$B78:$M78,"="&amp;"X",$B$10:$M$10,"="&amp;"N")</f>
        <v>0</v>
      </c>
      <c r="BA95">
        <f ca="1">SUMIFS(INDEX($B$13:$M$64,MATCH(BA$83,$A$13:$A$64,0),1):INDEX($B$13:$M$64,MATCH(BA$83,$A$13:$A$64,0),12),$B78:$M78,"="&amp;"X",$B$10:$M$10,"="&amp;"N")</f>
        <v>0</v>
      </c>
    </row>
    <row r="96" spans="1:56" x14ac:dyDescent="0.35">
      <c r="A96" s="2" t="str">
        <f>Setup!A32</f>
        <v>Caseload 13</v>
      </c>
      <c r="B96">
        <f ca="1">SUMIFS(INDEX($B$13:$M$64,MATCH(B$83,$A$13:$A$64,0),1):INDEX($B$13:$M$64,MATCH(B$83,$A$13:$A$64,0),12),$B79:$M79,"="&amp;"X",$B$10:$M$10,"="&amp;"N")</f>
        <v>0</v>
      </c>
      <c r="C96">
        <f ca="1">SUMIFS(INDEX($B$13:$M$64,MATCH(C$83,$A$13:$A$64,0),1):INDEX($B$13:$M$64,MATCH(C$83,$A$13:$A$64,0),12),$B79:$M79,"="&amp;"X",$B$10:$M$10,"="&amp;"N")</f>
        <v>0</v>
      </c>
      <c r="D96">
        <f ca="1">SUMIFS(INDEX($B$13:$M$64,MATCH(D$83,$A$13:$A$64,0),1):INDEX($B$13:$M$64,MATCH(D$83,$A$13:$A$64,0),12),$B79:$M79,"="&amp;"X",$B$10:$M$10,"="&amp;"N")</f>
        <v>0</v>
      </c>
      <c r="E96">
        <f ca="1">SUMIFS(INDEX($B$13:$M$64,MATCH(E$83,$A$13:$A$64,0),1):INDEX($B$13:$M$64,MATCH(E$83,$A$13:$A$64,0),12),$B79:$M79,"="&amp;"X",$B$10:$M$10,"="&amp;"N")</f>
        <v>0</v>
      </c>
      <c r="F96">
        <f ca="1">SUMIFS(INDEX($B$13:$M$64,MATCH(F$83,$A$13:$A$64,0),1):INDEX($B$13:$M$64,MATCH(F$83,$A$13:$A$64,0),12),$B79:$M79,"="&amp;"X",$B$10:$M$10,"="&amp;"N")</f>
        <v>0</v>
      </c>
      <c r="G96">
        <f ca="1">SUMIFS(INDEX($B$13:$M$64,MATCH(G$83,$A$13:$A$64,0),1):INDEX($B$13:$M$64,MATCH(G$83,$A$13:$A$64,0),12),$B79:$M79,"="&amp;"X",$B$10:$M$10,"="&amp;"N")</f>
        <v>0</v>
      </c>
      <c r="H96">
        <f ca="1">SUMIFS(INDEX($B$13:$M$64,MATCH(H$83,$A$13:$A$64,0),1):INDEX($B$13:$M$64,MATCH(H$83,$A$13:$A$64,0),12),$B79:$M79,"="&amp;"X",$B$10:$M$10,"="&amp;"N")</f>
        <v>0</v>
      </c>
      <c r="I96">
        <f ca="1">SUMIFS(INDEX($B$13:$M$64,MATCH(I$83,$A$13:$A$64,0),1):INDEX($B$13:$M$64,MATCH(I$83,$A$13:$A$64,0),12),$B79:$M79,"="&amp;"X",$B$10:$M$10,"="&amp;"N")</f>
        <v>0</v>
      </c>
      <c r="J96">
        <f ca="1">SUMIFS(INDEX($B$13:$M$64,MATCH(J$83,$A$13:$A$64,0),1):INDEX($B$13:$M$64,MATCH(J$83,$A$13:$A$64,0),12),$B79:$M79,"="&amp;"X",$B$10:$M$10,"="&amp;"N")</f>
        <v>0</v>
      </c>
      <c r="K96">
        <f ca="1">SUMIFS(INDEX($B$13:$M$64,MATCH(K$83,$A$13:$A$64,0),1):INDEX($B$13:$M$64,MATCH(K$83,$A$13:$A$64,0),12),$B79:$M79,"="&amp;"X",$B$10:$M$10,"="&amp;"N")</f>
        <v>0</v>
      </c>
      <c r="L96">
        <f ca="1">SUMIFS(INDEX($B$13:$M$64,MATCH(L$83,$A$13:$A$64,0),1):INDEX($B$13:$M$64,MATCH(L$83,$A$13:$A$64,0),12),$B79:$M79,"="&amp;"X",$B$10:$M$10,"="&amp;"N")</f>
        <v>0</v>
      </c>
      <c r="M96">
        <f ca="1">SUMIFS(INDEX($B$13:$M$64,MATCH(M$83,$A$13:$A$64,0),1):INDEX($B$13:$M$64,MATCH(M$83,$A$13:$A$64,0),12),$B79:$M79,"="&amp;"X",$B$10:$M$10,"="&amp;"N")</f>
        <v>0</v>
      </c>
      <c r="N96">
        <f ca="1">SUMIFS(INDEX($B$13:$M$64,MATCH(N$83,$A$13:$A$64,0),1):INDEX($B$13:$M$64,MATCH(N$83,$A$13:$A$64,0),12),$B79:$M79,"="&amp;"X",$B$10:$M$10,"="&amp;"N")</f>
        <v>0</v>
      </c>
      <c r="O96">
        <f ca="1">SUMIFS(INDEX($B$13:$M$64,MATCH(O$83,$A$13:$A$64,0),1):INDEX($B$13:$M$64,MATCH(O$83,$A$13:$A$64,0),12),$B79:$M79,"="&amp;"X",$B$10:$M$10,"="&amp;"N")</f>
        <v>0</v>
      </c>
      <c r="P96">
        <f ca="1">SUMIFS(INDEX($B$13:$M$64,MATCH(P$83,$A$13:$A$64,0),1):INDEX($B$13:$M$64,MATCH(P$83,$A$13:$A$64,0),12),$B79:$M79,"="&amp;"X",$B$10:$M$10,"="&amp;"N")</f>
        <v>0</v>
      </c>
      <c r="Q96">
        <f ca="1">SUMIFS(INDEX($B$13:$M$64,MATCH(Q$83,$A$13:$A$64,0),1):INDEX($B$13:$M$64,MATCH(Q$83,$A$13:$A$64,0),12),$B79:$M79,"="&amp;"X",$B$10:$M$10,"="&amp;"N")</f>
        <v>0</v>
      </c>
      <c r="R96">
        <f ca="1">SUMIFS(INDEX($B$13:$M$64,MATCH(R$83,$A$13:$A$64,0),1):INDEX($B$13:$M$64,MATCH(R$83,$A$13:$A$64,0),12),$B79:$M79,"="&amp;"X",$B$10:$M$10,"="&amp;"N")</f>
        <v>0</v>
      </c>
      <c r="S96">
        <f ca="1">SUMIFS(INDEX($B$13:$M$64,MATCH(S$83,$A$13:$A$64,0),1):INDEX($B$13:$M$64,MATCH(S$83,$A$13:$A$64,0),12),$B79:$M79,"="&amp;"X",$B$10:$M$10,"="&amp;"N")</f>
        <v>0</v>
      </c>
      <c r="T96">
        <f ca="1">SUMIFS(INDEX($B$13:$M$64,MATCH(T$83,$A$13:$A$64,0),1):INDEX($B$13:$M$64,MATCH(T$83,$A$13:$A$64,0),12),$B79:$M79,"="&amp;"X",$B$10:$M$10,"="&amp;"N")</f>
        <v>0</v>
      </c>
      <c r="U96">
        <f ca="1">SUMIFS(INDEX($B$13:$M$64,MATCH(U$83,$A$13:$A$64,0),1):INDEX($B$13:$M$64,MATCH(U$83,$A$13:$A$64,0),12),$B79:$M79,"="&amp;"X",$B$10:$M$10,"="&amp;"N")</f>
        <v>0</v>
      </c>
      <c r="V96">
        <f ca="1">SUMIFS(INDEX($B$13:$M$64,MATCH(V$83,$A$13:$A$64,0),1):INDEX($B$13:$M$64,MATCH(V$83,$A$13:$A$64,0),12),$B79:$M79,"="&amp;"X",$B$10:$M$10,"="&amp;"N")</f>
        <v>0</v>
      </c>
      <c r="W96">
        <f ca="1">SUMIFS(INDEX($B$13:$M$64,MATCH(W$83,$A$13:$A$64,0),1):INDEX($B$13:$M$64,MATCH(W$83,$A$13:$A$64,0),12),$B79:$M79,"="&amp;"X",$B$10:$M$10,"="&amp;"N")</f>
        <v>0</v>
      </c>
      <c r="X96">
        <f ca="1">SUMIFS(INDEX($B$13:$M$64,MATCH(X$83,$A$13:$A$64,0),1):INDEX($B$13:$M$64,MATCH(X$83,$A$13:$A$64,0),12),$B79:$M79,"="&amp;"X",$B$10:$M$10,"="&amp;"N")</f>
        <v>0</v>
      </c>
      <c r="Y96">
        <f ca="1">SUMIFS(INDEX($B$13:$M$64,MATCH(Y$83,$A$13:$A$64,0),1):INDEX($B$13:$M$64,MATCH(Y$83,$A$13:$A$64,0),12),$B79:$M79,"="&amp;"X",$B$10:$M$10,"="&amp;"N")</f>
        <v>0</v>
      </c>
      <c r="Z96">
        <f ca="1">SUMIFS(INDEX($B$13:$M$64,MATCH(Z$83,$A$13:$A$64,0),1):INDEX($B$13:$M$64,MATCH(Z$83,$A$13:$A$64,0),12),$B79:$M79,"="&amp;"X",$B$10:$M$10,"="&amp;"N")</f>
        <v>0</v>
      </c>
      <c r="AA96">
        <f ca="1">SUMIFS(INDEX($B$13:$M$64,MATCH(AA$83,$A$13:$A$64,0),1):INDEX($B$13:$M$64,MATCH(AA$83,$A$13:$A$64,0),12),$B79:$M79,"="&amp;"X",$B$10:$M$10,"="&amp;"N")</f>
        <v>0</v>
      </c>
      <c r="AB96">
        <f ca="1">SUMIFS(INDEX($B$13:$M$64,MATCH(AB$83,$A$13:$A$64,0),1):INDEX($B$13:$M$64,MATCH(AB$83,$A$13:$A$64,0),12),$B79:$M79,"="&amp;"X",$B$10:$M$10,"="&amp;"N")</f>
        <v>0</v>
      </c>
      <c r="AC96">
        <f ca="1">SUMIFS(INDEX($B$13:$M$64,MATCH(AC$83,$A$13:$A$64,0),1):INDEX($B$13:$M$64,MATCH(AC$83,$A$13:$A$64,0),12),$B79:$M79,"="&amp;"X",$B$10:$M$10,"="&amp;"N")</f>
        <v>0</v>
      </c>
      <c r="AD96">
        <f ca="1">SUMIFS(INDEX($B$13:$M$64,MATCH(AD$83,$A$13:$A$64,0),1):INDEX($B$13:$M$64,MATCH(AD$83,$A$13:$A$64,0),12),$B79:$M79,"="&amp;"X",$B$10:$M$10,"="&amp;"N")</f>
        <v>0</v>
      </c>
      <c r="AE96">
        <f ca="1">SUMIFS(INDEX($B$13:$M$64,MATCH(AE$83,$A$13:$A$64,0),1):INDEX($B$13:$M$64,MATCH(AE$83,$A$13:$A$64,0),12),$B79:$M79,"="&amp;"X",$B$10:$M$10,"="&amp;"N")</f>
        <v>0</v>
      </c>
      <c r="AF96">
        <f ca="1">SUMIFS(INDEX($B$13:$M$64,MATCH(AF$83,$A$13:$A$64,0),1):INDEX($B$13:$M$64,MATCH(AF$83,$A$13:$A$64,0),12),$B79:$M79,"="&amp;"X",$B$10:$M$10,"="&amp;"N")</f>
        <v>0</v>
      </c>
      <c r="AG96">
        <f ca="1">SUMIFS(INDEX($B$13:$M$64,MATCH(AG$83,$A$13:$A$64,0),1):INDEX($B$13:$M$64,MATCH(AG$83,$A$13:$A$64,0),12),$B79:$M79,"="&amp;"X",$B$10:$M$10,"="&amp;"N")</f>
        <v>0</v>
      </c>
      <c r="AH96">
        <f ca="1">SUMIFS(INDEX($B$13:$M$64,MATCH(AH$83,$A$13:$A$64,0),1):INDEX($B$13:$M$64,MATCH(AH$83,$A$13:$A$64,0),12),$B79:$M79,"="&amp;"X",$B$10:$M$10,"="&amp;"N")</f>
        <v>0</v>
      </c>
      <c r="AI96">
        <f ca="1">SUMIFS(INDEX($B$13:$M$64,MATCH(AI$83,$A$13:$A$64,0),1):INDEX($B$13:$M$64,MATCH(AI$83,$A$13:$A$64,0),12),$B79:$M79,"="&amp;"X",$B$10:$M$10,"="&amp;"N")</f>
        <v>0</v>
      </c>
      <c r="AJ96">
        <f ca="1">SUMIFS(INDEX($B$13:$M$64,MATCH(AJ$83,$A$13:$A$64,0),1):INDEX($B$13:$M$64,MATCH(AJ$83,$A$13:$A$64,0),12),$B79:$M79,"="&amp;"X",$B$10:$M$10,"="&amp;"N")</f>
        <v>0</v>
      </c>
      <c r="AK96">
        <f ca="1">SUMIFS(INDEX($B$13:$M$64,MATCH(AK$83,$A$13:$A$64,0),1):INDEX($B$13:$M$64,MATCH(AK$83,$A$13:$A$64,0),12),$B79:$M79,"="&amp;"X",$B$10:$M$10,"="&amp;"N")</f>
        <v>0</v>
      </c>
      <c r="AL96">
        <f ca="1">SUMIFS(INDEX($B$13:$M$64,MATCH(AL$83,$A$13:$A$64,0),1):INDEX($B$13:$M$64,MATCH(AL$83,$A$13:$A$64,0),12),$B79:$M79,"="&amp;"X",$B$10:$M$10,"="&amp;"N")</f>
        <v>0</v>
      </c>
      <c r="AM96">
        <f ca="1">SUMIFS(INDEX($B$13:$M$64,MATCH(AM$83,$A$13:$A$64,0),1):INDEX($B$13:$M$64,MATCH(AM$83,$A$13:$A$64,0),12),$B79:$M79,"="&amp;"X",$B$10:$M$10,"="&amp;"N")</f>
        <v>0</v>
      </c>
      <c r="AN96">
        <f ca="1">SUMIFS(INDEX($B$13:$M$64,MATCH(AN$83,$A$13:$A$64,0),1):INDEX($B$13:$M$64,MATCH(AN$83,$A$13:$A$64,0),12),$B79:$M79,"="&amp;"X",$B$10:$M$10,"="&amp;"N")</f>
        <v>0</v>
      </c>
      <c r="AO96">
        <f ca="1">SUMIFS(INDEX($B$13:$M$64,MATCH(AO$83,$A$13:$A$64,0),1):INDEX($B$13:$M$64,MATCH(AO$83,$A$13:$A$64,0),12),$B79:$M79,"="&amp;"X",$B$10:$M$10,"="&amp;"N")</f>
        <v>0</v>
      </c>
      <c r="AP96">
        <f ca="1">SUMIFS(INDEX($B$13:$M$64,MATCH(AP$83,$A$13:$A$64,0),1):INDEX($B$13:$M$64,MATCH(AP$83,$A$13:$A$64,0),12),$B79:$M79,"="&amp;"X",$B$10:$M$10,"="&amp;"N")</f>
        <v>0</v>
      </c>
      <c r="AQ96">
        <f ca="1">SUMIFS(INDEX($B$13:$M$64,MATCH(AQ$83,$A$13:$A$64,0),1):INDEX($B$13:$M$64,MATCH(AQ$83,$A$13:$A$64,0),12),$B79:$M79,"="&amp;"X",$B$10:$M$10,"="&amp;"N")</f>
        <v>0</v>
      </c>
      <c r="AR96">
        <f ca="1">SUMIFS(INDEX($B$13:$M$64,MATCH(AR$83,$A$13:$A$64,0),1):INDEX($B$13:$M$64,MATCH(AR$83,$A$13:$A$64,0),12),$B79:$M79,"="&amp;"X",$B$10:$M$10,"="&amp;"N")</f>
        <v>0</v>
      </c>
      <c r="AS96">
        <f ca="1">SUMIFS(INDEX($B$13:$M$64,MATCH(AS$83,$A$13:$A$64,0),1):INDEX($B$13:$M$64,MATCH(AS$83,$A$13:$A$64,0),12),$B79:$M79,"="&amp;"X",$B$10:$M$10,"="&amp;"N")</f>
        <v>0</v>
      </c>
      <c r="AT96">
        <f ca="1">SUMIFS(INDEX($B$13:$M$64,MATCH(AT$83,$A$13:$A$64,0),1):INDEX($B$13:$M$64,MATCH(AT$83,$A$13:$A$64,0),12),$B79:$M79,"="&amp;"X",$B$10:$M$10,"="&amp;"N")</f>
        <v>0</v>
      </c>
      <c r="AU96">
        <f ca="1">SUMIFS(INDEX($B$13:$M$64,MATCH(AU$83,$A$13:$A$64,0),1):INDEX($B$13:$M$64,MATCH(AU$83,$A$13:$A$64,0),12),$B79:$M79,"="&amp;"X",$B$10:$M$10,"="&amp;"N")</f>
        <v>0</v>
      </c>
      <c r="AV96">
        <f ca="1">SUMIFS(INDEX($B$13:$M$64,MATCH(AV$83,$A$13:$A$64,0),1):INDEX($B$13:$M$64,MATCH(AV$83,$A$13:$A$64,0),12),$B79:$M79,"="&amp;"X",$B$10:$M$10,"="&amp;"N")</f>
        <v>0</v>
      </c>
      <c r="AW96">
        <f ca="1">SUMIFS(INDEX($B$13:$M$64,MATCH(AW$83,$A$13:$A$64,0),1):INDEX($B$13:$M$64,MATCH(AW$83,$A$13:$A$64,0),12),$B79:$M79,"="&amp;"X",$B$10:$M$10,"="&amp;"N")</f>
        <v>0</v>
      </c>
      <c r="AX96">
        <f ca="1">SUMIFS(INDEX($B$13:$M$64,MATCH(AX$83,$A$13:$A$64,0),1):INDEX($B$13:$M$64,MATCH(AX$83,$A$13:$A$64,0),12),$B79:$M79,"="&amp;"X",$B$10:$M$10,"="&amp;"N")</f>
        <v>0</v>
      </c>
      <c r="AY96">
        <f ca="1">SUMIFS(INDEX($B$13:$M$64,MATCH(AY$83,$A$13:$A$64,0),1):INDEX($B$13:$M$64,MATCH(AY$83,$A$13:$A$64,0),12),$B79:$M79,"="&amp;"X",$B$10:$M$10,"="&amp;"N")</f>
        <v>0</v>
      </c>
      <c r="AZ96">
        <f ca="1">SUMIFS(INDEX($B$13:$M$64,MATCH(AZ$83,$A$13:$A$64,0),1):INDEX($B$13:$M$64,MATCH(AZ$83,$A$13:$A$64,0),12),$B79:$M79,"="&amp;"X",$B$10:$M$10,"="&amp;"N")</f>
        <v>0</v>
      </c>
      <c r="BA96">
        <f ca="1">SUMIFS(INDEX($B$13:$M$64,MATCH(BA$83,$A$13:$A$64,0),1):INDEX($B$13:$M$64,MATCH(BA$83,$A$13:$A$64,0),12),$B79:$M79,"="&amp;"X",$B$10:$M$10,"="&amp;"N")</f>
        <v>0</v>
      </c>
    </row>
    <row r="97" spans="1:53" x14ac:dyDescent="0.35">
      <c r="A97" s="2" t="str">
        <f>Setup!A33</f>
        <v>Caseload 14</v>
      </c>
      <c r="B97">
        <f ca="1">SUMIFS(INDEX($B$13:$M$64,MATCH(B$83,$A$13:$A$64,0),1):INDEX($B$13:$M$64,MATCH(B$83,$A$13:$A$64,0),12),$B80:$M80,"="&amp;"X",$B$10:$M$10,"="&amp;"N")</f>
        <v>0</v>
      </c>
      <c r="C97">
        <f ca="1">SUMIFS(INDEX($B$13:$M$64,MATCH(C$83,$A$13:$A$64,0),1):INDEX($B$13:$M$64,MATCH(C$83,$A$13:$A$64,0),12),$B80:$M80,"="&amp;"X",$B$10:$M$10,"="&amp;"N")</f>
        <v>0</v>
      </c>
      <c r="D97">
        <f ca="1">SUMIFS(INDEX($B$13:$M$64,MATCH(D$83,$A$13:$A$64,0),1):INDEX($B$13:$M$64,MATCH(D$83,$A$13:$A$64,0),12),$B80:$M80,"="&amp;"X",$B$10:$M$10,"="&amp;"N")</f>
        <v>0</v>
      </c>
      <c r="E97">
        <f ca="1">SUMIFS(INDEX($B$13:$M$64,MATCH(E$83,$A$13:$A$64,0),1):INDEX($B$13:$M$64,MATCH(E$83,$A$13:$A$64,0),12),$B80:$M80,"="&amp;"X",$B$10:$M$10,"="&amp;"N")</f>
        <v>0</v>
      </c>
      <c r="F97">
        <f ca="1">SUMIFS(INDEX($B$13:$M$64,MATCH(F$83,$A$13:$A$64,0),1):INDEX($B$13:$M$64,MATCH(F$83,$A$13:$A$64,0),12),$B80:$M80,"="&amp;"X",$B$10:$M$10,"="&amp;"N")</f>
        <v>0</v>
      </c>
      <c r="G97">
        <f ca="1">SUMIFS(INDEX($B$13:$M$64,MATCH(G$83,$A$13:$A$64,0),1):INDEX($B$13:$M$64,MATCH(G$83,$A$13:$A$64,0),12),$B80:$M80,"="&amp;"X",$B$10:$M$10,"="&amp;"N")</f>
        <v>0</v>
      </c>
      <c r="H97">
        <f ca="1">SUMIFS(INDEX($B$13:$M$64,MATCH(H$83,$A$13:$A$64,0),1):INDEX($B$13:$M$64,MATCH(H$83,$A$13:$A$64,0),12),$B80:$M80,"="&amp;"X",$B$10:$M$10,"="&amp;"N")</f>
        <v>0</v>
      </c>
      <c r="I97">
        <f ca="1">SUMIFS(INDEX($B$13:$M$64,MATCH(I$83,$A$13:$A$64,0),1):INDEX($B$13:$M$64,MATCH(I$83,$A$13:$A$64,0),12),$B80:$M80,"="&amp;"X",$B$10:$M$10,"="&amp;"N")</f>
        <v>0</v>
      </c>
      <c r="J97">
        <f ca="1">SUMIFS(INDEX($B$13:$M$64,MATCH(J$83,$A$13:$A$64,0),1):INDEX($B$13:$M$64,MATCH(J$83,$A$13:$A$64,0),12),$B80:$M80,"="&amp;"X",$B$10:$M$10,"="&amp;"N")</f>
        <v>0</v>
      </c>
      <c r="K97">
        <f ca="1">SUMIFS(INDEX($B$13:$M$64,MATCH(K$83,$A$13:$A$64,0),1):INDEX($B$13:$M$64,MATCH(K$83,$A$13:$A$64,0),12),$B80:$M80,"="&amp;"X",$B$10:$M$10,"="&amp;"N")</f>
        <v>0</v>
      </c>
      <c r="L97">
        <f ca="1">SUMIFS(INDEX($B$13:$M$64,MATCH(L$83,$A$13:$A$64,0),1):INDEX($B$13:$M$64,MATCH(L$83,$A$13:$A$64,0),12),$B80:$M80,"="&amp;"X",$B$10:$M$10,"="&amp;"N")</f>
        <v>0</v>
      </c>
      <c r="M97">
        <f ca="1">SUMIFS(INDEX($B$13:$M$64,MATCH(M$83,$A$13:$A$64,0),1):INDEX($B$13:$M$64,MATCH(M$83,$A$13:$A$64,0),12),$B80:$M80,"="&amp;"X",$B$10:$M$10,"="&amp;"N")</f>
        <v>0</v>
      </c>
      <c r="N97">
        <f ca="1">SUMIFS(INDEX($B$13:$M$64,MATCH(N$83,$A$13:$A$64,0),1):INDEX($B$13:$M$64,MATCH(N$83,$A$13:$A$64,0),12),$B80:$M80,"="&amp;"X",$B$10:$M$10,"="&amp;"N")</f>
        <v>0</v>
      </c>
      <c r="O97">
        <f ca="1">SUMIFS(INDEX($B$13:$M$64,MATCH(O$83,$A$13:$A$64,0),1):INDEX($B$13:$M$64,MATCH(O$83,$A$13:$A$64,0),12),$B80:$M80,"="&amp;"X",$B$10:$M$10,"="&amp;"N")</f>
        <v>0</v>
      </c>
      <c r="P97">
        <f ca="1">SUMIFS(INDEX($B$13:$M$64,MATCH(P$83,$A$13:$A$64,0),1):INDEX($B$13:$M$64,MATCH(P$83,$A$13:$A$64,0),12),$B80:$M80,"="&amp;"X",$B$10:$M$10,"="&amp;"N")</f>
        <v>0</v>
      </c>
      <c r="Q97">
        <f ca="1">SUMIFS(INDEX($B$13:$M$64,MATCH(Q$83,$A$13:$A$64,0),1):INDEX($B$13:$M$64,MATCH(Q$83,$A$13:$A$64,0),12),$B80:$M80,"="&amp;"X",$B$10:$M$10,"="&amp;"N")</f>
        <v>0</v>
      </c>
      <c r="R97">
        <f ca="1">SUMIFS(INDEX($B$13:$M$64,MATCH(R$83,$A$13:$A$64,0),1):INDEX($B$13:$M$64,MATCH(R$83,$A$13:$A$64,0),12),$B80:$M80,"="&amp;"X",$B$10:$M$10,"="&amp;"N")</f>
        <v>0</v>
      </c>
      <c r="S97">
        <f ca="1">SUMIFS(INDEX($B$13:$M$64,MATCH(S$83,$A$13:$A$64,0),1):INDEX($B$13:$M$64,MATCH(S$83,$A$13:$A$64,0),12),$B80:$M80,"="&amp;"X",$B$10:$M$10,"="&amp;"N")</f>
        <v>0</v>
      </c>
      <c r="T97">
        <f ca="1">SUMIFS(INDEX($B$13:$M$64,MATCH(T$83,$A$13:$A$64,0),1):INDEX($B$13:$M$64,MATCH(T$83,$A$13:$A$64,0),12),$B80:$M80,"="&amp;"X",$B$10:$M$10,"="&amp;"N")</f>
        <v>0</v>
      </c>
      <c r="U97">
        <f ca="1">SUMIFS(INDEX($B$13:$M$64,MATCH(U$83,$A$13:$A$64,0),1):INDEX($B$13:$M$64,MATCH(U$83,$A$13:$A$64,0),12),$B80:$M80,"="&amp;"X",$B$10:$M$10,"="&amp;"N")</f>
        <v>0</v>
      </c>
      <c r="V97">
        <f ca="1">SUMIFS(INDEX($B$13:$M$64,MATCH(V$83,$A$13:$A$64,0),1):INDEX($B$13:$M$64,MATCH(V$83,$A$13:$A$64,0),12),$B80:$M80,"="&amp;"X",$B$10:$M$10,"="&amp;"N")</f>
        <v>0</v>
      </c>
      <c r="W97">
        <f ca="1">SUMIFS(INDEX($B$13:$M$64,MATCH(W$83,$A$13:$A$64,0),1):INDEX($B$13:$M$64,MATCH(W$83,$A$13:$A$64,0),12),$B80:$M80,"="&amp;"X",$B$10:$M$10,"="&amp;"N")</f>
        <v>0</v>
      </c>
      <c r="X97">
        <f ca="1">SUMIFS(INDEX($B$13:$M$64,MATCH(X$83,$A$13:$A$64,0),1):INDEX($B$13:$M$64,MATCH(X$83,$A$13:$A$64,0),12),$B80:$M80,"="&amp;"X",$B$10:$M$10,"="&amp;"N")</f>
        <v>0</v>
      </c>
      <c r="Y97">
        <f ca="1">SUMIFS(INDEX($B$13:$M$64,MATCH(Y$83,$A$13:$A$64,0),1):INDEX($B$13:$M$64,MATCH(Y$83,$A$13:$A$64,0),12),$B80:$M80,"="&amp;"X",$B$10:$M$10,"="&amp;"N")</f>
        <v>0</v>
      </c>
      <c r="Z97">
        <f ca="1">SUMIFS(INDEX($B$13:$M$64,MATCH(Z$83,$A$13:$A$64,0),1):INDEX($B$13:$M$64,MATCH(Z$83,$A$13:$A$64,0),12),$B80:$M80,"="&amp;"X",$B$10:$M$10,"="&amp;"N")</f>
        <v>0</v>
      </c>
      <c r="AA97">
        <f ca="1">SUMIFS(INDEX($B$13:$M$64,MATCH(AA$83,$A$13:$A$64,0),1):INDEX($B$13:$M$64,MATCH(AA$83,$A$13:$A$64,0),12),$B80:$M80,"="&amp;"X",$B$10:$M$10,"="&amp;"N")</f>
        <v>0</v>
      </c>
      <c r="AB97">
        <f ca="1">SUMIFS(INDEX($B$13:$M$64,MATCH(AB$83,$A$13:$A$64,0),1):INDEX($B$13:$M$64,MATCH(AB$83,$A$13:$A$64,0),12),$B80:$M80,"="&amp;"X",$B$10:$M$10,"="&amp;"N")</f>
        <v>0</v>
      </c>
      <c r="AC97">
        <f ca="1">SUMIFS(INDEX($B$13:$M$64,MATCH(AC$83,$A$13:$A$64,0),1):INDEX($B$13:$M$64,MATCH(AC$83,$A$13:$A$64,0),12),$B80:$M80,"="&amp;"X",$B$10:$M$10,"="&amp;"N")</f>
        <v>0</v>
      </c>
      <c r="AD97">
        <f ca="1">SUMIFS(INDEX($B$13:$M$64,MATCH(AD$83,$A$13:$A$64,0),1):INDEX($B$13:$M$64,MATCH(AD$83,$A$13:$A$64,0),12),$B80:$M80,"="&amp;"X",$B$10:$M$10,"="&amp;"N")</f>
        <v>0</v>
      </c>
      <c r="AE97">
        <f ca="1">SUMIFS(INDEX($B$13:$M$64,MATCH(AE$83,$A$13:$A$64,0),1):INDEX($B$13:$M$64,MATCH(AE$83,$A$13:$A$64,0),12),$B80:$M80,"="&amp;"X",$B$10:$M$10,"="&amp;"N")</f>
        <v>0</v>
      </c>
      <c r="AF97">
        <f ca="1">SUMIFS(INDEX($B$13:$M$64,MATCH(AF$83,$A$13:$A$64,0),1):INDEX($B$13:$M$64,MATCH(AF$83,$A$13:$A$64,0),12),$B80:$M80,"="&amp;"X",$B$10:$M$10,"="&amp;"N")</f>
        <v>0</v>
      </c>
      <c r="AG97">
        <f ca="1">SUMIFS(INDEX($B$13:$M$64,MATCH(AG$83,$A$13:$A$64,0),1):INDEX($B$13:$M$64,MATCH(AG$83,$A$13:$A$64,0),12),$B80:$M80,"="&amp;"X",$B$10:$M$10,"="&amp;"N")</f>
        <v>0</v>
      </c>
      <c r="AH97">
        <f ca="1">SUMIFS(INDEX($B$13:$M$64,MATCH(AH$83,$A$13:$A$64,0),1):INDEX($B$13:$M$64,MATCH(AH$83,$A$13:$A$64,0),12),$B80:$M80,"="&amp;"X",$B$10:$M$10,"="&amp;"N")</f>
        <v>0</v>
      </c>
      <c r="AI97">
        <f ca="1">SUMIFS(INDEX($B$13:$M$64,MATCH(AI$83,$A$13:$A$64,0),1):INDEX($B$13:$M$64,MATCH(AI$83,$A$13:$A$64,0),12),$B80:$M80,"="&amp;"X",$B$10:$M$10,"="&amp;"N")</f>
        <v>0</v>
      </c>
      <c r="AJ97">
        <f ca="1">SUMIFS(INDEX($B$13:$M$64,MATCH(AJ$83,$A$13:$A$64,0),1):INDEX($B$13:$M$64,MATCH(AJ$83,$A$13:$A$64,0),12),$B80:$M80,"="&amp;"X",$B$10:$M$10,"="&amp;"N")</f>
        <v>0</v>
      </c>
      <c r="AK97">
        <f ca="1">SUMIFS(INDEX($B$13:$M$64,MATCH(AK$83,$A$13:$A$64,0),1):INDEX($B$13:$M$64,MATCH(AK$83,$A$13:$A$64,0),12),$B80:$M80,"="&amp;"X",$B$10:$M$10,"="&amp;"N")</f>
        <v>0</v>
      </c>
      <c r="AL97">
        <f ca="1">SUMIFS(INDEX($B$13:$M$64,MATCH(AL$83,$A$13:$A$64,0),1):INDEX($B$13:$M$64,MATCH(AL$83,$A$13:$A$64,0),12),$B80:$M80,"="&amp;"X",$B$10:$M$10,"="&amp;"N")</f>
        <v>0</v>
      </c>
      <c r="AM97">
        <f ca="1">SUMIFS(INDEX($B$13:$M$64,MATCH(AM$83,$A$13:$A$64,0),1):INDEX($B$13:$M$64,MATCH(AM$83,$A$13:$A$64,0),12),$B80:$M80,"="&amp;"X",$B$10:$M$10,"="&amp;"N")</f>
        <v>0</v>
      </c>
      <c r="AN97">
        <f ca="1">SUMIFS(INDEX($B$13:$M$64,MATCH(AN$83,$A$13:$A$64,0),1):INDEX($B$13:$M$64,MATCH(AN$83,$A$13:$A$64,0),12),$B80:$M80,"="&amp;"X",$B$10:$M$10,"="&amp;"N")</f>
        <v>0</v>
      </c>
      <c r="AO97">
        <f ca="1">SUMIFS(INDEX($B$13:$M$64,MATCH(AO$83,$A$13:$A$64,0),1):INDEX($B$13:$M$64,MATCH(AO$83,$A$13:$A$64,0),12),$B80:$M80,"="&amp;"X",$B$10:$M$10,"="&amp;"N")</f>
        <v>0</v>
      </c>
      <c r="AP97">
        <f ca="1">SUMIFS(INDEX($B$13:$M$64,MATCH(AP$83,$A$13:$A$64,0),1):INDEX($B$13:$M$64,MATCH(AP$83,$A$13:$A$64,0),12),$B80:$M80,"="&amp;"X",$B$10:$M$10,"="&amp;"N")</f>
        <v>0</v>
      </c>
      <c r="AQ97">
        <f ca="1">SUMIFS(INDEX($B$13:$M$64,MATCH(AQ$83,$A$13:$A$64,0),1):INDEX($B$13:$M$64,MATCH(AQ$83,$A$13:$A$64,0),12),$B80:$M80,"="&amp;"X",$B$10:$M$10,"="&amp;"N")</f>
        <v>0</v>
      </c>
      <c r="AR97">
        <f ca="1">SUMIFS(INDEX($B$13:$M$64,MATCH(AR$83,$A$13:$A$64,0),1):INDEX($B$13:$M$64,MATCH(AR$83,$A$13:$A$64,0),12),$B80:$M80,"="&amp;"X",$B$10:$M$10,"="&amp;"N")</f>
        <v>0</v>
      </c>
      <c r="AS97">
        <f ca="1">SUMIFS(INDEX($B$13:$M$64,MATCH(AS$83,$A$13:$A$64,0),1):INDEX($B$13:$M$64,MATCH(AS$83,$A$13:$A$64,0),12),$B80:$M80,"="&amp;"X",$B$10:$M$10,"="&amp;"N")</f>
        <v>0</v>
      </c>
      <c r="AT97">
        <f ca="1">SUMIFS(INDEX($B$13:$M$64,MATCH(AT$83,$A$13:$A$64,0),1):INDEX($B$13:$M$64,MATCH(AT$83,$A$13:$A$64,0),12),$B80:$M80,"="&amp;"X",$B$10:$M$10,"="&amp;"N")</f>
        <v>0</v>
      </c>
      <c r="AU97">
        <f ca="1">SUMIFS(INDEX($B$13:$M$64,MATCH(AU$83,$A$13:$A$64,0),1):INDEX($B$13:$M$64,MATCH(AU$83,$A$13:$A$64,0),12),$B80:$M80,"="&amp;"X",$B$10:$M$10,"="&amp;"N")</f>
        <v>0</v>
      </c>
      <c r="AV97">
        <f ca="1">SUMIFS(INDEX($B$13:$M$64,MATCH(AV$83,$A$13:$A$64,0),1):INDEX($B$13:$M$64,MATCH(AV$83,$A$13:$A$64,0),12),$B80:$M80,"="&amp;"X",$B$10:$M$10,"="&amp;"N")</f>
        <v>0</v>
      </c>
      <c r="AW97">
        <f ca="1">SUMIFS(INDEX($B$13:$M$64,MATCH(AW$83,$A$13:$A$64,0),1):INDEX($B$13:$M$64,MATCH(AW$83,$A$13:$A$64,0),12),$B80:$M80,"="&amp;"X",$B$10:$M$10,"="&amp;"N")</f>
        <v>0</v>
      </c>
      <c r="AX97">
        <f ca="1">SUMIFS(INDEX($B$13:$M$64,MATCH(AX$83,$A$13:$A$64,0),1):INDEX($B$13:$M$64,MATCH(AX$83,$A$13:$A$64,0),12),$B80:$M80,"="&amp;"X",$B$10:$M$10,"="&amp;"N")</f>
        <v>0</v>
      </c>
      <c r="AY97">
        <f ca="1">SUMIFS(INDEX($B$13:$M$64,MATCH(AY$83,$A$13:$A$64,0),1):INDEX($B$13:$M$64,MATCH(AY$83,$A$13:$A$64,0),12),$B80:$M80,"="&amp;"X",$B$10:$M$10,"="&amp;"N")</f>
        <v>0</v>
      </c>
      <c r="AZ97">
        <f ca="1">SUMIFS(INDEX($B$13:$M$64,MATCH(AZ$83,$A$13:$A$64,0),1):INDEX($B$13:$M$64,MATCH(AZ$83,$A$13:$A$64,0),12),$B80:$M80,"="&amp;"X",$B$10:$M$10,"="&amp;"N")</f>
        <v>0</v>
      </c>
      <c r="BA97">
        <f ca="1">SUMIFS(INDEX($B$13:$M$64,MATCH(BA$83,$A$13:$A$64,0),1):INDEX($B$13:$M$64,MATCH(BA$83,$A$13:$A$64,0),12),$B80:$M80,"="&amp;"X",$B$10:$M$10,"="&amp;"N")</f>
        <v>0</v>
      </c>
    </row>
    <row r="98" spans="1:53" x14ac:dyDescent="0.35">
      <c r="A98" s="2" t="str">
        <f>Setup!A34</f>
        <v>Caseload 15</v>
      </c>
      <c r="B98">
        <f ca="1">SUMIFS(INDEX($B$13:$M$64,MATCH(B$83,$A$13:$A$64,0),1):INDEX($B$13:$M$64,MATCH(B$83,$A$13:$A$64,0),12),$B81:$M81,"="&amp;"X",$B$10:$M$10,"="&amp;"N")</f>
        <v>0</v>
      </c>
      <c r="C98">
        <f ca="1">SUMIFS(INDEX($B$13:$M$64,MATCH(C$83,$A$13:$A$64,0),1):INDEX($B$13:$M$64,MATCH(C$83,$A$13:$A$64,0),12),$B81:$M81,"="&amp;"X",$B$10:$M$10,"="&amp;"N")</f>
        <v>0</v>
      </c>
      <c r="D98">
        <f ca="1">SUMIFS(INDEX($B$13:$M$64,MATCH(D$83,$A$13:$A$64,0),1):INDEX($B$13:$M$64,MATCH(D$83,$A$13:$A$64,0),12),$B81:$M81,"="&amp;"X",$B$10:$M$10,"="&amp;"N")</f>
        <v>0</v>
      </c>
      <c r="E98">
        <f ca="1">SUMIFS(INDEX($B$13:$M$64,MATCH(E$83,$A$13:$A$64,0),1):INDEX($B$13:$M$64,MATCH(E$83,$A$13:$A$64,0),12),$B81:$M81,"="&amp;"X",$B$10:$M$10,"="&amp;"N")</f>
        <v>0</v>
      </c>
      <c r="F98">
        <f ca="1">SUMIFS(INDEX($B$13:$M$64,MATCH(F$83,$A$13:$A$64,0),1):INDEX($B$13:$M$64,MATCH(F$83,$A$13:$A$64,0),12),$B81:$M81,"="&amp;"X",$B$10:$M$10,"="&amp;"N")</f>
        <v>0</v>
      </c>
      <c r="G98">
        <f ca="1">SUMIFS(INDEX($B$13:$M$64,MATCH(G$83,$A$13:$A$64,0),1):INDEX($B$13:$M$64,MATCH(G$83,$A$13:$A$64,0),12),$B81:$M81,"="&amp;"X",$B$10:$M$10,"="&amp;"N")</f>
        <v>0</v>
      </c>
      <c r="H98">
        <f ca="1">SUMIFS(INDEX($B$13:$M$64,MATCH(H$83,$A$13:$A$64,0),1):INDEX($B$13:$M$64,MATCH(H$83,$A$13:$A$64,0),12),$B81:$M81,"="&amp;"X",$B$10:$M$10,"="&amp;"N")</f>
        <v>0</v>
      </c>
      <c r="I98">
        <f ca="1">SUMIFS(INDEX($B$13:$M$64,MATCH(I$83,$A$13:$A$64,0),1):INDEX($B$13:$M$64,MATCH(I$83,$A$13:$A$64,0),12),$B81:$M81,"="&amp;"X",$B$10:$M$10,"="&amp;"N")</f>
        <v>0</v>
      </c>
      <c r="J98">
        <f ca="1">SUMIFS(INDEX($B$13:$M$64,MATCH(J$83,$A$13:$A$64,0),1):INDEX($B$13:$M$64,MATCH(J$83,$A$13:$A$64,0),12),$B81:$M81,"="&amp;"X",$B$10:$M$10,"="&amp;"N")</f>
        <v>0</v>
      </c>
      <c r="K98">
        <f ca="1">SUMIFS(INDEX($B$13:$M$64,MATCH(K$83,$A$13:$A$64,0),1):INDEX($B$13:$M$64,MATCH(K$83,$A$13:$A$64,0),12),$B81:$M81,"="&amp;"X",$B$10:$M$10,"="&amp;"N")</f>
        <v>0</v>
      </c>
      <c r="L98">
        <f ca="1">SUMIFS(INDEX($B$13:$M$64,MATCH(L$83,$A$13:$A$64,0),1):INDEX($B$13:$M$64,MATCH(L$83,$A$13:$A$64,0),12),$B81:$M81,"="&amp;"X",$B$10:$M$10,"="&amp;"N")</f>
        <v>0</v>
      </c>
      <c r="M98">
        <f ca="1">SUMIFS(INDEX($B$13:$M$64,MATCH(M$83,$A$13:$A$64,0),1):INDEX($B$13:$M$64,MATCH(M$83,$A$13:$A$64,0),12),$B81:$M81,"="&amp;"X",$B$10:$M$10,"="&amp;"N")</f>
        <v>0</v>
      </c>
      <c r="N98">
        <f ca="1">SUMIFS(INDEX($B$13:$M$64,MATCH(N$83,$A$13:$A$64,0),1):INDEX($B$13:$M$64,MATCH(N$83,$A$13:$A$64,0),12),$B81:$M81,"="&amp;"X",$B$10:$M$10,"="&amp;"N")</f>
        <v>0</v>
      </c>
      <c r="O98">
        <f ca="1">SUMIFS(INDEX($B$13:$M$64,MATCH(O$83,$A$13:$A$64,0),1):INDEX($B$13:$M$64,MATCH(O$83,$A$13:$A$64,0),12),$B81:$M81,"="&amp;"X",$B$10:$M$10,"="&amp;"N")</f>
        <v>0</v>
      </c>
      <c r="P98">
        <f ca="1">SUMIFS(INDEX($B$13:$M$64,MATCH(P$83,$A$13:$A$64,0),1):INDEX($B$13:$M$64,MATCH(P$83,$A$13:$A$64,0),12),$B81:$M81,"="&amp;"X",$B$10:$M$10,"="&amp;"N")</f>
        <v>0</v>
      </c>
      <c r="Q98">
        <f ca="1">SUMIFS(INDEX($B$13:$M$64,MATCH(Q$83,$A$13:$A$64,0),1):INDEX($B$13:$M$64,MATCH(Q$83,$A$13:$A$64,0),12),$B81:$M81,"="&amp;"X",$B$10:$M$10,"="&amp;"N")</f>
        <v>0</v>
      </c>
      <c r="R98">
        <f ca="1">SUMIFS(INDEX($B$13:$M$64,MATCH(R$83,$A$13:$A$64,0),1):INDEX($B$13:$M$64,MATCH(R$83,$A$13:$A$64,0),12),$B81:$M81,"="&amp;"X",$B$10:$M$10,"="&amp;"N")</f>
        <v>0</v>
      </c>
      <c r="S98">
        <f ca="1">SUMIFS(INDEX($B$13:$M$64,MATCH(S$83,$A$13:$A$64,0),1):INDEX($B$13:$M$64,MATCH(S$83,$A$13:$A$64,0),12),$B81:$M81,"="&amp;"X",$B$10:$M$10,"="&amp;"N")</f>
        <v>0</v>
      </c>
      <c r="T98">
        <f ca="1">SUMIFS(INDEX($B$13:$M$64,MATCH(T$83,$A$13:$A$64,0),1):INDEX($B$13:$M$64,MATCH(T$83,$A$13:$A$64,0),12),$B81:$M81,"="&amp;"X",$B$10:$M$10,"="&amp;"N")</f>
        <v>0</v>
      </c>
      <c r="U98">
        <f ca="1">SUMIFS(INDEX($B$13:$M$64,MATCH(U$83,$A$13:$A$64,0),1):INDEX($B$13:$M$64,MATCH(U$83,$A$13:$A$64,0),12),$B81:$M81,"="&amp;"X",$B$10:$M$10,"="&amp;"N")</f>
        <v>0</v>
      </c>
      <c r="V98">
        <f ca="1">SUMIFS(INDEX($B$13:$M$64,MATCH(V$83,$A$13:$A$64,0),1):INDEX($B$13:$M$64,MATCH(V$83,$A$13:$A$64,0),12),$B81:$M81,"="&amp;"X",$B$10:$M$10,"="&amp;"N")</f>
        <v>0</v>
      </c>
      <c r="W98">
        <f ca="1">SUMIFS(INDEX($B$13:$M$64,MATCH(W$83,$A$13:$A$64,0),1):INDEX($B$13:$M$64,MATCH(W$83,$A$13:$A$64,0),12),$B81:$M81,"="&amp;"X",$B$10:$M$10,"="&amp;"N")</f>
        <v>0</v>
      </c>
      <c r="X98">
        <f ca="1">SUMIFS(INDEX($B$13:$M$64,MATCH(X$83,$A$13:$A$64,0),1):INDEX($B$13:$M$64,MATCH(X$83,$A$13:$A$64,0),12),$B81:$M81,"="&amp;"X",$B$10:$M$10,"="&amp;"N")</f>
        <v>0</v>
      </c>
      <c r="Y98">
        <f ca="1">SUMIFS(INDEX($B$13:$M$64,MATCH(Y$83,$A$13:$A$64,0),1):INDEX($B$13:$M$64,MATCH(Y$83,$A$13:$A$64,0),12),$B81:$M81,"="&amp;"X",$B$10:$M$10,"="&amp;"N")</f>
        <v>0</v>
      </c>
      <c r="Z98">
        <f ca="1">SUMIFS(INDEX($B$13:$M$64,MATCH(Z$83,$A$13:$A$64,0),1):INDEX($B$13:$M$64,MATCH(Z$83,$A$13:$A$64,0),12),$B81:$M81,"="&amp;"X",$B$10:$M$10,"="&amp;"N")</f>
        <v>0</v>
      </c>
      <c r="AA98">
        <f ca="1">SUMIFS(INDEX($B$13:$M$64,MATCH(AA$83,$A$13:$A$64,0),1):INDEX($B$13:$M$64,MATCH(AA$83,$A$13:$A$64,0),12),$B81:$M81,"="&amp;"X",$B$10:$M$10,"="&amp;"N")</f>
        <v>0</v>
      </c>
      <c r="AB98">
        <f ca="1">SUMIFS(INDEX($B$13:$M$64,MATCH(AB$83,$A$13:$A$64,0),1):INDEX($B$13:$M$64,MATCH(AB$83,$A$13:$A$64,0),12),$B81:$M81,"="&amp;"X",$B$10:$M$10,"="&amp;"N")</f>
        <v>0</v>
      </c>
      <c r="AC98">
        <f ca="1">SUMIFS(INDEX($B$13:$M$64,MATCH(AC$83,$A$13:$A$64,0),1):INDEX($B$13:$M$64,MATCH(AC$83,$A$13:$A$64,0),12),$B81:$M81,"="&amp;"X",$B$10:$M$10,"="&amp;"N")</f>
        <v>0</v>
      </c>
      <c r="AD98">
        <f ca="1">SUMIFS(INDEX($B$13:$M$64,MATCH(AD$83,$A$13:$A$64,0),1):INDEX($B$13:$M$64,MATCH(AD$83,$A$13:$A$64,0),12),$B81:$M81,"="&amp;"X",$B$10:$M$10,"="&amp;"N")</f>
        <v>0</v>
      </c>
      <c r="AE98">
        <f ca="1">SUMIFS(INDEX($B$13:$M$64,MATCH(AE$83,$A$13:$A$64,0),1):INDEX($B$13:$M$64,MATCH(AE$83,$A$13:$A$64,0),12),$B81:$M81,"="&amp;"X",$B$10:$M$10,"="&amp;"N")</f>
        <v>0</v>
      </c>
      <c r="AF98">
        <f ca="1">SUMIFS(INDEX($B$13:$M$64,MATCH(AF$83,$A$13:$A$64,0),1):INDEX($B$13:$M$64,MATCH(AF$83,$A$13:$A$64,0),12),$B81:$M81,"="&amp;"X",$B$10:$M$10,"="&amp;"N")</f>
        <v>0</v>
      </c>
      <c r="AG98">
        <f ca="1">SUMIFS(INDEX($B$13:$M$64,MATCH(AG$83,$A$13:$A$64,0),1):INDEX($B$13:$M$64,MATCH(AG$83,$A$13:$A$64,0),12),$B81:$M81,"="&amp;"X",$B$10:$M$10,"="&amp;"N")</f>
        <v>0</v>
      </c>
      <c r="AH98">
        <f ca="1">SUMIFS(INDEX($B$13:$M$64,MATCH(AH$83,$A$13:$A$64,0),1):INDEX($B$13:$M$64,MATCH(AH$83,$A$13:$A$64,0),12),$B81:$M81,"="&amp;"X",$B$10:$M$10,"="&amp;"N")</f>
        <v>0</v>
      </c>
      <c r="AI98">
        <f ca="1">SUMIFS(INDEX($B$13:$M$64,MATCH(AI$83,$A$13:$A$64,0),1):INDEX($B$13:$M$64,MATCH(AI$83,$A$13:$A$64,0),12),$B81:$M81,"="&amp;"X",$B$10:$M$10,"="&amp;"N")</f>
        <v>0</v>
      </c>
      <c r="AJ98">
        <f ca="1">SUMIFS(INDEX($B$13:$M$64,MATCH(AJ$83,$A$13:$A$64,0),1):INDEX($B$13:$M$64,MATCH(AJ$83,$A$13:$A$64,0),12),$B81:$M81,"="&amp;"X",$B$10:$M$10,"="&amp;"N")</f>
        <v>0</v>
      </c>
      <c r="AK98">
        <f ca="1">SUMIFS(INDEX($B$13:$M$64,MATCH(AK$83,$A$13:$A$64,0),1):INDEX($B$13:$M$64,MATCH(AK$83,$A$13:$A$64,0),12),$B81:$M81,"="&amp;"X",$B$10:$M$10,"="&amp;"N")</f>
        <v>0</v>
      </c>
      <c r="AL98">
        <f ca="1">SUMIFS(INDEX($B$13:$M$64,MATCH(AL$83,$A$13:$A$64,0),1):INDEX($B$13:$M$64,MATCH(AL$83,$A$13:$A$64,0),12),$B81:$M81,"="&amp;"X",$B$10:$M$10,"="&amp;"N")</f>
        <v>0</v>
      </c>
      <c r="AM98">
        <f ca="1">SUMIFS(INDEX($B$13:$M$64,MATCH(AM$83,$A$13:$A$64,0),1):INDEX($B$13:$M$64,MATCH(AM$83,$A$13:$A$64,0),12),$B81:$M81,"="&amp;"X",$B$10:$M$10,"="&amp;"N")</f>
        <v>0</v>
      </c>
      <c r="AN98">
        <f ca="1">SUMIFS(INDEX($B$13:$M$64,MATCH(AN$83,$A$13:$A$64,0),1):INDEX($B$13:$M$64,MATCH(AN$83,$A$13:$A$64,0),12),$B81:$M81,"="&amp;"X",$B$10:$M$10,"="&amp;"N")</f>
        <v>0</v>
      </c>
      <c r="AO98">
        <f ca="1">SUMIFS(INDEX($B$13:$M$64,MATCH(AO$83,$A$13:$A$64,0),1):INDEX($B$13:$M$64,MATCH(AO$83,$A$13:$A$64,0),12),$B81:$M81,"="&amp;"X",$B$10:$M$10,"="&amp;"N")</f>
        <v>0</v>
      </c>
      <c r="AP98">
        <f ca="1">SUMIFS(INDEX($B$13:$M$64,MATCH(AP$83,$A$13:$A$64,0),1):INDEX($B$13:$M$64,MATCH(AP$83,$A$13:$A$64,0),12),$B81:$M81,"="&amp;"X",$B$10:$M$10,"="&amp;"N")</f>
        <v>0</v>
      </c>
      <c r="AQ98">
        <f ca="1">SUMIFS(INDEX($B$13:$M$64,MATCH(AQ$83,$A$13:$A$64,0),1):INDEX($B$13:$M$64,MATCH(AQ$83,$A$13:$A$64,0),12),$B81:$M81,"="&amp;"X",$B$10:$M$10,"="&amp;"N")</f>
        <v>0</v>
      </c>
      <c r="AR98">
        <f ca="1">SUMIFS(INDEX($B$13:$M$64,MATCH(AR$83,$A$13:$A$64,0),1):INDEX($B$13:$M$64,MATCH(AR$83,$A$13:$A$64,0),12),$B81:$M81,"="&amp;"X",$B$10:$M$10,"="&amp;"N")</f>
        <v>0</v>
      </c>
      <c r="AS98">
        <f ca="1">SUMIFS(INDEX($B$13:$M$64,MATCH(AS$83,$A$13:$A$64,0),1):INDEX($B$13:$M$64,MATCH(AS$83,$A$13:$A$64,0),12),$B81:$M81,"="&amp;"X",$B$10:$M$10,"="&amp;"N")</f>
        <v>0</v>
      </c>
      <c r="AT98">
        <f ca="1">SUMIFS(INDEX($B$13:$M$64,MATCH(AT$83,$A$13:$A$64,0),1):INDEX($B$13:$M$64,MATCH(AT$83,$A$13:$A$64,0),12),$B81:$M81,"="&amp;"X",$B$10:$M$10,"="&amp;"N")</f>
        <v>0</v>
      </c>
      <c r="AU98">
        <f ca="1">SUMIFS(INDEX($B$13:$M$64,MATCH(AU$83,$A$13:$A$64,0),1):INDEX($B$13:$M$64,MATCH(AU$83,$A$13:$A$64,0),12),$B81:$M81,"="&amp;"X",$B$10:$M$10,"="&amp;"N")</f>
        <v>0</v>
      </c>
      <c r="AV98">
        <f ca="1">SUMIFS(INDEX($B$13:$M$64,MATCH(AV$83,$A$13:$A$64,0),1):INDEX($B$13:$M$64,MATCH(AV$83,$A$13:$A$64,0),12),$B81:$M81,"="&amp;"X",$B$10:$M$10,"="&amp;"N")</f>
        <v>0</v>
      </c>
      <c r="AW98">
        <f ca="1">SUMIFS(INDEX($B$13:$M$64,MATCH(AW$83,$A$13:$A$64,0),1):INDEX($B$13:$M$64,MATCH(AW$83,$A$13:$A$64,0),12),$B81:$M81,"="&amp;"X",$B$10:$M$10,"="&amp;"N")</f>
        <v>0</v>
      </c>
      <c r="AX98">
        <f ca="1">SUMIFS(INDEX($B$13:$M$64,MATCH(AX$83,$A$13:$A$64,0),1):INDEX($B$13:$M$64,MATCH(AX$83,$A$13:$A$64,0),12),$B81:$M81,"="&amp;"X",$B$10:$M$10,"="&amp;"N")</f>
        <v>0</v>
      </c>
      <c r="AY98">
        <f ca="1">SUMIFS(INDEX($B$13:$M$64,MATCH(AY$83,$A$13:$A$64,0),1):INDEX($B$13:$M$64,MATCH(AY$83,$A$13:$A$64,0),12),$B81:$M81,"="&amp;"X",$B$10:$M$10,"="&amp;"N")</f>
        <v>0</v>
      </c>
      <c r="AZ98">
        <f ca="1">SUMIFS(INDEX($B$13:$M$64,MATCH(AZ$83,$A$13:$A$64,0),1):INDEX($B$13:$M$64,MATCH(AZ$83,$A$13:$A$64,0),12),$B81:$M81,"="&amp;"X",$B$10:$M$10,"="&amp;"N")</f>
        <v>0</v>
      </c>
      <c r="BA98">
        <f ca="1">SUMIFS(INDEX($B$13:$M$64,MATCH(BA$83,$A$13:$A$64,0),1):INDEX($B$13:$M$64,MATCH(BA$83,$A$13:$A$64,0),12),$B81:$M81,"="&amp;"X",$B$10:$M$10,"="&amp;"N")</f>
        <v>0</v>
      </c>
    </row>
    <row r="99" spans="1:53" x14ac:dyDescent="0.35">
      <c r="A99" t="str">
        <f>'Data Validation (Hide)'!T2</f>
        <v>All Clusters</v>
      </c>
      <c r="B99">
        <f ca="1">SUM(B84:B98)</f>
        <v>0</v>
      </c>
      <c r="C99">
        <f t="shared" ref="C99:BA99" ca="1" si="4">SUM(C84:C98)</f>
        <v>0</v>
      </c>
      <c r="D99">
        <f t="shared" ca="1" si="4"/>
        <v>0</v>
      </c>
      <c r="E99">
        <f t="shared" ca="1" si="4"/>
        <v>0</v>
      </c>
      <c r="F99">
        <f t="shared" ca="1" si="4"/>
        <v>0</v>
      </c>
      <c r="G99">
        <f t="shared" ca="1" si="4"/>
        <v>0</v>
      </c>
      <c r="H99">
        <f t="shared" ca="1" si="4"/>
        <v>0</v>
      </c>
      <c r="I99">
        <f t="shared" ca="1" si="4"/>
        <v>0</v>
      </c>
      <c r="J99">
        <f t="shared" ca="1" si="4"/>
        <v>0</v>
      </c>
      <c r="K99">
        <f t="shared" ca="1" si="4"/>
        <v>0</v>
      </c>
      <c r="L99">
        <f t="shared" ca="1" si="4"/>
        <v>0</v>
      </c>
      <c r="M99">
        <f t="shared" ca="1" si="4"/>
        <v>0</v>
      </c>
      <c r="N99">
        <f t="shared" ca="1" si="4"/>
        <v>0</v>
      </c>
      <c r="O99">
        <f t="shared" ca="1" si="4"/>
        <v>0</v>
      </c>
      <c r="P99">
        <f t="shared" ca="1" si="4"/>
        <v>0</v>
      </c>
      <c r="Q99">
        <f t="shared" ca="1" si="4"/>
        <v>0</v>
      </c>
      <c r="R99">
        <f t="shared" ca="1" si="4"/>
        <v>0</v>
      </c>
      <c r="S99">
        <f t="shared" ca="1" si="4"/>
        <v>0</v>
      </c>
      <c r="T99">
        <f t="shared" ca="1" si="4"/>
        <v>0</v>
      </c>
      <c r="U99">
        <f t="shared" ca="1" si="4"/>
        <v>0</v>
      </c>
      <c r="V99">
        <f t="shared" ca="1" si="4"/>
        <v>0</v>
      </c>
      <c r="W99">
        <f t="shared" ca="1" si="4"/>
        <v>0</v>
      </c>
      <c r="X99">
        <f t="shared" ca="1" si="4"/>
        <v>0</v>
      </c>
      <c r="Y99">
        <f t="shared" ca="1" si="4"/>
        <v>0</v>
      </c>
      <c r="Z99">
        <f t="shared" ca="1" si="4"/>
        <v>0</v>
      </c>
      <c r="AA99">
        <f t="shared" ca="1" si="4"/>
        <v>0</v>
      </c>
      <c r="AB99">
        <f t="shared" ca="1" si="4"/>
        <v>0</v>
      </c>
      <c r="AC99">
        <f t="shared" ca="1" si="4"/>
        <v>0</v>
      </c>
      <c r="AD99">
        <f t="shared" ca="1" si="4"/>
        <v>0</v>
      </c>
      <c r="AE99">
        <f t="shared" ca="1" si="4"/>
        <v>0</v>
      </c>
      <c r="AF99">
        <f t="shared" ca="1" si="4"/>
        <v>0</v>
      </c>
      <c r="AG99">
        <f t="shared" ca="1" si="4"/>
        <v>0</v>
      </c>
      <c r="AH99">
        <f t="shared" ca="1" si="4"/>
        <v>0</v>
      </c>
      <c r="AI99">
        <f t="shared" ca="1" si="4"/>
        <v>0</v>
      </c>
      <c r="AJ99">
        <f t="shared" ca="1" si="4"/>
        <v>0</v>
      </c>
      <c r="AK99">
        <f t="shared" ca="1" si="4"/>
        <v>0</v>
      </c>
      <c r="AL99">
        <f t="shared" ca="1" si="4"/>
        <v>0</v>
      </c>
      <c r="AM99">
        <f t="shared" ca="1" si="4"/>
        <v>0</v>
      </c>
      <c r="AN99">
        <f t="shared" ca="1" si="4"/>
        <v>0</v>
      </c>
      <c r="AO99">
        <f t="shared" ca="1" si="4"/>
        <v>0</v>
      </c>
      <c r="AP99">
        <f t="shared" ca="1" si="4"/>
        <v>0</v>
      </c>
      <c r="AQ99">
        <f t="shared" ca="1" si="4"/>
        <v>0</v>
      </c>
      <c r="AR99">
        <f t="shared" ca="1" si="4"/>
        <v>0</v>
      </c>
      <c r="AS99">
        <f t="shared" ca="1" si="4"/>
        <v>0</v>
      </c>
      <c r="AT99">
        <f t="shared" ca="1" si="4"/>
        <v>0</v>
      </c>
      <c r="AU99">
        <f t="shared" ca="1" si="4"/>
        <v>0</v>
      </c>
      <c r="AV99">
        <f t="shared" ca="1" si="4"/>
        <v>0</v>
      </c>
      <c r="AW99">
        <f t="shared" ca="1" si="4"/>
        <v>0</v>
      </c>
      <c r="AX99">
        <f t="shared" ca="1" si="4"/>
        <v>0</v>
      </c>
      <c r="AY99">
        <f t="shared" ca="1" si="4"/>
        <v>0</v>
      </c>
      <c r="AZ99">
        <f t="shared" ca="1" si="4"/>
        <v>0</v>
      </c>
      <c r="BA99">
        <f t="shared" ca="1" si="4"/>
        <v>0</v>
      </c>
    </row>
    <row r="101" spans="1:53" x14ac:dyDescent="0.35">
      <c r="A101" t="s">
        <v>275</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5">
      <c r="A102" t="str">
        <f>Setup!A20</f>
        <v>20 Group Sessions</v>
      </c>
      <c r="B102">
        <f ca="1">SUMIFS(INDEX($B$13:$M$64,MATCH(B$101,$A$13:$A$64,0),1):INDEX($B$13:$M$64,MATCH(B$101,$A$13:$A$64,0),12),$B67:$M67,"="&amp;"X",$B$10:$M$10,"="&amp;"Y")</f>
        <v>0</v>
      </c>
      <c r="C102">
        <f ca="1">SUMIFS(INDEX($B$13:$M$64,MATCH(C$83,$A$13:$A$64,0),1):INDEX($B$13:$M$64,MATCH(C$83,$A$13:$A$64,0),12),$B67:$M67,"="&amp;"X",$B$10:$M$10,"="&amp;"Y")</f>
        <v>0</v>
      </c>
      <c r="D102">
        <f ca="1">SUMIFS(INDEX($B$13:$M$64,MATCH(D$83,$A$13:$A$64,0),1):INDEX($B$13:$M$64,MATCH(D$83,$A$13:$A$64,0),12),$B67:$M67,"="&amp;"X",$B$10:$M$10,"="&amp;"Y")</f>
        <v>0</v>
      </c>
      <c r="E102">
        <f ca="1">SUMIFS(INDEX($B$13:$M$64,MATCH(E$83,$A$13:$A$64,0),1):INDEX($B$13:$M$64,MATCH(E$83,$A$13:$A$64,0),12),$B67:$M67,"="&amp;"X",$B$10:$M$10,"="&amp;"Y")</f>
        <v>0</v>
      </c>
      <c r="F102">
        <f ca="1">SUMIFS(INDEX($B$13:$M$64,MATCH(F$83,$A$13:$A$64,0),1):INDEX($B$13:$M$64,MATCH(F$83,$A$13:$A$64,0),12),$B67:$M67,"="&amp;"X",$B$10:$M$10,"="&amp;"Y")</f>
        <v>0</v>
      </c>
      <c r="G102">
        <f ca="1">SUMIFS(INDEX($B$13:$M$64,MATCH(G$83,$A$13:$A$64,0),1):INDEX($B$13:$M$64,MATCH(G$83,$A$13:$A$64,0),12),$B67:$M67,"="&amp;"X",$B$10:$M$10,"="&amp;"Y")</f>
        <v>0</v>
      </c>
      <c r="H102">
        <f ca="1">SUMIFS(INDEX($B$13:$M$64,MATCH(H$83,$A$13:$A$64,0),1):INDEX($B$13:$M$64,MATCH(H$83,$A$13:$A$64,0),12),$B67:$M67,"="&amp;"X",$B$10:$M$10,"="&amp;"Y")</f>
        <v>0</v>
      </c>
      <c r="I102">
        <f ca="1">SUMIFS(INDEX($B$13:$M$64,MATCH(I$83,$A$13:$A$64,0),1):INDEX($B$13:$M$64,MATCH(I$83,$A$13:$A$64,0),12),$B67:$M67,"="&amp;"X",$B$10:$M$10,"="&amp;"Y")</f>
        <v>0</v>
      </c>
      <c r="J102">
        <f ca="1">SUMIFS(INDEX($B$13:$M$64,MATCH(J$83,$A$13:$A$64,0),1):INDEX($B$13:$M$64,MATCH(J$83,$A$13:$A$64,0),12),$B67:$M67,"="&amp;"X",$B$10:$M$10,"="&amp;"Y")</f>
        <v>0</v>
      </c>
      <c r="K102">
        <f ca="1">SUMIFS(INDEX($B$13:$M$64,MATCH(K$83,$A$13:$A$64,0),1):INDEX($B$13:$M$64,MATCH(K$83,$A$13:$A$64,0),12),$B67:$M67,"="&amp;"X",$B$10:$M$10,"="&amp;"Y")</f>
        <v>0</v>
      </c>
      <c r="L102">
        <f ca="1">SUMIFS(INDEX($B$13:$M$64,MATCH(L$83,$A$13:$A$64,0),1):INDEX($B$13:$M$64,MATCH(L$83,$A$13:$A$64,0),12),$B67:$M67,"="&amp;"X",$B$10:$M$10,"="&amp;"Y")</f>
        <v>0</v>
      </c>
      <c r="M102">
        <f ca="1">SUMIFS(INDEX($B$13:$M$64,MATCH(M$83,$A$13:$A$64,0),1):INDEX($B$13:$M$64,MATCH(M$83,$A$13:$A$64,0),12),$B67:$M67,"="&amp;"X",$B$10:$M$10,"="&amp;"Y")</f>
        <v>0</v>
      </c>
      <c r="N102">
        <f ca="1">SUMIFS(INDEX($B$13:$M$64,MATCH(N$83,$A$13:$A$64,0),1):INDEX($B$13:$M$64,MATCH(N$83,$A$13:$A$64,0),12),$B67:$M67,"="&amp;"X",$B$10:$M$10,"="&amp;"Y")</f>
        <v>0</v>
      </c>
      <c r="O102">
        <f ca="1">SUMIFS(INDEX($B$13:$M$64,MATCH(O$83,$A$13:$A$64,0),1):INDEX($B$13:$M$64,MATCH(O$83,$A$13:$A$64,0),12),$B67:$M67,"="&amp;"X",$B$10:$M$10,"="&amp;"Y")</f>
        <v>0</v>
      </c>
      <c r="P102">
        <f ca="1">SUMIFS(INDEX($B$13:$M$64,MATCH(P$83,$A$13:$A$64,0),1):INDEX($B$13:$M$64,MATCH(P$83,$A$13:$A$64,0),12),$B67:$M67,"="&amp;"X",$B$10:$M$10,"="&amp;"Y")</f>
        <v>0</v>
      </c>
      <c r="Q102">
        <f ca="1">SUMIFS(INDEX($B$13:$M$64,MATCH(Q$83,$A$13:$A$64,0),1):INDEX($B$13:$M$64,MATCH(Q$83,$A$13:$A$64,0),12),$B67:$M67,"="&amp;"X",$B$10:$M$10,"="&amp;"Y")</f>
        <v>0</v>
      </c>
      <c r="R102">
        <f ca="1">SUMIFS(INDEX($B$13:$M$64,MATCH(R$83,$A$13:$A$64,0),1):INDEX($B$13:$M$64,MATCH(R$83,$A$13:$A$64,0),12),$B67:$M67,"="&amp;"X",$B$10:$M$10,"="&amp;"Y")</f>
        <v>0</v>
      </c>
      <c r="S102">
        <f ca="1">SUMIFS(INDEX($B$13:$M$64,MATCH(S$83,$A$13:$A$64,0),1):INDEX($B$13:$M$64,MATCH(S$83,$A$13:$A$64,0),12),$B67:$M67,"="&amp;"X",$B$10:$M$10,"="&amp;"Y")</f>
        <v>0</v>
      </c>
      <c r="T102">
        <f ca="1">SUMIFS(INDEX($B$13:$M$64,MATCH(T$83,$A$13:$A$64,0),1):INDEX($B$13:$M$64,MATCH(T$83,$A$13:$A$64,0),12),$B67:$M67,"="&amp;"X",$B$10:$M$10,"="&amp;"Y")</f>
        <v>0</v>
      </c>
      <c r="U102">
        <f ca="1">SUMIFS(INDEX($B$13:$M$64,MATCH(U$83,$A$13:$A$64,0),1):INDEX($B$13:$M$64,MATCH(U$83,$A$13:$A$64,0),12),$B67:$M67,"="&amp;"X",$B$10:$M$10,"="&amp;"Y")</f>
        <v>0</v>
      </c>
      <c r="V102">
        <f ca="1">SUMIFS(INDEX($B$13:$M$64,MATCH(V$83,$A$13:$A$64,0),1):INDEX($B$13:$M$64,MATCH(V$83,$A$13:$A$64,0),12),$B67:$M67,"="&amp;"X",$B$10:$M$10,"="&amp;"Y")</f>
        <v>0</v>
      </c>
      <c r="W102">
        <f ca="1">SUMIFS(INDEX($B$13:$M$64,MATCH(W$83,$A$13:$A$64,0),1):INDEX($B$13:$M$64,MATCH(W$83,$A$13:$A$64,0),12),$B67:$M67,"="&amp;"X",$B$10:$M$10,"="&amp;"Y")</f>
        <v>0</v>
      </c>
      <c r="X102">
        <f ca="1">SUMIFS(INDEX($B$13:$M$64,MATCH(X$83,$A$13:$A$64,0),1):INDEX($B$13:$M$64,MATCH(X$83,$A$13:$A$64,0),12),$B67:$M67,"="&amp;"X",$B$10:$M$10,"="&amp;"Y")</f>
        <v>0</v>
      </c>
      <c r="Y102">
        <f ca="1">SUMIFS(INDEX($B$13:$M$64,MATCH(Y$83,$A$13:$A$64,0),1):INDEX($B$13:$M$64,MATCH(Y$83,$A$13:$A$64,0),12),$B67:$M67,"="&amp;"X",$B$10:$M$10,"="&amp;"Y")</f>
        <v>0</v>
      </c>
      <c r="Z102">
        <f ca="1">SUMIFS(INDEX($B$13:$M$64,MATCH(Z$83,$A$13:$A$64,0),1):INDEX($B$13:$M$64,MATCH(Z$83,$A$13:$A$64,0),12),$B67:$M67,"="&amp;"X",$B$10:$M$10,"="&amp;"Y")</f>
        <v>0</v>
      </c>
      <c r="AA102">
        <f ca="1">SUMIFS(INDEX($B$13:$M$64,MATCH(AA$83,$A$13:$A$64,0),1):INDEX($B$13:$M$64,MATCH(AA$83,$A$13:$A$64,0),12),$B67:$M67,"="&amp;"X",$B$10:$M$10,"="&amp;"Y")</f>
        <v>0</v>
      </c>
      <c r="AB102">
        <f ca="1">SUMIFS(INDEX($B$13:$M$64,MATCH(AB$83,$A$13:$A$64,0),1):INDEX($B$13:$M$64,MATCH(AB$83,$A$13:$A$64,0),12),$B67:$M67,"="&amp;"X",$B$10:$M$10,"="&amp;"Y")</f>
        <v>0</v>
      </c>
      <c r="AC102">
        <f ca="1">SUMIFS(INDEX($B$13:$M$64,MATCH(AC$83,$A$13:$A$64,0),1):INDEX($B$13:$M$64,MATCH(AC$83,$A$13:$A$64,0),12),$B67:$M67,"="&amp;"X",$B$10:$M$10,"="&amp;"Y")</f>
        <v>0</v>
      </c>
      <c r="AD102">
        <f ca="1">SUMIFS(INDEX($B$13:$M$64,MATCH(AD$83,$A$13:$A$64,0),1):INDEX($B$13:$M$64,MATCH(AD$83,$A$13:$A$64,0),12),$B67:$M67,"="&amp;"X",$B$10:$M$10,"="&amp;"Y")</f>
        <v>0</v>
      </c>
      <c r="AE102">
        <f ca="1">SUMIFS(INDEX($B$13:$M$64,MATCH(AE$83,$A$13:$A$64,0),1):INDEX($B$13:$M$64,MATCH(AE$83,$A$13:$A$64,0),12),$B67:$M67,"="&amp;"X",$B$10:$M$10,"="&amp;"Y")</f>
        <v>0</v>
      </c>
      <c r="AF102">
        <f ca="1">SUMIFS(INDEX($B$13:$M$64,MATCH(AF$83,$A$13:$A$64,0),1):INDEX($B$13:$M$64,MATCH(AF$83,$A$13:$A$64,0),12),$B67:$M67,"="&amp;"X",$B$10:$M$10,"="&amp;"Y")</f>
        <v>0</v>
      </c>
      <c r="AG102">
        <f ca="1">SUMIFS(INDEX($B$13:$M$64,MATCH(AG$83,$A$13:$A$64,0),1):INDEX($B$13:$M$64,MATCH(AG$83,$A$13:$A$64,0),12),$B67:$M67,"="&amp;"X",$B$10:$M$10,"="&amp;"Y")</f>
        <v>0</v>
      </c>
      <c r="AH102">
        <f ca="1">SUMIFS(INDEX($B$13:$M$64,MATCH(AH$83,$A$13:$A$64,0),1):INDEX($B$13:$M$64,MATCH(AH$83,$A$13:$A$64,0),12),$B67:$M67,"="&amp;"X",$B$10:$M$10,"="&amp;"Y")</f>
        <v>0</v>
      </c>
      <c r="AI102">
        <f ca="1">SUMIFS(INDEX($B$13:$M$64,MATCH(AI$83,$A$13:$A$64,0),1):INDEX($B$13:$M$64,MATCH(AI$83,$A$13:$A$64,0),12),$B67:$M67,"="&amp;"X",$B$10:$M$10,"="&amp;"Y")</f>
        <v>0</v>
      </c>
      <c r="AJ102">
        <f ca="1">SUMIFS(INDEX($B$13:$M$64,MATCH(AJ$83,$A$13:$A$64,0),1):INDEX($B$13:$M$64,MATCH(AJ$83,$A$13:$A$64,0),12),$B67:$M67,"="&amp;"X",$B$10:$M$10,"="&amp;"Y")</f>
        <v>0</v>
      </c>
      <c r="AK102">
        <f ca="1">SUMIFS(INDEX($B$13:$M$64,MATCH(AK$83,$A$13:$A$64,0),1):INDEX($B$13:$M$64,MATCH(AK$83,$A$13:$A$64,0),12),$B67:$M67,"="&amp;"X",$B$10:$M$10,"="&amp;"Y")</f>
        <v>0</v>
      </c>
      <c r="AL102">
        <f ca="1">SUMIFS(INDEX($B$13:$M$64,MATCH(AL$83,$A$13:$A$64,0),1):INDEX($B$13:$M$64,MATCH(AL$83,$A$13:$A$64,0),12),$B67:$M67,"="&amp;"X",$B$10:$M$10,"="&amp;"Y")</f>
        <v>0</v>
      </c>
      <c r="AM102">
        <f ca="1">SUMIFS(INDEX($B$13:$M$64,MATCH(AM$83,$A$13:$A$64,0),1):INDEX($B$13:$M$64,MATCH(AM$83,$A$13:$A$64,0),12),$B67:$M67,"="&amp;"X",$B$10:$M$10,"="&amp;"Y")</f>
        <v>0</v>
      </c>
      <c r="AN102">
        <f ca="1">SUMIFS(INDEX($B$13:$M$64,MATCH(AN$83,$A$13:$A$64,0),1):INDEX($B$13:$M$64,MATCH(AN$83,$A$13:$A$64,0),12),$B67:$M67,"="&amp;"X",$B$10:$M$10,"="&amp;"Y")</f>
        <v>0</v>
      </c>
      <c r="AO102">
        <f ca="1">SUMIFS(INDEX($B$13:$M$64,MATCH(AO$83,$A$13:$A$64,0),1):INDEX($B$13:$M$64,MATCH(AO$83,$A$13:$A$64,0),12),$B67:$M67,"="&amp;"X",$B$10:$M$10,"="&amp;"Y")</f>
        <v>0</v>
      </c>
      <c r="AP102">
        <f ca="1">SUMIFS(INDEX($B$13:$M$64,MATCH(AP$83,$A$13:$A$64,0),1):INDEX($B$13:$M$64,MATCH(AP$83,$A$13:$A$64,0),12),$B67:$M67,"="&amp;"X",$B$10:$M$10,"="&amp;"Y")</f>
        <v>0</v>
      </c>
      <c r="AQ102">
        <f ca="1">SUMIFS(INDEX($B$13:$M$64,MATCH(AQ$83,$A$13:$A$64,0),1):INDEX($B$13:$M$64,MATCH(AQ$83,$A$13:$A$64,0),12),$B67:$M67,"="&amp;"X",$B$10:$M$10,"="&amp;"Y")</f>
        <v>0</v>
      </c>
      <c r="AR102">
        <f ca="1">SUMIFS(INDEX($B$13:$M$64,MATCH(AR$83,$A$13:$A$64,0),1):INDEX($B$13:$M$64,MATCH(AR$83,$A$13:$A$64,0),12),$B67:$M67,"="&amp;"X",$B$10:$M$10,"="&amp;"Y")</f>
        <v>3600</v>
      </c>
      <c r="AS102">
        <f ca="1">SUMIFS(INDEX($B$13:$M$64,MATCH(AS$83,$A$13:$A$64,0),1):INDEX($B$13:$M$64,MATCH(AS$83,$A$13:$A$64,0),12),$B67:$M67,"="&amp;"X",$B$10:$M$10,"="&amp;"Y")</f>
        <v>3600</v>
      </c>
      <c r="AT102">
        <f ca="1">SUMIFS(INDEX($B$13:$M$64,MATCH(AT$83,$A$13:$A$64,0),1):INDEX($B$13:$M$64,MATCH(AT$83,$A$13:$A$64,0),12),$B67:$M67,"="&amp;"X",$B$10:$M$10,"="&amp;"Y")</f>
        <v>3600</v>
      </c>
      <c r="AU102">
        <f ca="1">SUMIFS(INDEX($B$13:$M$64,MATCH(AU$83,$A$13:$A$64,0),1):INDEX($B$13:$M$64,MATCH(AU$83,$A$13:$A$64,0),12),$B67:$M67,"="&amp;"X",$B$10:$M$10,"="&amp;"Y")</f>
        <v>3600</v>
      </c>
      <c r="AV102">
        <f ca="1">SUMIFS(INDEX($B$13:$M$64,MATCH(AV$83,$A$13:$A$64,0),1):INDEX($B$13:$M$64,MATCH(AV$83,$A$13:$A$64,0),12),$B67:$M67,"="&amp;"X",$B$10:$M$10,"="&amp;"Y")</f>
        <v>3600</v>
      </c>
      <c r="AW102">
        <f ca="1">SUMIFS(INDEX($B$13:$M$64,MATCH(AW$83,$A$13:$A$64,0),1):INDEX($B$13:$M$64,MATCH(AW$83,$A$13:$A$64,0),12),$B67:$M67,"="&amp;"X",$B$10:$M$10,"="&amp;"Y")</f>
        <v>3600</v>
      </c>
      <c r="AX102">
        <f ca="1">SUMIFS(INDEX($B$13:$M$64,MATCH(AX$83,$A$13:$A$64,0),1):INDEX($B$13:$M$64,MATCH(AX$83,$A$13:$A$64,0),12),$B67:$M67,"="&amp;"X",$B$10:$M$10,"="&amp;"Y")</f>
        <v>3600</v>
      </c>
      <c r="AY102">
        <f ca="1">SUMIFS(INDEX($B$13:$M$64,MATCH(AY$83,$A$13:$A$64,0),1):INDEX($B$13:$M$64,MATCH(AY$83,$A$13:$A$64,0),12),$B67:$M67,"="&amp;"X",$B$10:$M$10,"="&amp;"Y")</f>
        <v>3600</v>
      </c>
      <c r="AZ102">
        <f ca="1">SUMIFS(INDEX($B$13:$M$64,MATCH(AZ$83,$A$13:$A$64,0),1):INDEX($B$13:$M$64,MATCH(AZ$83,$A$13:$A$64,0),12),$B67:$M67,"="&amp;"X",$B$10:$M$10,"="&amp;"Y")</f>
        <v>3600</v>
      </c>
      <c r="BA102">
        <f ca="1">SUMIFS(INDEX($B$13:$M$64,MATCH(BA$83,$A$13:$A$64,0),1):INDEX($B$13:$M$64,MATCH(BA$83,$A$13:$A$64,0),12),$B67:$M67,"="&amp;"X",$B$10:$M$10,"="&amp;"Y")</f>
        <v>3600</v>
      </c>
    </row>
    <row r="103" spans="1:53" x14ac:dyDescent="0.35">
      <c r="A103" t="str">
        <f>Setup!A21</f>
        <v>40 Group Session</v>
      </c>
      <c r="B103">
        <f ca="1">SUMIFS(INDEX($B$13:$M$64,MATCH(B$83,$A$13:$A$64,0),1):INDEX($B$13:$M$64,MATCH(B$83,$A$13:$A$64,0),12),$B68:$M68,"="&amp;"X",$B$10:$M$10,"="&amp;"Y")</f>
        <v>3600</v>
      </c>
      <c r="C103">
        <f ca="1">SUMIFS(INDEX($B$13:$M$64,MATCH(C$83,$A$13:$A$64,0),1):INDEX($B$13:$M$64,MATCH(C$83,$A$13:$A$64,0),12),$B68:$M68,"="&amp;"X",$B$10:$M$10,"="&amp;"Y")</f>
        <v>3600</v>
      </c>
      <c r="D103">
        <f ca="1">SUMIFS(INDEX($B$13:$M$64,MATCH(D$83,$A$13:$A$64,0),1):INDEX($B$13:$M$64,MATCH(D$83,$A$13:$A$64,0),12),$B68:$M68,"="&amp;"X",$B$10:$M$10,"="&amp;"Y")</f>
        <v>3600</v>
      </c>
      <c r="E103">
        <f ca="1">SUMIFS(INDEX($B$13:$M$64,MATCH(E$83,$A$13:$A$64,0),1):INDEX($B$13:$M$64,MATCH(E$83,$A$13:$A$64,0),12),$B68:$M68,"="&amp;"X",$B$10:$M$10,"="&amp;"Y")</f>
        <v>3600</v>
      </c>
      <c r="F103">
        <f ca="1">SUMIFS(INDEX($B$13:$M$64,MATCH(F$83,$A$13:$A$64,0),1):INDEX($B$13:$M$64,MATCH(F$83,$A$13:$A$64,0),12),$B68:$M68,"="&amp;"X",$B$10:$M$10,"="&amp;"Y")</f>
        <v>3600</v>
      </c>
      <c r="G103">
        <f ca="1">SUMIFS(INDEX($B$13:$M$64,MATCH(G$83,$A$13:$A$64,0),1):INDEX($B$13:$M$64,MATCH(G$83,$A$13:$A$64,0),12),$B68:$M68,"="&amp;"X",$B$10:$M$10,"="&amp;"Y")</f>
        <v>3600</v>
      </c>
      <c r="H103">
        <f ca="1">SUMIFS(INDEX($B$13:$M$64,MATCH(H$83,$A$13:$A$64,0),1):INDEX($B$13:$M$64,MATCH(H$83,$A$13:$A$64,0),12),$B68:$M68,"="&amp;"X",$B$10:$M$10,"="&amp;"Y")</f>
        <v>3600</v>
      </c>
      <c r="I103">
        <f ca="1">SUMIFS(INDEX($B$13:$M$64,MATCH(I$83,$A$13:$A$64,0),1):INDEX($B$13:$M$64,MATCH(I$83,$A$13:$A$64,0),12),$B68:$M68,"="&amp;"X",$B$10:$M$10,"="&amp;"Y")</f>
        <v>3600</v>
      </c>
      <c r="J103">
        <f ca="1">SUMIFS(INDEX($B$13:$M$64,MATCH(J$83,$A$13:$A$64,0),1):INDEX($B$13:$M$64,MATCH(J$83,$A$13:$A$64,0),12),$B68:$M68,"="&amp;"X",$B$10:$M$10,"="&amp;"Y")</f>
        <v>3600</v>
      </c>
      <c r="K103">
        <f ca="1">SUMIFS(INDEX($B$13:$M$64,MATCH(K$83,$A$13:$A$64,0),1):INDEX($B$13:$M$64,MATCH(K$83,$A$13:$A$64,0),12),$B68:$M68,"="&amp;"X",$B$10:$M$10,"="&amp;"Y")</f>
        <v>3600</v>
      </c>
      <c r="L103">
        <f ca="1">SUMIFS(INDEX($B$13:$M$64,MATCH(L$83,$A$13:$A$64,0),1):INDEX($B$13:$M$64,MATCH(L$83,$A$13:$A$64,0),12),$B68:$M68,"="&amp;"X",$B$10:$M$10,"="&amp;"Y")</f>
        <v>3600</v>
      </c>
      <c r="M103">
        <f ca="1">SUMIFS(INDEX($B$13:$M$64,MATCH(M$83,$A$13:$A$64,0),1):INDEX($B$13:$M$64,MATCH(M$83,$A$13:$A$64,0),12),$B68:$M68,"="&amp;"X",$B$10:$M$10,"="&amp;"Y")</f>
        <v>3600</v>
      </c>
      <c r="N103">
        <f ca="1">SUMIFS(INDEX($B$13:$M$64,MATCH(N$83,$A$13:$A$64,0),1):INDEX($B$13:$M$64,MATCH(N$83,$A$13:$A$64,0),12),$B68:$M68,"="&amp;"X",$B$10:$M$10,"="&amp;"Y")</f>
        <v>3600</v>
      </c>
      <c r="O103">
        <f ca="1">SUMIFS(INDEX($B$13:$M$64,MATCH(O$83,$A$13:$A$64,0),1):INDEX($B$13:$M$64,MATCH(O$83,$A$13:$A$64,0),12),$B68:$M68,"="&amp;"X",$B$10:$M$10,"="&amp;"Y")</f>
        <v>3600</v>
      </c>
      <c r="P103">
        <f ca="1">SUMIFS(INDEX($B$13:$M$64,MATCH(P$83,$A$13:$A$64,0),1):INDEX($B$13:$M$64,MATCH(P$83,$A$13:$A$64,0),12),$B68:$M68,"="&amp;"X",$B$10:$M$10,"="&amp;"Y")</f>
        <v>3600</v>
      </c>
      <c r="Q103">
        <f ca="1">SUMIFS(INDEX($B$13:$M$64,MATCH(Q$83,$A$13:$A$64,0),1):INDEX($B$13:$M$64,MATCH(Q$83,$A$13:$A$64,0),12),$B68:$M68,"="&amp;"X",$B$10:$M$10,"="&amp;"Y")</f>
        <v>3600</v>
      </c>
      <c r="R103">
        <f ca="1">SUMIFS(INDEX($B$13:$M$64,MATCH(R$83,$A$13:$A$64,0),1):INDEX($B$13:$M$64,MATCH(R$83,$A$13:$A$64,0),12),$B68:$M68,"="&amp;"X",$B$10:$M$10,"="&amp;"Y")</f>
        <v>3600</v>
      </c>
      <c r="S103">
        <f ca="1">SUMIFS(INDEX($B$13:$M$64,MATCH(S$83,$A$13:$A$64,0),1):INDEX($B$13:$M$64,MATCH(S$83,$A$13:$A$64,0),12),$B68:$M68,"="&amp;"X",$B$10:$M$10,"="&amp;"Y")</f>
        <v>3600</v>
      </c>
      <c r="T103">
        <f ca="1">SUMIFS(INDEX($B$13:$M$64,MATCH(T$83,$A$13:$A$64,0),1):INDEX($B$13:$M$64,MATCH(T$83,$A$13:$A$64,0),12),$B68:$M68,"="&amp;"X",$B$10:$M$10,"="&amp;"Y")</f>
        <v>3600</v>
      </c>
      <c r="U103">
        <f ca="1">SUMIFS(INDEX($B$13:$M$64,MATCH(U$83,$A$13:$A$64,0),1):INDEX($B$13:$M$64,MATCH(U$83,$A$13:$A$64,0),12),$B68:$M68,"="&amp;"X",$B$10:$M$10,"="&amp;"Y")</f>
        <v>3600</v>
      </c>
      <c r="V103">
        <f ca="1">SUMIFS(INDEX($B$13:$M$64,MATCH(V$83,$A$13:$A$64,0),1):INDEX($B$13:$M$64,MATCH(V$83,$A$13:$A$64,0),12),$B68:$M68,"="&amp;"X",$B$10:$M$10,"="&amp;"Y")</f>
        <v>3600</v>
      </c>
      <c r="W103">
        <f ca="1">SUMIFS(INDEX($B$13:$M$64,MATCH(W$83,$A$13:$A$64,0),1):INDEX($B$13:$M$64,MATCH(W$83,$A$13:$A$64,0),12),$B68:$M68,"="&amp;"X",$B$10:$M$10,"="&amp;"Y")</f>
        <v>3600</v>
      </c>
      <c r="X103">
        <f ca="1">SUMIFS(INDEX($B$13:$M$64,MATCH(X$83,$A$13:$A$64,0),1):INDEX($B$13:$M$64,MATCH(X$83,$A$13:$A$64,0),12),$B68:$M68,"="&amp;"X",$B$10:$M$10,"="&amp;"Y")</f>
        <v>3600</v>
      </c>
      <c r="Y103">
        <f ca="1">SUMIFS(INDEX($B$13:$M$64,MATCH(Y$83,$A$13:$A$64,0),1):INDEX($B$13:$M$64,MATCH(Y$83,$A$13:$A$64,0),12),$B68:$M68,"="&amp;"X",$B$10:$M$10,"="&amp;"Y")</f>
        <v>3600</v>
      </c>
      <c r="Z103">
        <f ca="1">SUMIFS(INDEX($B$13:$M$64,MATCH(Z$83,$A$13:$A$64,0),1):INDEX($B$13:$M$64,MATCH(Z$83,$A$13:$A$64,0),12),$B68:$M68,"="&amp;"X",$B$10:$M$10,"="&amp;"Y")</f>
        <v>3600</v>
      </c>
      <c r="AA103">
        <f ca="1">SUMIFS(INDEX($B$13:$M$64,MATCH(AA$83,$A$13:$A$64,0),1):INDEX($B$13:$M$64,MATCH(AA$83,$A$13:$A$64,0),12),$B68:$M68,"="&amp;"X",$B$10:$M$10,"="&amp;"Y")</f>
        <v>3600</v>
      </c>
      <c r="AB103">
        <f ca="1">SUMIFS(INDEX($B$13:$M$64,MATCH(AB$83,$A$13:$A$64,0),1):INDEX($B$13:$M$64,MATCH(AB$83,$A$13:$A$64,0),12),$B68:$M68,"="&amp;"X",$B$10:$M$10,"="&amp;"Y")</f>
        <v>3600</v>
      </c>
      <c r="AC103">
        <f ca="1">SUMIFS(INDEX($B$13:$M$64,MATCH(AC$83,$A$13:$A$64,0),1):INDEX($B$13:$M$64,MATCH(AC$83,$A$13:$A$64,0),12),$B68:$M68,"="&amp;"X",$B$10:$M$10,"="&amp;"Y")</f>
        <v>3600</v>
      </c>
      <c r="AD103">
        <f ca="1">SUMIFS(INDEX($B$13:$M$64,MATCH(AD$83,$A$13:$A$64,0),1):INDEX($B$13:$M$64,MATCH(AD$83,$A$13:$A$64,0),12),$B68:$M68,"="&amp;"X",$B$10:$M$10,"="&amp;"Y")</f>
        <v>3600</v>
      </c>
      <c r="AE103">
        <f ca="1">SUMIFS(INDEX($B$13:$M$64,MATCH(AE$83,$A$13:$A$64,0),1):INDEX($B$13:$M$64,MATCH(AE$83,$A$13:$A$64,0),12),$B68:$M68,"="&amp;"X",$B$10:$M$10,"="&amp;"Y")</f>
        <v>3600</v>
      </c>
      <c r="AF103">
        <f ca="1">SUMIFS(INDEX($B$13:$M$64,MATCH(AF$83,$A$13:$A$64,0),1):INDEX($B$13:$M$64,MATCH(AF$83,$A$13:$A$64,0),12),$B68:$M68,"="&amp;"X",$B$10:$M$10,"="&amp;"Y")</f>
        <v>3600</v>
      </c>
      <c r="AG103">
        <f ca="1">SUMIFS(INDEX($B$13:$M$64,MATCH(AG$83,$A$13:$A$64,0),1):INDEX($B$13:$M$64,MATCH(AG$83,$A$13:$A$64,0),12),$B68:$M68,"="&amp;"X",$B$10:$M$10,"="&amp;"Y")</f>
        <v>3600</v>
      </c>
      <c r="AH103">
        <f ca="1">SUMIFS(INDEX($B$13:$M$64,MATCH(AH$83,$A$13:$A$64,0),1):INDEX($B$13:$M$64,MATCH(AH$83,$A$13:$A$64,0),12),$B68:$M68,"="&amp;"X",$B$10:$M$10,"="&amp;"Y")</f>
        <v>3600</v>
      </c>
      <c r="AI103">
        <f ca="1">SUMIFS(INDEX($B$13:$M$64,MATCH(AI$83,$A$13:$A$64,0),1):INDEX($B$13:$M$64,MATCH(AI$83,$A$13:$A$64,0),12),$B68:$M68,"="&amp;"X",$B$10:$M$10,"="&amp;"Y")</f>
        <v>3600</v>
      </c>
      <c r="AJ103">
        <f ca="1">SUMIFS(INDEX($B$13:$M$64,MATCH(AJ$83,$A$13:$A$64,0),1):INDEX($B$13:$M$64,MATCH(AJ$83,$A$13:$A$64,0),12),$B68:$M68,"="&amp;"X",$B$10:$M$10,"="&amp;"Y")</f>
        <v>3600</v>
      </c>
      <c r="AK103">
        <f ca="1">SUMIFS(INDEX($B$13:$M$64,MATCH(AK$83,$A$13:$A$64,0),1):INDEX($B$13:$M$64,MATCH(AK$83,$A$13:$A$64,0),12),$B68:$M68,"="&amp;"X",$B$10:$M$10,"="&amp;"Y")</f>
        <v>3600</v>
      </c>
      <c r="AL103">
        <f ca="1">SUMIFS(INDEX($B$13:$M$64,MATCH(AL$83,$A$13:$A$64,0),1):INDEX($B$13:$M$64,MATCH(AL$83,$A$13:$A$64,0),12),$B68:$M68,"="&amp;"X",$B$10:$M$10,"="&amp;"Y")</f>
        <v>3600</v>
      </c>
      <c r="AM103">
        <f ca="1">SUMIFS(INDEX($B$13:$M$64,MATCH(AM$83,$A$13:$A$64,0),1):INDEX($B$13:$M$64,MATCH(AM$83,$A$13:$A$64,0),12),$B68:$M68,"="&amp;"X",$B$10:$M$10,"="&amp;"Y")</f>
        <v>3600</v>
      </c>
      <c r="AN103">
        <f ca="1">SUMIFS(INDEX($B$13:$M$64,MATCH(AN$83,$A$13:$A$64,0),1):INDEX($B$13:$M$64,MATCH(AN$83,$A$13:$A$64,0),12),$B68:$M68,"="&amp;"X",$B$10:$M$10,"="&amp;"Y")</f>
        <v>3600</v>
      </c>
      <c r="AO103">
        <f ca="1">SUMIFS(INDEX($B$13:$M$64,MATCH(AO$83,$A$13:$A$64,0),1):INDEX($B$13:$M$64,MATCH(AO$83,$A$13:$A$64,0),12),$B68:$M68,"="&amp;"X",$B$10:$M$10,"="&amp;"Y")</f>
        <v>3600</v>
      </c>
      <c r="AP103">
        <f ca="1">SUMIFS(INDEX($B$13:$M$64,MATCH(AP$83,$A$13:$A$64,0),1):INDEX($B$13:$M$64,MATCH(AP$83,$A$13:$A$64,0),12),$B68:$M68,"="&amp;"X",$B$10:$M$10,"="&amp;"Y")</f>
        <v>3600</v>
      </c>
      <c r="AQ103">
        <f ca="1">SUMIFS(INDEX($B$13:$M$64,MATCH(AQ$83,$A$13:$A$64,0),1):INDEX($B$13:$M$64,MATCH(AQ$83,$A$13:$A$64,0),12),$B68:$M68,"="&amp;"X",$B$10:$M$10,"="&amp;"Y")</f>
        <v>3600</v>
      </c>
      <c r="AR103">
        <f ca="1">SUMIFS(INDEX($B$13:$M$64,MATCH(AR$83,$A$13:$A$64,0),1):INDEX($B$13:$M$64,MATCH(AR$83,$A$13:$A$64,0),12),$B68:$M68,"="&amp;"X",$B$10:$M$10,"="&amp;"Y")</f>
        <v>3600</v>
      </c>
      <c r="AS103">
        <f ca="1">SUMIFS(INDEX($B$13:$M$64,MATCH(AS$83,$A$13:$A$64,0),1):INDEX($B$13:$M$64,MATCH(AS$83,$A$13:$A$64,0),12),$B68:$M68,"="&amp;"X",$B$10:$M$10,"="&amp;"Y")</f>
        <v>3600</v>
      </c>
      <c r="AT103">
        <f ca="1">SUMIFS(INDEX($B$13:$M$64,MATCH(AT$83,$A$13:$A$64,0),1):INDEX($B$13:$M$64,MATCH(AT$83,$A$13:$A$64,0),12),$B68:$M68,"="&amp;"X",$B$10:$M$10,"="&amp;"Y")</f>
        <v>3600</v>
      </c>
      <c r="AU103">
        <f ca="1">SUMIFS(INDEX($B$13:$M$64,MATCH(AU$83,$A$13:$A$64,0),1):INDEX($B$13:$M$64,MATCH(AU$83,$A$13:$A$64,0),12),$B68:$M68,"="&amp;"X",$B$10:$M$10,"="&amp;"Y")</f>
        <v>3600</v>
      </c>
      <c r="AV103">
        <f ca="1">SUMIFS(INDEX($B$13:$M$64,MATCH(AV$83,$A$13:$A$64,0),1):INDEX($B$13:$M$64,MATCH(AV$83,$A$13:$A$64,0),12),$B68:$M68,"="&amp;"X",$B$10:$M$10,"="&amp;"Y")</f>
        <v>3600</v>
      </c>
      <c r="AW103">
        <f ca="1">SUMIFS(INDEX($B$13:$M$64,MATCH(AW$83,$A$13:$A$64,0),1):INDEX($B$13:$M$64,MATCH(AW$83,$A$13:$A$64,0),12),$B68:$M68,"="&amp;"X",$B$10:$M$10,"="&amp;"Y")</f>
        <v>3600</v>
      </c>
      <c r="AX103">
        <f ca="1">SUMIFS(INDEX($B$13:$M$64,MATCH(AX$83,$A$13:$A$64,0),1):INDEX($B$13:$M$64,MATCH(AX$83,$A$13:$A$64,0),12),$B68:$M68,"="&amp;"X",$B$10:$M$10,"="&amp;"Y")</f>
        <v>3600</v>
      </c>
      <c r="AY103">
        <f ca="1">SUMIFS(INDEX($B$13:$M$64,MATCH(AY$83,$A$13:$A$64,0),1):INDEX($B$13:$M$64,MATCH(AY$83,$A$13:$A$64,0),12),$B68:$M68,"="&amp;"X",$B$10:$M$10,"="&amp;"Y")</f>
        <v>3600</v>
      </c>
      <c r="AZ103">
        <f ca="1">SUMIFS(INDEX($B$13:$M$64,MATCH(AZ$83,$A$13:$A$64,0),1):INDEX($B$13:$M$64,MATCH(AZ$83,$A$13:$A$64,0),12),$B68:$M68,"="&amp;"X",$B$10:$M$10,"="&amp;"Y")</f>
        <v>3600</v>
      </c>
      <c r="BA103">
        <f ca="1">SUMIFS(INDEX($B$13:$M$64,MATCH(BA$83,$A$13:$A$64,0),1):INDEX($B$13:$M$64,MATCH(BA$83,$A$13:$A$64,0),12),$B68:$M68,"="&amp;"X",$B$10:$M$10,"="&amp;"Y")</f>
        <v>3600</v>
      </c>
    </row>
    <row r="104" spans="1:53" x14ac:dyDescent="0.35">
      <c r="A104" t="str">
        <f>Setup!A22</f>
        <v>8 Group Session</v>
      </c>
      <c r="B104">
        <f ca="1">SUMIFS(INDEX($B$13:$M$64,MATCH(B$83,$A$13:$A$64,0),1):INDEX($B$13:$M$64,MATCH(B$83,$A$13:$A$64,0),12),$B69:$M69,"="&amp;"X",$B$10:$M$10,"="&amp;"Y")</f>
        <v>3600</v>
      </c>
      <c r="C104">
        <f ca="1">SUMIFS(INDEX($B$13:$M$64,MATCH(C$83,$A$13:$A$64,0),1):INDEX($B$13:$M$64,MATCH(C$83,$A$13:$A$64,0),12),$B69:$M69,"="&amp;"X",$B$10:$M$10,"="&amp;"Y")</f>
        <v>3600</v>
      </c>
      <c r="D104">
        <f ca="1">SUMIFS(INDEX($B$13:$M$64,MATCH(D$83,$A$13:$A$64,0),1):INDEX($B$13:$M$64,MATCH(D$83,$A$13:$A$64,0),12),$B69:$M69,"="&amp;"X",$B$10:$M$10,"="&amp;"Y")</f>
        <v>3600</v>
      </c>
      <c r="E104">
        <f ca="1">SUMIFS(INDEX($B$13:$M$64,MATCH(E$83,$A$13:$A$64,0),1):INDEX($B$13:$M$64,MATCH(E$83,$A$13:$A$64,0),12),$B69:$M69,"="&amp;"X",$B$10:$M$10,"="&amp;"Y")</f>
        <v>3600</v>
      </c>
      <c r="F104">
        <f ca="1">SUMIFS(INDEX($B$13:$M$64,MATCH(F$83,$A$13:$A$64,0),1):INDEX($B$13:$M$64,MATCH(F$83,$A$13:$A$64,0),12),$B69:$M69,"="&amp;"X",$B$10:$M$10,"="&amp;"Y")</f>
        <v>3600</v>
      </c>
      <c r="G104">
        <f ca="1">SUMIFS(INDEX($B$13:$M$64,MATCH(G$83,$A$13:$A$64,0),1):INDEX($B$13:$M$64,MATCH(G$83,$A$13:$A$64,0),12),$B69:$M69,"="&amp;"X",$B$10:$M$10,"="&amp;"Y")</f>
        <v>3600</v>
      </c>
      <c r="H104">
        <f ca="1">SUMIFS(INDEX($B$13:$M$64,MATCH(H$83,$A$13:$A$64,0),1):INDEX($B$13:$M$64,MATCH(H$83,$A$13:$A$64,0),12),$B69:$M69,"="&amp;"X",$B$10:$M$10,"="&amp;"Y")</f>
        <v>3600</v>
      </c>
      <c r="I104">
        <f ca="1">SUMIFS(INDEX($B$13:$M$64,MATCH(I$83,$A$13:$A$64,0),1):INDEX($B$13:$M$64,MATCH(I$83,$A$13:$A$64,0),12),$B69:$M69,"="&amp;"X",$B$10:$M$10,"="&amp;"Y")</f>
        <v>3600</v>
      </c>
      <c r="J104">
        <f ca="1">SUMIFS(INDEX($B$13:$M$64,MATCH(J$83,$A$13:$A$64,0),1):INDEX($B$13:$M$64,MATCH(J$83,$A$13:$A$64,0),12),$B69:$M69,"="&amp;"X",$B$10:$M$10,"="&amp;"Y")</f>
        <v>3600</v>
      </c>
      <c r="K104">
        <f ca="1">SUMIFS(INDEX($B$13:$M$64,MATCH(K$83,$A$13:$A$64,0),1):INDEX($B$13:$M$64,MATCH(K$83,$A$13:$A$64,0),12),$B69:$M69,"="&amp;"X",$B$10:$M$10,"="&amp;"Y")</f>
        <v>3600</v>
      </c>
      <c r="L104">
        <f ca="1">SUMIFS(INDEX($B$13:$M$64,MATCH(L$83,$A$13:$A$64,0),1):INDEX($B$13:$M$64,MATCH(L$83,$A$13:$A$64,0),12),$B69:$M69,"="&amp;"X",$B$10:$M$10,"="&amp;"Y")</f>
        <v>3600</v>
      </c>
      <c r="M104">
        <f ca="1">SUMIFS(INDEX($B$13:$M$64,MATCH(M$83,$A$13:$A$64,0),1):INDEX($B$13:$M$64,MATCH(M$83,$A$13:$A$64,0),12),$B69:$M69,"="&amp;"X",$B$10:$M$10,"="&amp;"Y")</f>
        <v>3600</v>
      </c>
      <c r="N104">
        <f ca="1">SUMIFS(INDEX($B$13:$M$64,MATCH(N$83,$A$13:$A$64,0),1):INDEX($B$13:$M$64,MATCH(N$83,$A$13:$A$64,0),12),$B69:$M69,"="&amp;"X",$B$10:$M$10,"="&amp;"Y")</f>
        <v>3600</v>
      </c>
      <c r="O104">
        <f ca="1">SUMIFS(INDEX($B$13:$M$64,MATCH(O$83,$A$13:$A$64,0),1):INDEX($B$13:$M$64,MATCH(O$83,$A$13:$A$64,0),12),$B69:$M69,"="&amp;"X",$B$10:$M$10,"="&amp;"Y")</f>
        <v>3600</v>
      </c>
      <c r="P104">
        <f ca="1">SUMIFS(INDEX($B$13:$M$64,MATCH(P$83,$A$13:$A$64,0),1):INDEX($B$13:$M$64,MATCH(P$83,$A$13:$A$64,0),12),$B69:$M69,"="&amp;"X",$B$10:$M$10,"="&amp;"Y")</f>
        <v>3600</v>
      </c>
      <c r="Q104">
        <f ca="1">SUMIFS(INDEX($B$13:$M$64,MATCH(Q$83,$A$13:$A$64,0),1):INDEX($B$13:$M$64,MATCH(Q$83,$A$13:$A$64,0),12),$B69:$M69,"="&amp;"X",$B$10:$M$10,"="&amp;"Y")</f>
        <v>3600</v>
      </c>
      <c r="R104">
        <f ca="1">SUMIFS(INDEX($B$13:$M$64,MATCH(R$83,$A$13:$A$64,0),1):INDEX($B$13:$M$64,MATCH(R$83,$A$13:$A$64,0),12),$B69:$M69,"="&amp;"X",$B$10:$M$10,"="&amp;"Y")</f>
        <v>3600</v>
      </c>
      <c r="S104">
        <f ca="1">SUMIFS(INDEX($B$13:$M$64,MATCH(S$83,$A$13:$A$64,0),1):INDEX($B$13:$M$64,MATCH(S$83,$A$13:$A$64,0),12),$B69:$M69,"="&amp;"X",$B$10:$M$10,"="&amp;"Y")</f>
        <v>3600</v>
      </c>
      <c r="T104">
        <f ca="1">SUMIFS(INDEX($B$13:$M$64,MATCH(T$83,$A$13:$A$64,0),1):INDEX($B$13:$M$64,MATCH(T$83,$A$13:$A$64,0),12),$B69:$M69,"="&amp;"X",$B$10:$M$10,"="&amp;"Y")</f>
        <v>3600</v>
      </c>
      <c r="U104">
        <f ca="1">SUMIFS(INDEX($B$13:$M$64,MATCH(U$83,$A$13:$A$64,0),1):INDEX($B$13:$M$64,MATCH(U$83,$A$13:$A$64,0),12),$B69:$M69,"="&amp;"X",$B$10:$M$10,"="&amp;"Y")</f>
        <v>3600</v>
      </c>
      <c r="V104">
        <f ca="1">SUMIFS(INDEX($B$13:$M$64,MATCH(V$83,$A$13:$A$64,0),1):INDEX($B$13:$M$64,MATCH(V$83,$A$13:$A$64,0),12),$B69:$M69,"="&amp;"X",$B$10:$M$10,"="&amp;"Y")</f>
        <v>3600</v>
      </c>
      <c r="W104">
        <f ca="1">SUMIFS(INDEX($B$13:$M$64,MATCH(W$83,$A$13:$A$64,0),1):INDEX($B$13:$M$64,MATCH(W$83,$A$13:$A$64,0),12),$B69:$M69,"="&amp;"X",$B$10:$M$10,"="&amp;"Y")</f>
        <v>3600</v>
      </c>
      <c r="X104">
        <f ca="1">SUMIFS(INDEX($B$13:$M$64,MATCH(X$83,$A$13:$A$64,0),1):INDEX($B$13:$M$64,MATCH(X$83,$A$13:$A$64,0),12),$B69:$M69,"="&amp;"X",$B$10:$M$10,"="&amp;"Y")</f>
        <v>3600</v>
      </c>
      <c r="Y104">
        <f ca="1">SUMIFS(INDEX($B$13:$M$64,MATCH(Y$83,$A$13:$A$64,0),1):INDEX($B$13:$M$64,MATCH(Y$83,$A$13:$A$64,0),12),$B69:$M69,"="&amp;"X",$B$10:$M$10,"="&amp;"Y")</f>
        <v>3600</v>
      </c>
      <c r="Z104">
        <f ca="1">SUMIFS(INDEX($B$13:$M$64,MATCH(Z$83,$A$13:$A$64,0),1):INDEX($B$13:$M$64,MATCH(Z$83,$A$13:$A$64,0),12),$B69:$M69,"="&amp;"X",$B$10:$M$10,"="&amp;"Y")</f>
        <v>3600</v>
      </c>
      <c r="AA104">
        <f ca="1">SUMIFS(INDEX($B$13:$M$64,MATCH(AA$83,$A$13:$A$64,0),1):INDEX($B$13:$M$64,MATCH(AA$83,$A$13:$A$64,0),12),$B69:$M69,"="&amp;"X",$B$10:$M$10,"="&amp;"Y")</f>
        <v>3600</v>
      </c>
      <c r="AB104">
        <f ca="1">SUMIFS(INDEX($B$13:$M$64,MATCH(AB$83,$A$13:$A$64,0),1):INDEX($B$13:$M$64,MATCH(AB$83,$A$13:$A$64,0),12),$B69:$M69,"="&amp;"X",$B$10:$M$10,"="&amp;"Y")</f>
        <v>3600</v>
      </c>
      <c r="AC104">
        <f ca="1">SUMIFS(INDEX($B$13:$M$64,MATCH(AC$83,$A$13:$A$64,0),1):INDEX($B$13:$M$64,MATCH(AC$83,$A$13:$A$64,0),12),$B69:$M69,"="&amp;"X",$B$10:$M$10,"="&amp;"Y")</f>
        <v>3600</v>
      </c>
      <c r="AD104">
        <f ca="1">SUMIFS(INDEX($B$13:$M$64,MATCH(AD$83,$A$13:$A$64,0),1):INDEX($B$13:$M$64,MATCH(AD$83,$A$13:$A$64,0),12),$B69:$M69,"="&amp;"X",$B$10:$M$10,"="&amp;"Y")</f>
        <v>3600</v>
      </c>
      <c r="AE104">
        <f ca="1">SUMIFS(INDEX($B$13:$M$64,MATCH(AE$83,$A$13:$A$64,0),1):INDEX($B$13:$M$64,MATCH(AE$83,$A$13:$A$64,0),12),$B69:$M69,"="&amp;"X",$B$10:$M$10,"="&amp;"Y")</f>
        <v>3600</v>
      </c>
      <c r="AF104">
        <f ca="1">SUMIFS(INDEX($B$13:$M$64,MATCH(AF$83,$A$13:$A$64,0),1):INDEX($B$13:$M$64,MATCH(AF$83,$A$13:$A$64,0),12),$B69:$M69,"="&amp;"X",$B$10:$M$10,"="&amp;"Y")</f>
        <v>3600</v>
      </c>
      <c r="AG104">
        <f ca="1">SUMIFS(INDEX($B$13:$M$64,MATCH(AG$83,$A$13:$A$64,0),1):INDEX($B$13:$M$64,MATCH(AG$83,$A$13:$A$64,0),12),$B69:$M69,"="&amp;"X",$B$10:$M$10,"="&amp;"Y")</f>
        <v>3600</v>
      </c>
      <c r="AH104">
        <f ca="1">SUMIFS(INDEX($B$13:$M$64,MATCH(AH$83,$A$13:$A$64,0),1):INDEX($B$13:$M$64,MATCH(AH$83,$A$13:$A$64,0),12),$B69:$M69,"="&amp;"X",$B$10:$M$10,"="&amp;"Y")</f>
        <v>3600</v>
      </c>
      <c r="AI104">
        <f ca="1">SUMIFS(INDEX($B$13:$M$64,MATCH(AI$83,$A$13:$A$64,0),1):INDEX($B$13:$M$64,MATCH(AI$83,$A$13:$A$64,0),12),$B69:$M69,"="&amp;"X",$B$10:$M$10,"="&amp;"Y")</f>
        <v>3600</v>
      </c>
      <c r="AJ104">
        <f ca="1">SUMIFS(INDEX($B$13:$M$64,MATCH(AJ$83,$A$13:$A$64,0),1):INDEX($B$13:$M$64,MATCH(AJ$83,$A$13:$A$64,0),12),$B69:$M69,"="&amp;"X",$B$10:$M$10,"="&amp;"Y")</f>
        <v>3600</v>
      </c>
      <c r="AK104">
        <f ca="1">SUMIFS(INDEX($B$13:$M$64,MATCH(AK$83,$A$13:$A$64,0),1):INDEX($B$13:$M$64,MATCH(AK$83,$A$13:$A$64,0),12),$B69:$M69,"="&amp;"X",$B$10:$M$10,"="&amp;"Y")</f>
        <v>3600</v>
      </c>
      <c r="AL104">
        <f ca="1">SUMIFS(INDEX($B$13:$M$64,MATCH(AL$83,$A$13:$A$64,0),1):INDEX($B$13:$M$64,MATCH(AL$83,$A$13:$A$64,0),12),$B69:$M69,"="&amp;"X",$B$10:$M$10,"="&amp;"Y")</f>
        <v>3600</v>
      </c>
      <c r="AM104">
        <f ca="1">SUMIFS(INDEX($B$13:$M$64,MATCH(AM$83,$A$13:$A$64,0),1):INDEX($B$13:$M$64,MATCH(AM$83,$A$13:$A$64,0),12),$B69:$M69,"="&amp;"X",$B$10:$M$10,"="&amp;"Y")</f>
        <v>3600</v>
      </c>
      <c r="AN104">
        <f ca="1">SUMIFS(INDEX($B$13:$M$64,MATCH(AN$83,$A$13:$A$64,0),1):INDEX($B$13:$M$64,MATCH(AN$83,$A$13:$A$64,0),12),$B69:$M69,"="&amp;"X",$B$10:$M$10,"="&amp;"Y")</f>
        <v>3600</v>
      </c>
      <c r="AO104">
        <f ca="1">SUMIFS(INDEX($B$13:$M$64,MATCH(AO$83,$A$13:$A$64,0),1):INDEX($B$13:$M$64,MATCH(AO$83,$A$13:$A$64,0),12),$B69:$M69,"="&amp;"X",$B$10:$M$10,"="&amp;"Y")</f>
        <v>3600</v>
      </c>
      <c r="AP104">
        <f ca="1">SUMIFS(INDEX($B$13:$M$64,MATCH(AP$83,$A$13:$A$64,0),1):INDEX($B$13:$M$64,MATCH(AP$83,$A$13:$A$64,0),12),$B69:$M69,"="&amp;"X",$B$10:$M$10,"="&amp;"Y")</f>
        <v>3600</v>
      </c>
      <c r="AQ104">
        <f ca="1">SUMIFS(INDEX($B$13:$M$64,MATCH(AQ$83,$A$13:$A$64,0),1):INDEX($B$13:$M$64,MATCH(AQ$83,$A$13:$A$64,0),12),$B69:$M69,"="&amp;"X",$B$10:$M$10,"="&amp;"Y")</f>
        <v>3600</v>
      </c>
      <c r="AR104">
        <f ca="1">SUMIFS(INDEX($B$13:$M$64,MATCH(AR$83,$A$13:$A$64,0),1):INDEX($B$13:$M$64,MATCH(AR$83,$A$13:$A$64,0),12),$B69:$M69,"="&amp;"X",$B$10:$M$10,"="&amp;"Y")</f>
        <v>3600</v>
      </c>
      <c r="AS104">
        <f ca="1">SUMIFS(INDEX($B$13:$M$64,MATCH(AS$83,$A$13:$A$64,0),1):INDEX($B$13:$M$64,MATCH(AS$83,$A$13:$A$64,0),12),$B69:$M69,"="&amp;"X",$B$10:$M$10,"="&amp;"Y")</f>
        <v>3600</v>
      </c>
      <c r="AT104">
        <f ca="1">SUMIFS(INDEX($B$13:$M$64,MATCH(AT$83,$A$13:$A$64,0),1):INDEX($B$13:$M$64,MATCH(AT$83,$A$13:$A$64,0),12),$B69:$M69,"="&amp;"X",$B$10:$M$10,"="&amp;"Y")</f>
        <v>3600</v>
      </c>
      <c r="AU104">
        <f ca="1">SUMIFS(INDEX($B$13:$M$64,MATCH(AU$83,$A$13:$A$64,0),1):INDEX($B$13:$M$64,MATCH(AU$83,$A$13:$A$64,0),12),$B69:$M69,"="&amp;"X",$B$10:$M$10,"="&amp;"Y")</f>
        <v>3600</v>
      </c>
      <c r="AV104">
        <f ca="1">SUMIFS(INDEX($B$13:$M$64,MATCH(AV$83,$A$13:$A$64,0),1):INDEX($B$13:$M$64,MATCH(AV$83,$A$13:$A$64,0),12),$B69:$M69,"="&amp;"X",$B$10:$M$10,"="&amp;"Y")</f>
        <v>3600</v>
      </c>
      <c r="AW104">
        <f ca="1">SUMIFS(INDEX($B$13:$M$64,MATCH(AW$83,$A$13:$A$64,0),1):INDEX($B$13:$M$64,MATCH(AW$83,$A$13:$A$64,0),12),$B69:$M69,"="&amp;"X",$B$10:$M$10,"="&amp;"Y")</f>
        <v>3600</v>
      </c>
      <c r="AX104">
        <f ca="1">SUMIFS(INDEX($B$13:$M$64,MATCH(AX$83,$A$13:$A$64,0),1):INDEX($B$13:$M$64,MATCH(AX$83,$A$13:$A$64,0),12),$B69:$M69,"="&amp;"X",$B$10:$M$10,"="&amp;"Y")</f>
        <v>3600</v>
      </c>
      <c r="AY104">
        <f ca="1">SUMIFS(INDEX($B$13:$M$64,MATCH(AY$83,$A$13:$A$64,0),1):INDEX($B$13:$M$64,MATCH(AY$83,$A$13:$A$64,0),12),$B69:$M69,"="&amp;"X",$B$10:$M$10,"="&amp;"Y")</f>
        <v>3600</v>
      </c>
      <c r="AZ104">
        <f ca="1">SUMIFS(INDEX($B$13:$M$64,MATCH(AZ$83,$A$13:$A$64,0),1):INDEX($B$13:$M$64,MATCH(AZ$83,$A$13:$A$64,0),12),$B69:$M69,"="&amp;"X",$B$10:$M$10,"="&amp;"Y")</f>
        <v>3600</v>
      </c>
      <c r="BA104">
        <f ca="1">SUMIFS(INDEX($B$13:$M$64,MATCH(BA$83,$A$13:$A$64,0),1):INDEX($B$13:$M$64,MATCH(BA$83,$A$13:$A$64,0),12),$B69:$M69,"="&amp;"X",$B$10:$M$10,"="&amp;"Y")</f>
        <v>3600</v>
      </c>
    </row>
    <row r="105" spans="1:53" x14ac:dyDescent="0.35">
      <c r="A105" t="str">
        <f>Setup!A23</f>
        <v>20 Individual</v>
      </c>
      <c r="B105">
        <f ca="1">SUMIFS(INDEX($B$13:$M$64,MATCH(B$83,$A$13:$A$64,0),1):INDEX($B$13:$M$64,MATCH(B$83,$A$13:$A$64,0),12),$B70:$M70,"="&amp;"X",$B$10:$M$10,"="&amp;"Y")</f>
        <v>0</v>
      </c>
      <c r="C105">
        <f ca="1">SUMIFS(INDEX($B$13:$M$64,MATCH(C$83,$A$13:$A$64,0),1):INDEX($B$13:$M$64,MATCH(C$83,$A$13:$A$64,0),12),$B70:$M70,"="&amp;"X",$B$10:$M$10,"="&amp;"Y")</f>
        <v>0</v>
      </c>
      <c r="D105">
        <f ca="1">SUMIFS(INDEX($B$13:$M$64,MATCH(D$83,$A$13:$A$64,0),1):INDEX($B$13:$M$64,MATCH(D$83,$A$13:$A$64,0),12),$B70:$M70,"="&amp;"X",$B$10:$M$10,"="&amp;"Y")</f>
        <v>0</v>
      </c>
      <c r="E105">
        <f ca="1">SUMIFS(INDEX($B$13:$M$64,MATCH(E$83,$A$13:$A$64,0),1):INDEX($B$13:$M$64,MATCH(E$83,$A$13:$A$64,0),12),$B70:$M70,"="&amp;"X",$B$10:$M$10,"="&amp;"Y")</f>
        <v>0</v>
      </c>
      <c r="F105">
        <f ca="1">SUMIFS(INDEX($B$13:$M$64,MATCH(F$83,$A$13:$A$64,0),1):INDEX($B$13:$M$64,MATCH(F$83,$A$13:$A$64,0),12),$B70:$M70,"="&amp;"X",$B$10:$M$10,"="&amp;"Y")</f>
        <v>0</v>
      </c>
      <c r="G105">
        <f ca="1">SUMIFS(INDEX($B$13:$M$64,MATCH(G$83,$A$13:$A$64,0),1):INDEX($B$13:$M$64,MATCH(G$83,$A$13:$A$64,0),12),$B70:$M70,"="&amp;"X",$B$10:$M$10,"="&amp;"Y")</f>
        <v>0</v>
      </c>
      <c r="H105">
        <f ca="1">SUMIFS(INDEX($B$13:$M$64,MATCH(H$83,$A$13:$A$64,0),1):INDEX($B$13:$M$64,MATCH(H$83,$A$13:$A$64,0),12),$B70:$M70,"="&amp;"X",$B$10:$M$10,"="&amp;"Y")</f>
        <v>0</v>
      </c>
      <c r="I105">
        <f ca="1">SUMIFS(INDEX($B$13:$M$64,MATCH(I$83,$A$13:$A$64,0),1):INDEX($B$13:$M$64,MATCH(I$83,$A$13:$A$64,0),12),$B70:$M70,"="&amp;"X",$B$10:$M$10,"="&amp;"Y")</f>
        <v>0</v>
      </c>
      <c r="J105">
        <f ca="1">SUMIFS(INDEX($B$13:$M$64,MATCH(J$83,$A$13:$A$64,0),1):INDEX($B$13:$M$64,MATCH(J$83,$A$13:$A$64,0),12),$B70:$M70,"="&amp;"X",$B$10:$M$10,"="&amp;"Y")</f>
        <v>0</v>
      </c>
      <c r="K105">
        <f ca="1">SUMIFS(INDEX($B$13:$M$64,MATCH(K$83,$A$13:$A$64,0),1):INDEX($B$13:$M$64,MATCH(K$83,$A$13:$A$64,0),12),$B70:$M70,"="&amp;"X",$B$10:$M$10,"="&amp;"Y")</f>
        <v>0</v>
      </c>
      <c r="L105">
        <f ca="1">SUMIFS(INDEX($B$13:$M$64,MATCH(L$83,$A$13:$A$64,0),1):INDEX($B$13:$M$64,MATCH(L$83,$A$13:$A$64,0),12),$B70:$M70,"="&amp;"X",$B$10:$M$10,"="&amp;"Y")</f>
        <v>0</v>
      </c>
      <c r="M105">
        <f ca="1">SUMIFS(INDEX($B$13:$M$64,MATCH(M$83,$A$13:$A$64,0),1):INDEX($B$13:$M$64,MATCH(M$83,$A$13:$A$64,0),12),$B70:$M70,"="&amp;"X",$B$10:$M$10,"="&amp;"Y")</f>
        <v>0</v>
      </c>
      <c r="N105">
        <f ca="1">SUMIFS(INDEX($B$13:$M$64,MATCH(N$83,$A$13:$A$64,0),1):INDEX($B$13:$M$64,MATCH(N$83,$A$13:$A$64,0),12),$B70:$M70,"="&amp;"X",$B$10:$M$10,"="&amp;"Y")</f>
        <v>0</v>
      </c>
      <c r="O105">
        <f ca="1">SUMIFS(INDEX($B$13:$M$64,MATCH(O$83,$A$13:$A$64,0),1):INDEX($B$13:$M$64,MATCH(O$83,$A$13:$A$64,0),12),$B70:$M70,"="&amp;"X",$B$10:$M$10,"="&amp;"Y")</f>
        <v>0</v>
      </c>
      <c r="P105">
        <f ca="1">SUMIFS(INDEX($B$13:$M$64,MATCH(P$83,$A$13:$A$64,0),1):INDEX($B$13:$M$64,MATCH(P$83,$A$13:$A$64,0),12),$B70:$M70,"="&amp;"X",$B$10:$M$10,"="&amp;"Y")</f>
        <v>0</v>
      </c>
      <c r="Q105">
        <f ca="1">SUMIFS(INDEX($B$13:$M$64,MATCH(Q$83,$A$13:$A$64,0),1):INDEX($B$13:$M$64,MATCH(Q$83,$A$13:$A$64,0),12),$B70:$M70,"="&amp;"X",$B$10:$M$10,"="&amp;"Y")</f>
        <v>0</v>
      </c>
      <c r="R105">
        <f ca="1">SUMIFS(INDEX($B$13:$M$64,MATCH(R$83,$A$13:$A$64,0),1):INDEX($B$13:$M$64,MATCH(R$83,$A$13:$A$64,0),12),$B70:$M70,"="&amp;"X",$B$10:$M$10,"="&amp;"Y")</f>
        <v>0</v>
      </c>
      <c r="S105">
        <f ca="1">SUMIFS(INDEX($B$13:$M$64,MATCH(S$83,$A$13:$A$64,0),1):INDEX($B$13:$M$64,MATCH(S$83,$A$13:$A$64,0),12),$B70:$M70,"="&amp;"X",$B$10:$M$10,"="&amp;"Y")</f>
        <v>0</v>
      </c>
      <c r="T105">
        <f ca="1">SUMIFS(INDEX($B$13:$M$64,MATCH(T$83,$A$13:$A$64,0),1):INDEX($B$13:$M$64,MATCH(T$83,$A$13:$A$64,0),12),$B70:$M70,"="&amp;"X",$B$10:$M$10,"="&amp;"Y")</f>
        <v>0</v>
      </c>
      <c r="U105">
        <f ca="1">SUMIFS(INDEX($B$13:$M$64,MATCH(U$83,$A$13:$A$64,0),1):INDEX($B$13:$M$64,MATCH(U$83,$A$13:$A$64,0),12),$B70:$M70,"="&amp;"X",$B$10:$M$10,"="&amp;"Y")</f>
        <v>0</v>
      </c>
      <c r="V105">
        <f ca="1">SUMIFS(INDEX($B$13:$M$64,MATCH(V$83,$A$13:$A$64,0),1):INDEX($B$13:$M$64,MATCH(V$83,$A$13:$A$64,0),12),$B70:$M70,"="&amp;"X",$B$10:$M$10,"="&amp;"Y")</f>
        <v>0</v>
      </c>
      <c r="W105">
        <f ca="1">SUMIFS(INDEX($B$13:$M$64,MATCH(W$83,$A$13:$A$64,0),1):INDEX($B$13:$M$64,MATCH(W$83,$A$13:$A$64,0),12),$B70:$M70,"="&amp;"X",$B$10:$M$10,"="&amp;"Y")</f>
        <v>0</v>
      </c>
      <c r="X105">
        <f ca="1">SUMIFS(INDEX($B$13:$M$64,MATCH(X$83,$A$13:$A$64,0),1):INDEX($B$13:$M$64,MATCH(X$83,$A$13:$A$64,0),12),$B70:$M70,"="&amp;"X",$B$10:$M$10,"="&amp;"Y")</f>
        <v>0</v>
      </c>
      <c r="Y105">
        <f ca="1">SUMIFS(INDEX($B$13:$M$64,MATCH(Y$83,$A$13:$A$64,0),1):INDEX($B$13:$M$64,MATCH(Y$83,$A$13:$A$64,0),12),$B70:$M70,"="&amp;"X",$B$10:$M$10,"="&amp;"Y")</f>
        <v>0</v>
      </c>
      <c r="Z105">
        <f ca="1">SUMIFS(INDEX($B$13:$M$64,MATCH(Z$83,$A$13:$A$64,0),1):INDEX($B$13:$M$64,MATCH(Z$83,$A$13:$A$64,0),12),$B70:$M70,"="&amp;"X",$B$10:$M$10,"="&amp;"Y")</f>
        <v>0</v>
      </c>
      <c r="AA105">
        <f ca="1">SUMIFS(INDEX($B$13:$M$64,MATCH(AA$83,$A$13:$A$64,0),1):INDEX($B$13:$M$64,MATCH(AA$83,$A$13:$A$64,0),12),$B70:$M70,"="&amp;"X",$B$10:$M$10,"="&amp;"Y")</f>
        <v>0</v>
      </c>
      <c r="AB105">
        <f ca="1">SUMIFS(INDEX($B$13:$M$64,MATCH(AB$83,$A$13:$A$64,0),1):INDEX($B$13:$M$64,MATCH(AB$83,$A$13:$A$64,0),12),$B70:$M70,"="&amp;"X",$B$10:$M$10,"="&amp;"Y")</f>
        <v>0</v>
      </c>
      <c r="AC105">
        <f ca="1">SUMIFS(INDEX($B$13:$M$64,MATCH(AC$83,$A$13:$A$64,0),1):INDEX($B$13:$M$64,MATCH(AC$83,$A$13:$A$64,0),12),$B70:$M70,"="&amp;"X",$B$10:$M$10,"="&amp;"Y")</f>
        <v>0</v>
      </c>
      <c r="AD105">
        <f ca="1">SUMIFS(INDEX($B$13:$M$64,MATCH(AD$83,$A$13:$A$64,0),1):INDEX($B$13:$M$64,MATCH(AD$83,$A$13:$A$64,0),12),$B70:$M70,"="&amp;"X",$B$10:$M$10,"="&amp;"Y")</f>
        <v>0</v>
      </c>
      <c r="AE105">
        <f ca="1">SUMIFS(INDEX($B$13:$M$64,MATCH(AE$83,$A$13:$A$64,0),1):INDEX($B$13:$M$64,MATCH(AE$83,$A$13:$A$64,0),12),$B70:$M70,"="&amp;"X",$B$10:$M$10,"="&amp;"Y")</f>
        <v>0</v>
      </c>
      <c r="AF105">
        <f ca="1">SUMIFS(INDEX($B$13:$M$64,MATCH(AF$83,$A$13:$A$64,0),1):INDEX($B$13:$M$64,MATCH(AF$83,$A$13:$A$64,0),12),$B70:$M70,"="&amp;"X",$B$10:$M$10,"="&amp;"Y")</f>
        <v>0</v>
      </c>
      <c r="AG105">
        <f ca="1">SUMIFS(INDEX($B$13:$M$64,MATCH(AG$83,$A$13:$A$64,0),1):INDEX($B$13:$M$64,MATCH(AG$83,$A$13:$A$64,0),12),$B70:$M70,"="&amp;"X",$B$10:$M$10,"="&amp;"Y")</f>
        <v>0</v>
      </c>
      <c r="AH105">
        <f ca="1">SUMIFS(INDEX($B$13:$M$64,MATCH(AH$83,$A$13:$A$64,0),1):INDEX($B$13:$M$64,MATCH(AH$83,$A$13:$A$64,0),12),$B70:$M70,"="&amp;"X",$B$10:$M$10,"="&amp;"Y")</f>
        <v>0</v>
      </c>
      <c r="AI105">
        <f ca="1">SUMIFS(INDEX($B$13:$M$64,MATCH(AI$83,$A$13:$A$64,0),1):INDEX($B$13:$M$64,MATCH(AI$83,$A$13:$A$64,0),12),$B70:$M70,"="&amp;"X",$B$10:$M$10,"="&amp;"Y")</f>
        <v>0</v>
      </c>
      <c r="AJ105">
        <f ca="1">SUMIFS(INDEX($B$13:$M$64,MATCH(AJ$83,$A$13:$A$64,0),1):INDEX($B$13:$M$64,MATCH(AJ$83,$A$13:$A$64,0),12),$B70:$M70,"="&amp;"X",$B$10:$M$10,"="&amp;"Y")</f>
        <v>0</v>
      </c>
      <c r="AK105">
        <f ca="1">SUMIFS(INDEX($B$13:$M$64,MATCH(AK$83,$A$13:$A$64,0),1):INDEX($B$13:$M$64,MATCH(AK$83,$A$13:$A$64,0),12),$B70:$M70,"="&amp;"X",$B$10:$M$10,"="&amp;"Y")</f>
        <v>0</v>
      </c>
      <c r="AL105">
        <f ca="1">SUMIFS(INDEX($B$13:$M$64,MATCH(AL$83,$A$13:$A$64,0),1):INDEX($B$13:$M$64,MATCH(AL$83,$A$13:$A$64,0),12),$B70:$M70,"="&amp;"X",$B$10:$M$10,"="&amp;"Y")</f>
        <v>0</v>
      </c>
      <c r="AM105">
        <f ca="1">SUMIFS(INDEX($B$13:$M$64,MATCH(AM$83,$A$13:$A$64,0),1):INDEX($B$13:$M$64,MATCH(AM$83,$A$13:$A$64,0),12),$B70:$M70,"="&amp;"X",$B$10:$M$10,"="&amp;"Y")</f>
        <v>0</v>
      </c>
      <c r="AN105">
        <f ca="1">SUMIFS(INDEX($B$13:$M$64,MATCH(AN$83,$A$13:$A$64,0),1):INDEX($B$13:$M$64,MATCH(AN$83,$A$13:$A$64,0),12),$B70:$M70,"="&amp;"X",$B$10:$M$10,"="&amp;"Y")</f>
        <v>0</v>
      </c>
      <c r="AO105">
        <f ca="1">SUMIFS(INDEX($B$13:$M$64,MATCH(AO$83,$A$13:$A$64,0),1):INDEX($B$13:$M$64,MATCH(AO$83,$A$13:$A$64,0),12),$B70:$M70,"="&amp;"X",$B$10:$M$10,"="&amp;"Y")</f>
        <v>0</v>
      </c>
      <c r="AP105">
        <f ca="1">SUMIFS(INDEX($B$13:$M$64,MATCH(AP$83,$A$13:$A$64,0),1):INDEX($B$13:$M$64,MATCH(AP$83,$A$13:$A$64,0),12),$B70:$M70,"="&amp;"X",$B$10:$M$10,"="&amp;"Y")</f>
        <v>0</v>
      </c>
      <c r="AQ105">
        <f ca="1">SUMIFS(INDEX($B$13:$M$64,MATCH(AQ$83,$A$13:$A$64,0),1):INDEX($B$13:$M$64,MATCH(AQ$83,$A$13:$A$64,0),12),$B70:$M70,"="&amp;"X",$B$10:$M$10,"="&amp;"Y")</f>
        <v>0</v>
      </c>
      <c r="AR105">
        <f ca="1">SUMIFS(INDEX($B$13:$M$64,MATCH(AR$83,$A$13:$A$64,0),1):INDEX($B$13:$M$64,MATCH(AR$83,$A$13:$A$64,0),12),$B70:$M70,"="&amp;"X",$B$10:$M$10,"="&amp;"Y")</f>
        <v>0</v>
      </c>
      <c r="AS105">
        <f ca="1">SUMIFS(INDEX($B$13:$M$64,MATCH(AS$83,$A$13:$A$64,0),1):INDEX($B$13:$M$64,MATCH(AS$83,$A$13:$A$64,0),12),$B70:$M70,"="&amp;"X",$B$10:$M$10,"="&amp;"Y")</f>
        <v>0</v>
      </c>
      <c r="AT105">
        <f ca="1">SUMIFS(INDEX($B$13:$M$64,MATCH(AT$83,$A$13:$A$64,0),1):INDEX($B$13:$M$64,MATCH(AT$83,$A$13:$A$64,0),12),$B70:$M70,"="&amp;"X",$B$10:$M$10,"="&amp;"Y")</f>
        <v>0</v>
      </c>
      <c r="AU105">
        <f ca="1">SUMIFS(INDEX($B$13:$M$64,MATCH(AU$83,$A$13:$A$64,0),1):INDEX($B$13:$M$64,MATCH(AU$83,$A$13:$A$64,0),12),$B70:$M70,"="&amp;"X",$B$10:$M$10,"="&amp;"Y")</f>
        <v>0</v>
      </c>
      <c r="AV105">
        <f ca="1">SUMIFS(INDEX($B$13:$M$64,MATCH(AV$83,$A$13:$A$64,0),1):INDEX($B$13:$M$64,MATCH(AV$83,$A$13:$A$64,0),12),$B70:$M70,"="&amp;"X",$B$10:$M$10,"="&amp;"Y")</f>
        <v>0</v>
      </c>
      <c r="AW105">
        <f ca="1">SUMIFS(INDEX($B$13:$M$64,MATCH(AW$83,$A$13:$A$64,0),1):INDEX($B$13:$M$64,MATCH(AW$83,$A$13:$A$64,0),12),$B70:$M70,"="&amp;"X",$B$10:$M$10,"="&amp;"Y")</f>
        <v>0</v>
      </c>
      <c r="AX105">
        <f ca="1">SUMIFS(INDEX($B$13:$M$64,MATCH(AX$83,$A$13:$A$64,0),1):INDEX($B$13:$M$64,MATCH(AX$83,$A$13:$A$64,0),12),$B70:$M70,"="&amp;"X",$B$10:$M$10,"="&amp;"Y")</f>
        <v>0</v>
      </c>
      <c r="AY105">
        <f ca="1">SUMIFS(INDEX($B$13:$M$64,MATCH(AY$83,$A$13:$A$64,0),1):INDEX($B$13:$M$64,MATCH(AY$83,$A$13:$A$64,0),12),$B70:$M70,"="&amp;"X",$B$10:$M$10,"="&amp;"Y")</f>
        <v>0</v>
      </c>
      <c r="AZ105">
        <f ca="1">SUMIFS(INDEX($B$13:$M$64,MATCH(AZ$83,$A$13:$A$64,0),1):INDEX($B$13:$M$64,MATCH(AZ$83,$A$13:$A$64,0),12),$B70:$M70,"="&amp;"X",$B$10:$M$10,"="&amp;"Y")</f>
        <v>0</v>
      </c>
      <c r="BA105">
        <f ca="1">SUMIFS(INDEX($B$13:$M$64,MATCH(BA$83,$A$13:$A$64,0),1):INDEX($B$13:$M$64,MATCH(BA$83,$A$13:$A$64,0),12),$B70:$M70,"="&amp;"X",$B$10:$M$10,"="&amp;"Y")</f>
        <v>0</v>
      </c>
    </row>
    <row r="106" spans="1:53" x14ac:dyDescent="0.35">
      <c r="A106" t="str">
        <f>Setup!A24</f>
        <v>40 Individual</v>
      </c>
      <c r="B106">
        <f ca="1">SUMIFS(INDEX($B$13:$M$64,MATCH(B$83,$A$13:$A$64,0),1):INDEX($B$13:$M$64,MATCH(B$83,$A$13:$A$64,0),12),$B71:$M71,"="&amp;"X",$B$10:$M$10,"="&amp;"Y")</f>
        <v>0</v>
      </c>
      <c r="C106">
        <f ca="1">SUMIFS(INDEX($B$13:$M$64,MATCH(C$83,$A$13:$A$64,0),1):INDEX($B$13:$M$64,MATCH(C$83,$A$13:$A$64,0),12),$B71:$M71,"="&amp;"X",$B$10:$M$10,"="&amp;"Y")</f>
        <v>0</v>
      </c>
      <c r="D106">
        <f ca="1">SUMIFS(INDEX($B$13:$M$64,MATCH(D$83,$A$13:$A$64,0),1):INDEX($B$13:$M$64,MATCH(D$83,$A$13:$A$64,0),12),$B71:$M71,"="&amp;"X",$B$10:$M$10,"="&amp;"Y")</f>
        <v>0</v>
      </c>
      <c r="E106">
        <f ca="1">SUMIFS(INDEX($B$13:$M$64,MATCH(E$83,$A$13:$A$64,0),1):INDEX($B$13:$M$64,MATCH(E$83,$A$13:$A$64,0),12),$B71:$M71,"="&amp;"X",$B$10:$M$10,"="&amp;"Y")</f>
        <v>0</v>
      </c>
      <c r="F106">
        <f ca="1">SUMIFS(INDEX($B$13:$M$64,MATCH(F$83,$A$13:$A$64,0),1):INDEX($B$13:$M$64,MATCH(F$83,$A$13:$A$64,0),12),$B71:$M71,"="&amp;"X",$B$10:$M$10,"="&amp;"Y")</f>
        <v>0</v>
      </c>
      <c r="G106">
        <f ca="1">SUMIFS(INDEX($B$13:$M$64,MATCH(G$83,$A$13:$A$64,0),1):INDEX($B$13:$M$64,MATCH(G$83,$A$13:$A$64,0),12),$B71:$M71,"="&amp;"X",$B$10:$M$10,"="&amp;"Y")</f>
        <v>0</v>
      </c>
      <c r="H106">
        <f ca="1">SUMIFS(INDEX($B$13:$M$64,MATCH(H$83,$A$13:$A$64,0),1):INDEX($B$13:$M$64,MATCH(H$83,$A$13:$A$64,0),12),$B71:$M71,"="&amp;"X",$B$10:$M$10,"="&amp;"Y")</f>
        <v>0</v>
      </c>
      <c r="I106">
        <f ca="1">SUMIFS(INDEX($B$13:$M$64,MATCH(I$83,$A$13:$A$64,0),1):INDEX($B$13:$M$64,MATCH(I$83,$A$13:$A$64,0),12),$B71:$M71,"="&amp;"X",$B$10:$M$10,"="&amp;"Y")</f>
        <v>0</v>
      </c>
      <c r="J106">
        <f ca="1">SUMIFS(INDEX($B$13:$M$64,MATCH(J$83,$A$13:$A$64,0),1):INDEX($B$13:$M$64,MATCH(J$83,$A$13:$A$64,0),12),$B71:$M71,"="&amp;"X",$B$10:$M$10,"="&amp;"Y")</f>
        <v>0</v>
      </c>
      <c r="K106">
        <f ca="1">SUMIFS(INDEX($B$13:$M$64,MATCH(K$83,$A$13:$A$64,0),1):INDEX($B$13:$M$64,MATCH(K$83,$A$13:$A$64,0),12),$B71:$M71,"="&amp;"X",$B$10:$M$10,"="&amp;"Y")</f>
        <v>0</v>
      </c>
      <c r="L106">
        <f ca="1">SUMIFS(INDEX($B$13:$M$64,MATCH(L$83,$A$13:$A$64,0),1):INDEX($B$13:$M$64,MATCH(L$83,$A$13:$A$64,0),12),$B71:$M71,"="&amp;"X",$B$10:$M$10,"="&amp;"Y")</f>
        <v>0</v>
      </c>
      <c r="M106">
        <f ca="1">SUMIFS(INDEX($B$13:$M$64,MATCH(M$83,$A$13:$A$64,0),1):INDEX($B$13:$M$64,MATCH(M$83,$A$13:$A$64,0),12),$B71:$M71,"="&amp;"X",$B$10:$M$10,"="&amp;"Y")</f>
        <v>0</v>
      </c>
      <c r="N106">
        <f ca="1">SUMIFS(INDEX($B$13:$M$64,MATCH(N$83,$A$13:$A$64,0),1):INDEX($B$13:$M$64,MATCH(N$83,$A$13:$A$64,0),12),$B71:$M71,"="&amp;"X",$B$10:$M$10,"="&amp;"Y")</f>
        <v>0</v>
      </c>
      <c r="O106">
        <f ca="1">SUMIFS(INDEX($B$13:$M$64,MATCH(O$83,$A$13:$A$64,0),1):INDEX($B$13:$M$64,MATCH(O$83,$A$13:$A$64,0),12),$B71:$M71,"="&amp;"X",$B$10:$M$10,"="&amp;"Y")</f>
        <v>0</v>
      </c>
      <c r="P106">
        <f ca="1">SUMIFS(INDEX($B$13:$M$64,MATCH(P$83,$A$13:$A$64,0),1):INDEX($B$13:$M$64,MATCH(P$83,$A$13:$A$64,0),12),$B71:$M71,"="&amp;"X",$B$10:$M$10,"="&amp;"Y")</f>
        <v>0</v>
      </c>
      <c r="Q106">
        <f ca="1">SUMIFS(INDEX($B$13:$M$64,MATCH(Q$83,$A$13:$A$64,0),1):INDEX($B$13:$M$64,MATCH(Q$83,$A$13:$A$64,0),12),$B71:$M71,"="&amp;"X",$B$10:$M$10,"="&amp;"Y")</f>
        <v>0</v>
      </c>
      <c r="R106">
        <f ca="1">SUMIFS(INDEX($B$13:$M$64,MATCH(R$83,$A$13:$A$64,0),1):INDEX($B$13:$M$64,MATCH(R$83,$A$13:$A$64,0),12),$B71:$M71,"="&amp;"X",$B$10:$M$10,"="&amp;"Y")</f>
        <v>0</v>
      </c>
      <c r="S106">
        <f ca="1">SUMIFS(INDEX($B$13:$M$64,MATCH(S$83,$A$13:$A$64,0),1):INDEX($B$13:$M$64,MATCH(S$83,$A$13:$A$64,0),12),$B71:$M71,"="&amp;"X",$B$10:$M$10,"="&amp;"Y")</f>
        <v>0</v>
      </c>
      <c r="T106">
        <f ca="1">SUMIFS(INDEX($B$13:$M$64,MATCH(T$83,$A$13:$A$64,0),1):INDEX($B$13:$M$64,MATCH(T$83,$A$13:$A$64,0),12),$B71:$M71,"="&amp;"X",$B$10:$M$10,"="&amp;"Y")</f>
        <v>0</v>
      </c>
      <c r="U106">
        <f ca="1">SUMIFS(INDEX($B$13:$M$64,MATCH(U$83,$A$13:$A$64,0),1):INDEX($B$13:$M$64,MATCH(U$83,$A$13:$A$64,0),12),$B71:$M71,"="&amp;"X",$B$10:$M$10,"="&amp;"Y")</f>
        <v>0</v>
      </c>
      <c r="V106">
        <f ca="1">SUMIFS(INDEX($B$13:$M$64,MATCH(V$83,$A$13:$A$64,0),1):INDEX($B$13:$M$64,MATCH(V$83,$A$13:$A$64,0),12),$B71:$M71,"="&amp;"X",$B$10:$M$10,"="&amp;"Y")</f>
        <v>0</v>
      </c>
      <c r="W106">
        <f ca="1">SUMIFS(INDEX($B$13:$M$64,MATCH(W$83,$A$13:$A$64,0),1):INDEX($B$13:$M$64,MATCH(W$83,$A$13:$A$64,0),12),$B71:$M71,"="&amp;"X",$B$10:$M$10,"="&amp;"Y")</f>
        <v>0</v>
      </c>
      <c r="X106">
        <f ca="1">SUMIFS(INDEX($B$13:$M$64,MATCH(X$83,$A$13:$A$64,0),1):INDEX($B$13:$M$64,MATCH(X$83,$A$13:$A$64,0),12),$B71:$M71,"="&amp;"X",$B$10:$M$10,"="&amp;"Y")</f>
        <v>0</v>
      </c>
      <c r="Y106">
        <f ca="1">SUMIFS(INDEX($B$13:$M$64,MATCH(Y$83,$A$13:$A$64,0),1):INDEX($B$13:$M$64,MATCH(Y$83,$A$13:$A$64,0),12),$B71:$M71,"="&amp;"X",$B$10:$M$10,"="&amp;"Y")</f>
        <v>0</v>
      </c>
      <c r="Z106">
        <f ca="1">SUMIFS(INDEX($B$13:$M$64,MATCH(Z$83,$A$13:$A$64,0),1):INDEX($B$13:$M$64,MATCH(Z$83,$A$13:$A$64,0),12),$B71:$M71,"="&amp;"X",$B$10:$M$10,"="&amp;"Y")</f>
        <v>0</v>
      </c>
      <c r="AA106">
        <f ca="1">SUMIFS(INDEX($B$13:$M$64,MATCH(AA$83,$A$13:$A$64,0),1):INDEX($B$13:$M$64,MATCH(AA$83,$A$13:$A$64,0),12),$B71:$M71,"="&amp;"X",$B$10:$M$10,"="&amp;"Y")</f>
        <v>0</v>
      </c>
      <c r="AB106">
        <f ca="1">SUMIFS(INDEX($B$13:$M$64,MATCH(AB$83,$A$13:$A$64,0),1):INDEX($B$13:$M$64,MATCH(AB$83,$A$13:$A$64,0),12),$B71:$M71,"="&amp;"X",$B$10:$M$10,"="&amp;"Y")</f>
        <v>0</v>
      </c>
      <c r="AC106">
        <f ca="1">SUMIFS(INDEX($B$13:$M$64,MATCH(AC$83,$A$13:$A$64,0),1):INDEX($B$13:$M$64,MATCH(AC$83,$A$13:$A$64,0),12),$B71:$M71,"="&amp;"X",$B$10:$M$10,"="&amp;"Y")</f>
        <v>0</v>
      </c>
      <c r="AD106">
        <f ca="1">SUMIFS(INDEX($B$13:$M$64,MATCH(AD$83,$A$13:$A$64,0),1):INDEX($B$13:$M$64,MATCH(AD$83,$A$13:$A$64,0),12),$B71:$M71,"="&amp;"X",$B$10:$M$10,"="&amp;"Y")</f>
        <v>0</v>
      </c>
      <c r="AE106">
        <f ca="1">SUMIFS(INDEX($B$13:$M$64,MATCH(AE$83,$A$13:$A$64,0),1):INDEX($B$13:$M$64,MATCH(AE$83,$A$13:$A$64,0),12),$B71:$M71,"="&amp;"X",$B$10:$M$10,"="&amp;"Y")</f>
        <v>0</v>
      </c>
      <c r="AF106">
        <f ca="1">SUMIFS(INDEX($B$13:$M$64,MATCH(AF$83,$A$13:$A$64,0),1):INDEX($B$13:$M$64,MATCH(AF$83,$A$13:$A$64,0),12),$B71:$M71,"="&amp;"X",$B$10:$M$10,"="&amp;"Y")</f>
        <v>0</v>
      </c>
      <c r="AG106">
        <f ca="1">SUMIFS(INDEX($B$13:$M$64,MATCH(AG$83,$A$13:$A$64,0),1):INDEX($B$13:$M$64,MATCH(AG$83,$A$13:$A$64,0),12),$B71:$M71,"="&amp;"X",$B$10:$M$10,"="&amp;"Y")</f>
        <v>0</v>
      </c>
      <c r="AH106">
        <f ca="1">SUMIFS(INDEX($B$13:$M$64,MATCH(AH$83,$A$13:$A$64,0),1):INDEX($B$13:$M$64,MATCH(AH$83,$A$13:$A$64,0),12),$B71:$M71,"="&amp;"X",$B$10:$M$10,"="&amp;"Y")</f>
        <v>0</v>
      </c>
      <c r="AI106">
        <f ca="1">SUMIFS(INDEX($B$13:$M$64,MATCH(AI$83,$A$13:$A$64,0),1):INDEX($B$13:$M$64,MATCH(AI$83,$A$13:$A$64,0),12),$B71:$M71,"="&amp;"X",$B$10:$M$10,"="&amp;"Y")</f>
        <v>0</v>
      </c>
      <c r="AJ106">
        <f ca="1">SUMIFS(INDEX($B$13:$M$64,MATCH(AJ$83,$A$13:$A$64,0),1):INDEX($B$13:$M$64,MATCH(AJ$83,$A$13:$A$64,0),12),$B71:$M71,"="&amp;"X",$B$10:$M$10,"="&amp;"Y")</f>
        <v>0</v>
      </c>
      <c r="AK106">
        <f ca="1">SUMIFS(INDEX($B$13:$M$64,MATCH(AK$83,$A$13:$A$64,0),1):INDEX($B$13:$M$64,MATCH(AK$83,$A$13:$A$64,0),12),$B71:$M71,"="&amp;"X",$B$10:$M$10,"="&amp;"Y")</f>
        <v>0</v>
      </c>
      <c r="AL106">
        <f ca="1">SUMIFS(INDEX($B$13:$M$64,MATCH(AL$83,$A$13:$A$64,0),1):INDEX($B$13:$M$64,MATCH(AL$83,$A$13:$A$64,0),12),$B71:$M71,"="&amp;"X",$B$10:$M$10,"="&amp;"Y")</f>
        <v>0</v>
      </c>
      <c r="AM106">
        <f ca="1">SUMIFS(INDEX($B$13:$M$64,MATCH(AM$83,$A$13:$A$64,0),1):INDEX($B$13:$M$64,MATCH(AM$83,$A$13:$A$64,0),12),$B71:$M71,"="&amp;"X",$B$10:$M$10,"="&amp;"Y")</f>
        <v>0</v>
      </c>
      <c r="AN106">
        <f ca="1">SUMIFS(INDEX($B$13:$M$64,MATCH(AN$83,$A$13:$A$64,0),1):INDEX($B$13:$M$64,MATCH(AN$83,$A$13:$A$64,0),12),$B71:$M71,"="&amp;"X",$B$10:$M$10,"="&amp;"Y")</f>
        <v>0</v>
      </c>
      <c r="AO106">
        <f ca="1">SUMIFS(INDEX($B$13:$M$64,MATCH(AO$83,$A$13:$A$64,0),1):INDEX($B$13:$M$64,MATCH(AO$83,$A$13:$A$64,0),12),$B71:$M71,"="&amp;"X",$B$10:$M$10,"="&amp;"Y")</f>
        <v>0</v>
      </c>
      <c r="AP106">
        <f ca="1">SUMIFS(INDEX($B$13:$M$64,MATCH(AP$83,$A$13:$A$64,0),1):INDEX($B$13:$M$64,MATCH(AP$83,$A$13:$A$64,0),12),$B71:$M71,"="&amp;"X",$B$10:$M$10,"="&amp;"Y")</f>
        <v>0</v>
      </c>
      <c r="AQ106">
        <f ca="1">SUMIFS(INDEX($B$13:$M$64,MATCH(AQ$83,$A$13:$A$64,0),1):INDEX($B$13:$M$64,MATCH(AQ$83,$A$13:$A$64,0),12),$B71:$M71,"="&amp;"X",$B$10:$M$10,"="&amp;"Y")</f>
        <v>0</v>
      </c>
      <c r="AR106">
        <f ca="1">SUMIFS(INDEX($B$13:$M$64,MATCH(AR$83,$A$13:$A$64,0),1):INDEX($B$13:$M$64,MATCH(AR$83,$A$13:$A$64,0),12),$B71:$M71,"="&amp;"X",$B$10:$M$10,"="&amp;"Y")</f>
        <v>0</v>
      </c>
      <c r="AS106">
        <f ca="1">SUMIFS(INDEX($B$13:$M$64,MATCH(AS$83,$A$13:$A$64,0),1):INDEX($B$13:$M$64,MATCH(AS$83,$A$13:$A$64,0),12),$B71:$M71,"="&amp;"X",$B$10:$M$10,"="&amp;"Y")</f>
        <v>0</v>
      </c>
      <c r="AT106">
        <f ca="1">SUMIFS(INDEX($B$13:$M$64,MATCH(AT$83,$A$13:$A$64,0),1):INDEX($B$13:$M$64,MATCH(AT$83,$A$13:$A$64,0),12),$B71:$M71,"="&amp;"X",$B$10:$M$10,"="&amp;"Y")</f>
        <v>0</v>
      </c>
      <c r="AU106">
        <f ca="1">SUMIFS(INDEX($B$13:$M$64,MATCH(AU$83,$A$13:$A$64,0),1):INDEX($B$13:$M$64,MATCH(AU$83,$A$13:$A$64,0),12),$B71:$M71,"="&amp;"X",$B$10:$M$10,"="&amp;"Y")</f>
        <v>0</v>
      </c>
      <c r="AV106">
        <f ca="1">SUMIFS(INDEX($B$13:$M$64,MATCH(AV$83,$A$13:$A$64,0),1):INDEX($B$13:$M$64,MATCH(AV$83,$A$13:$A$64,0),12),$B71:$M71,"="&amp;"X",$B$10:$M$10,"="&amp;"Y")</f>
        <v>0</v>
      </c>
      <c r="AW106">
        <f ca="1">SUMIFS(INDEX($B$13:$M$64,MATCH(AW$83,$A$13:$A$64,0),1):INDEX($B$13:$M$64,MATCH(AW$83,$A$13:$A$64,0),12),$B71:$M71,"="&amp;"X",$B$10:$M$10,"="&amp;"Y")</f>
        <v>0</v>
      </c>
      <c r="AX106">
        <f ca="1">SUMIFS(INDEX($B$13:$M$64,MATCH(AX$83,$A$13:$A$64,0),1):INDEX($B$13:$M$64,MATCH(AX$83,$A$13:$A$64,0),12),$B71:$M71,"="&amp;"X",$B$10:$M$10,"="&amp;"Y")</f>
        <v>0</v>
      </c>
      <c r="AY106">
        <f ca="1">SUMIFS(INDEX($B$13:$M$64,MATCH(AY$83,$A$13:$A$64,0),1):INDEX($B$13:$M$64,MATCH(AY$83,$A$13:$A$64,0),12),$B71:$M71,"="&amp;"X",$B$10:$M$10,"="&amp;"Y")</f>
        <v>0</v>
      </c>
      <c r="AZ106">
        <f ca="1">SUMIFS(INDEX($B$13:$M$64,MATCH(AZ$83,$A$13:$A$64,0),1):INDEX($B$13:$M$64,MATCH(AZ$83,$A$13:$A$64,0),12),$B71:$M71,"="&amp;"X",$B$10:$M$10,"="&amp;"Y")</f>
        <v>0</v>
      </c>
      <c r="BA106">
        <f ca="1">SUMIFS(INDEX($B$13:$M$64,MATCH(BA$83,$A$13:$A$64,0),1):INDEX($B$13:$M$64,MATCH(BA$83,$A$13:$A$64,0),12),$B71:$M71,"="&amp;"X",$B$10:$M$10,"="&amp;"Y")</f>
        <v>0</v>
      </c>
    </row>
    <row r="107" spans="1:53" x14ac:dyDescent="0.35">
      <c r="A107" t="str">
        <f>Setup!A25</f>
        <v>Caseload 6</v>
      </c>
      <c r="B107">
        <f ca="1">SUMIFS(INDEX($B$13:$M$64,MATCH(B$83,$A$13:$A$64,0),1):INDEX($B$13:$M$64,MATCH(B$83,$A$13:$A$64,0),12),$B72:$M72,"="&amp;"X",$B$10:$M$10,"="&amp;"Y")</f>
        <v>0</v>
      </c>
      <c r="C107">
        <f ca="1">SUMIFS(INDEX($B$13:$M$64,MATCH(C$83,$A$13:$A$64,0),1):INDEX($B$13:$M$64,MATCH(C$83,$A$13:$A$64,0),12),$B72:$M72,"="&amp;"X",$B$10:$M$10,"="&amp;"Y")</f>
        <v>0</v>
      </c>
      <c r="D107">
        <f ca="1">SUMIFS(INDEX($B$13:$M$64,MATCH(D$83,$A$13:$A$64,0),1):INDEX($B$13:$M$64,MATCH(D$83,$A$13:$A$64,0),12),$B72:$M72,"="&amp;"X",$B$10:$M$10,"="&amp;"Y")</f>
        <v>0</v>
      </c>
      <c r="E107">
        <f ca="1">SUMIFS(INDEX($B$13:$M$64,MATCH(E$83,$A$13:$A$64,0),1):INDEX($B$13:$M$64,MATCH(E$83,$A$13:$A$64,0),12),$B72:$M72,"="&amp;"X",$B$10:$M$10,"="&amp;"Y")</f>
        <v>0</v>
      </c>
      <c r="F107">
        <f ca="1">SUMIFS(INDEX($B$13:$M$64,MATCH(F$83,$A$13:$A$64,0),1):INDEX($B$13:$M$64,MATCH(F$83,$A$13:$A$64,0),12),$B72:$M72,"="&amp;"X",$B$10:$M$10,"="&amp;"Y")</f>
        <v>0</v>
      </c>
      <c r="G107">
        <f ca="1">SUMIFS(INDEX($B$13:$M$64,MATCH(G$83,$A$13:$A$64,0),1):INDEX($B$13:$M$64,MATCH(G$83,$A$13:$A$64,0),12),$B72:$M72,"="&amp;"X",$B$10:$M$10,"="&amp;"Y")</f>
        <v>0</v>
      </c>
      <c r="H107">
        <f ca="1">SUMIFS(INDEX($B$13:$M$64,MATCH(H$83,$A$13:$A$64,0),1):INDEX($B$13:$M$64,MATCH(H$83,$A$13:$A$64,0),12),$B72:$M72,"="&amp;"X",$B$10:$M$10,"="&amp;"Y")</f>
        <v>0</v>
      </c>
      <c r="I107">
        <f ca="1">SUMIFS(INDEX($B$13:$M$64,MATCH(I$83,$A$13:$A$64,0),1):INDEX($B$13:$M$64,MATCH(I$83,$A$13:$A$64,0),12),$B72:$M72,"="&amp;"X",$B$10:$M$10,"="&amp;"Y")</f>
        <v>0</v>
      </c>
      <c r="J107">
        <f ca="1">SUMIFS(INDEX($B$13:$M$64,MATCH(J$83,$A$13:$A$64,0),1):INDEX($B$13:$M$64,MATCH(J$83,$A$13:$A$64,0),12),$B72:$M72,"="&amp;"X",$B$10:$M$10,"="&amp;"Y")</f>
        <v>0</v>
      </c>
      <c r="K107">
        <f ca="1">SUMIFS(INDEX($B$13:$M$64,MATCH(K$83,$A$13:$A$64,0),1):INDEX($B$13:$M$64,MATCH(K$83,$A$13:$A$64,0),12),$B72:$M72,"="&amp;"X",$B$10:$M$10,"="&amp;"Y")</f>
        <v>0</v>
      </c>
      <c r="L107">
        <f ca="1">SUMIFS(INDEX($B$13:$M$64,MATCH(L$83,$A$13:$A$64,0),1):INDEX($B$13:$M$64,MATCH(L$83,$A$13:$A$64,0),12),$B72:$M72,"="&amp;"X",$B$10:$M$10,"="&amp;"Y")</f>
        <v>0</v>
      </c>
      <c r="M107">
        <f ca="1">SUMIFS(INDEX($B$13:$M$64,MATCH(M$83,$A$13:$A$64,0),1):INDEX($B$13:$M$64,MATCH(M$83,$A$13:$A$64,0),12),$B72:$M72,"="&amp;"X",$B$10:$M$10,"="&amp;"Y")</f>
        <v>0</v>
      </c>
      <c r="N107">
        <f ca="1">SUMIFS(INDEX($B$13:$M$64,MATCH(N$83,$A$13:$A$64,0),1):INDEX($B$13:$M$64,MATCH(N$83,$A$13:$A$64,0),12),$B72:$M72,"="&amp;"X",$B$10:$M$10,"="&amp;"Y")</f>
        <v>0</v>
      </c>
      <c r="O107">
        <f ca="1">SUMIFS(INDEX($B$13:$M$64,MATCH(O$83,$A$13:$A$64,0),1):INDEX($B$13:$M$64,MATCH(O$83,$A$13:$A$64,0),12),$B72:$M72,"="&amp;"X",$B$10:$M$10,"="&amp;"Y")</f>
        <v>0</v>
      </c>
      <c r="P107">
        <f ca="1">SUMIFS(INDEX($B$13:$M$64,MATCH(P$83,$A$13:$A$64,0),1):INDEX($B$13:$M$64,MATCH(P$83,$A$13:$A$64,0),12),$B72:$M72,"="&amp;"X",$B$10:$M$10,"="&amp;"Y")</f>
        <v>0</v>
      </c>
      <c r="Q107">
        <f ca="1">SUMIFS(INDEX($B$13:$M$64,MATCH(Q$83,$A$13:$A$64,0),1):INDEX($B$13:$M$64,MATCH(Q$83,$A$13:$A$64,0),12),$B72:$M72,"="&amp;"X",$B$10:$M$10,"="&amp;"Y")</f>
        <v>0</v>
      </c>
      <c r="R107">
        <f ca="1">SUMIFS(INDEX($B$13:$M$64,MATCH(R$83,$A$13:$A$64,0),1):INDEX($B$13:$M$64,MATCH(R$83,$A$13:$A$64,0),12),$B72:$M72,"="&amp;"X",$B$10:$M$10,"="&amp;"Y")</f>
        <v>0</v>
      </c>
      <c r="S107">
        <f ca="1">SUMIFS(INDEX($B$13:$M$64,MATCH(S$83,$A$13:$A$64,0),1):INDEX($B$13:$M$64,MATCH(S$83,$A$13:$A$64,0),12),$B72:$M72,"="&amp;"X",$B$10:$M$10,"="&amp;"Y")</f>
        <v>0</v>
      </c>
      <c r="T107">
        <f ca="1">SUMIFS(INDEX($B$13:$M$64,MATCH(T$83,$A$13:$A$64,0),1):INDEX($B$13:$M$64,MATCH(T$83,$A$13:$A$64,0),12),$B72:$M72,"="&amp;"X",$B$10:$M$10,"="&amp;"Y")</f>
        <v>0</v>
      </c>
      <c r="U107">
        <f ca="1">SUMIFS(INDEX($B$13:$M$64,MATCH(U$83,$A$13:$A$64,0),1):INDEX($B$13:$M$64,MATCH(U$83,$A$13:$A$64,0),12),$B72:$M72,"="&amp;"X",$B$10:$M$10,"="&amp;"Y")</f>
        <v>0</v>
      </c>
      <c r="V107">
        <f ca="1">SUMIFS(INDEX($B$13:$M$64,MATCH(V$83,$A$13:$A$64,0),1):INDEX($B$13:$M$64,MATCH(V$83,$A$13:$A$64,0),12),$B72:$M72,"="&amp;"X",$B$10:$M$10,"="&amp;"Y")</f>
        <v>0</v>
      </c>
      <c r="W107">
        <f ca="1">SUMIFS(INDEX($B$13:$M$64,MATCH(W$83,$A$13:$A$64,0),1):INDEX($B$13:$M$64,MATCH(W$83,$A$13:$A$64,0),12),$B72:$M72,"="&amp;"X",$B$10:$M$10,"="&amp;"Y")</f>
        <v>0</v>
      </c>
      <c r="X107">
        <f ca="1">SUMIFS(INDEX($B$13:$M$64,MATCH(X$83,$A$13:$A$64,0),1):INDEX($B$13:$M$64,MATCH(X$83,$A$13:$A$64,0),12),$B72:$M72,"="&amp;"X",$B$10:$M$10,"="&amp;"Y")</f>
        <v>0</v>
      </c>
      <c r="Y107">
        <f ca="1">SUMIFS(INDEX($B$13:$M$64,MATCH(Y$83,$A$13:$A$64,0),1):INDEX($B$13:$M$64,MATCH(Y$83,$A$13:$A$64,0),12),$B72:$M72,"="&amp;"X",$B$10:$M$10,"="&amp;"Y")</f>
        <v>0</v>
      </c>
      <c r="Z107">
        <f ca="1">SUMIFS(INDEX($B$13:$M$64,MATCH(Z$83,$A$13:$A$64,0),1):INDEX($B$13:$M$64,MATCH(Z$83,$A$13:$A$64,0),12),$B72:$M72,"="&amp;"X",$B$10:$M$10,"="&amp;"Y")</f>
        <v>0</v>
      </c>
      <c r="AA107">
        <f ca="1">SUMIFS(INDEX($B$13:$M$64,MATCH(AA$83,$A$13:$A$64,0),1):INDEX($B$13:$M$64,MATCH(AA$83,$A$13:$A$64,0),12),$B72:$M72,"="&amp;"X",$B$10:$M$10,"="&amp;"Y")</f>
        <v>0</v>
      </c>
      <c r="AB107">
        <f ca="1">SUMIFS(INDEX($B$13:$M$64,MATCH(AB$83,$A$13:$A$64,0),1):INDEX($B$13:$M$64,MATCH(AB$83,$A$13:$A$64,0),12),$B72:$M72,"="&amp;"X",$B$10:$M$10,"="&amp;"Y")</f>
        <v>0</v>
      </c>
      <c r="AC107">
        <f ca="1">SUMIFS(INDEX($B$13:$M$64,MATCH(AC$83,$A$13:$A$64,0),1):INDEX($B$13:$M$64,MATCH(AC$83,$A$13:$A$64,0),12),$B72:$M72,"="&amp;"X",$B$10:$M$10,"="&amp;"Y")</f>
        <v>0</v>
      </c>
      <c r="AD107">
        <f ca="1">SUMIFS(INDEX($B$13:$M$64,MATCH(AD$83,$A$13:$A$64,0),1):INDEX($B$13:$M$64,MATCH(AD$83,$A$13:$A$64,0),12),$B72:$M72,"="&amp;"X",$B$10:$M$10,"="&amp;"Y")</f>
        <v>0</v>
      </c>
      <c r="AE107">
        <f ca="1">SUMIFS(INDEX($B$13:$M$64,MATCH(AE$83,$A$13:$A$64,0),1):INDEX($B$13:$M$64,MATCH(AE$83,$A$13:$A$64,0),12),$B72:$M72,"="&amp;"X",$B$10:$M$10,"="&amp;"Y")</f>
        <v>0</v>
      </c>
      <c r="AF107">
        <f ca="1">SUMIFS(INDEX($B$13:$M$64,MATCH(AF$83,$A$13:$A$64,0),1):INDEX($B$13:$M$64,MATCH(AF$83,$A$13:$A$64,0),12),$B72:$M72,"="&amp;"X",$B$10:$M$10,"="&amp;"Y")</f>
        <v>0</v>
      </c>
      <c r="AG107">
        <f ca="1">SUMIFS(INDEX($B$13:$M$64,MATCH(AG$83,$A$13:$A$64,0),1):INDEX($B$13:$M$64,MATCH(AG$83,$A$13:$A$64,0),12),$B72:$M72,"="&amp;"X",$B$10:$M$10,"="&amp;"Y")</f>
        <v>0</v>
      </c>
      <c r="AH107">
        <f ca="1">SUMIFS(INDEX($B$13:$M$64,MATCH(AH$83,$A$13:$A$64,0),1):INDEX($B$13:$M$64,MATCH(AH$83,$A$13:$A$64,0),12),$B72:$M72,"="&amp;"X",$B$10:$M$10,"="&amp;"Y")</f>
        <v>0</v>
      </c>
      <c r="AI107">
        <f ca="1">SUMIFS(INDEX($B$13:$M$64,MATCH(AI$83,$A$13:$A$64,0),1):INDEX($B$13:$M$64,MATCH(AI$83,$A$13:$A$64,0),12),$B72:$M72,"="&amp;"X",$B$10:$M$10,"="&amp;"Y")</f>
        <v>0</v>
      </c>
      <c r="AJ107">
        <f ca="1">SUMIFS(INDEX($B$13:$M$64,MATCH(AJ$83,$A$13:$A$64,0),1):INDEX($B$13:$M$64,MATCH(AJ$83,$A$13:$A$64,0),12),$B72:$M72,"="&amp;"X",$B$10:$M$10,"="&amp;"Y")</f>
        <v>0</v>
      </c>
      <c r="AK107">
        <f ca="1">SUMIFS(INDEX($B$13:$M$64,MATCH(AK$83,$A$13:$A$64,0),1):INDEX($B$13:$M$64,MATCH(AK$83,$A$13:$A$64,0),12),$B72:$M72,"="&amp;"X",$B$10:$M$10,"="&amp;"Y")</f>
        <v>0</v>
      </c>
      <c r="AL107">
        <f ca="1">SUMIFS(INDEX($B$13:$M$64,MATCH(AL$83,$A$13:$A$64,0),1):INDEX($B$13:$M$64,MATCH(AL$83,$A$13:$A$64,0),12),$B72:$M72,"="&amp;"X",$B$10:$M$10,"="&amp;"Y")</f>
        <v>0</v>
      </c>
      <c r="AM107">
        <f ca="1">SUMIFS(INDEX($B$13:$M$64,MATCH(AM$83,$A$13:$A$64,0),1):INDEX($B$13:$M$64,MATCH(AM$83,$A$13:$A$64,0),12),$B72:$M72,"="&amp;"X",$B$10:$M$10,"="&amp;"Y")</f>
        <v>0</v>
      </c>
      <c r="AN107">
        <f ca="1">SUMIFS(INDEX($B$13:$M$64,MATCH(AN$83,$A$13:$A$64,0),1):INDEX($B$13:$M$64,MATCH(AN$83,$A$13:$A$64,0),12),$B72:$M72,"="&amp;"X",$B$10:$M$10,"="&amp;"Y")</f>
        <v>0</v>
      </c>
      <c r="AO107">
        <f ca="1">SUMIFS(INDEX($B$13:$M$64,MATCH(AO$83,$A$13:$A$64,0),1):INDEX($B$13:$M$64,MATCH(AO$83,$A$13:$A$64,0),12),$B72:$M72,"="&amp;"X",$B$10:$M$10,"="&amp;"Y")</f>
        <v>0</v>
      </c>
      <c r="AP107">
        <f ca="1">SUMIFS(INDEX($B$13:$M$64,MATCH(AP$83,$A$13:$A$64,0),1):INDEX($B$13:$M$64,MATCH(AP$83,$A$13:$A$64,0),12),$B72:$M72,"="&amp;"X",$B$10:$M$10,"="&amp;"Y")</f>
        <v>0</v>
      </c>
      <c r="AQ107">
        <f ca="1">SUMIFS(INDEX($B$13:$M$64,MATCH(AQ$83,$A$13:$A$64,0),1):INDEX($B$13:$M$64,MATCH(AQ$83,$A$13:$A$64,0),12),$B72:$M72,"="&amp;"X",$B$10:$M$10,"="&amp;"Y")</f>
        <v>0</v>
      </c>
      <c r="AR107">
        <f ca="1">SUMIFS(INDEX($B$13:$M$64,MATCH(AR$83,$A$13:$A$64,0),1):INDEX($B$13:$M$64,MATCH(AR$83,$A$13:$A$64,0),12),$B72:$M72,"="&amp;"X",$B$10:$M$10,"="&amp;"Y")</f>
        <v>0</v>
      </c>
      <c r="AS107">
        <f ca="1">SUMIFS(INDEX($B$13:$M$64,MATCH(AS$83,$A$13:$A$64,0),1):INDEX($B$13:$M$64,MATCH(AS$83,$A$13:$A$64,0),12),$B72:$M72,"="&amp;"X",$B$10:$M$10,"="&amp;"Y")</f>
        <v>0</v>
      </c>
      <c r="AT107">
        <f ca="1">SUMIFS(INDEX($B$13:$M$64,MATCH(AT$83,$A$13:$A$64,0),1):INDEX($B$13:$M$64,MATCH(AT$83,$A$13:$A$64,0),12),$B72:$M72,"="&amp;"X",$B$10:$M$10,"="&amp;"Y")</f>
        <v>0</v>
      </c>
      <c r="AU107">
        <f ca="1">SUMIFS(INDEX($B$13:$M$64,MATCH(AU$83,$A$13:$A$64,0),1):INDEX($B$13:$M$64,MATCH(AU$83,$A$13:$A$64,0),12),$B72:$M72,"="&amp;"X",$B$10:$M$10,"="&amp;"Y")</f>
        <v>0</v>
      </c>
      <c r="AV107">
        <f ca="1">SUMIFS(INDEX($B$13:$M$64,MATCH(AV$83,$A$13:$A$64,0),1):INDEX($B$13:$M$64,MATCH(AV$83,$A$13:$A$64,0),12),$B72:$M72,"="&amp;"X",$B$10:$M$10,"="&amp;"Y")</f>
        <v>0</v>
      </c>
      <c r="AW107">
        <f ca="1">SUMIFS(INDEX($B$13:$M$64,MATCH(AW$83,$A$13:$A$64,0),1):INDEX($B$13:$M$64,MATCH(AW$83,$A$13:$A$64,0),12),$B72:$M72,"="&amp;"X",$B$10:$M$10,"="&amp;"Y")</f>
        <v>0</v>
      </c>
      <c r="AX107">
        <f ca="1">SUMIFS(INDEX($B$13:$M$64,MATCH(AX$83,$A$13:$A$64,0),1):INDEX($B$13:$M$64,MATCH(AX$83,$A$13:$A$64,0),12),$B72:$M72,"="&amp;"X",$B$10:$M$10,"="&amp;"Y")</f>
        <v>0</v>
      </c>
      <c r="AY107">
        <f ca="1">SUMIFS(INDEX($B$13:$M$64,MATCH(AY$83,$A$13:$A$64,0),1):INDEX($B$13:$M$64,MATCH(AY$83,$A$13:$A$64,0),12),$B72:$M72,"="&amp;"X",$B$10:$M$10,"="&amp;"Y")</f>
        <v>0</v>
      </c>
      <c r="AZ107">
        <f ca="1">SUMIFS(INDEX($B$13:$M$64,MATCH(AZ$83,$A$13:$A$64,0),1):INDEX($B$13:$M$64,MATCH(AZ$83,$A$13:$A$64,0),12),$B72:$M72,"="&amp;"X",$B$10:$M$10,"="&amp;"Y")</f>
        <v>0</v>
      </c>
      <c r="BA107">
        <f ca="1">SUMIFS(INDEX($B$13:$M$64,MATCH(BA$83,$A$13:$A$64,0),1):INDEX($B$13:$M$64,MATCH(BA$83,$A$13:$A$64,0),12),$B72:$M72,"="&amp;"X",$B$10:$M$10,"="&amp;"Y")</f>
        <v>0</v>
      </c>
    </row>
    <row r="108" spans="1:53" x14ac:dyDescent="0.35">
      <c r="A108" t="str">
        <f>Setup!A26</f>
        <v>Caseload 7</v>
      </c>
      <c r="B108">
        <f ca="1">SUMIFS(INDEX($B$13:$M$64,MATCH(B$83,$A$13:$A$64,0),1):INDEX($B$13:$M$64,MATCH(B$83,$A$13:$A$64,0),12),$B73:$M73,"="&amp;"X",$B$10:$M$10,"="&amp;"Y")</f>
        <v>0</v>
      </c>
      <c r="C108">
        <f ca="1">SUMIFS(INDEX($B$13:$M$64,MATCH(C$83,$A$13:$A$64,0),1):INDEX($B$13:$M$64,MATCH(C$83,$A$13:$A$64,0),12),$B73:$M73,"="&amp;"X",$B$10:$M$10,"="&amp;"Y")</f>
        <v>0</v>
      </c>
      <c r="D108">
        <f ca="1">SUMIFS(INDEX($B$13:$M$64,MATCH(D$83,$A$13:$A$64,0),1):INDEX($B$13:$M$64,MATCH(D$83,$A$13:$A$64,0),12),$B73:$M73,"="&amp;"X",$B$10:$M$10,"="&amp;"Y")</f>
        <v>0</v>
      </c>
      <c r="E108">
        <f ca="1">SUMIFS(INDEX($B$13:$M$64,MATCH(E$83,$A$13:$A$64,0),1):INDEX($B$13:$M$64,MATCH(E$83,$A$13:$A$64,0),12),$B73:$M73,"="&amp;"X",$B$10:$M$10,"="&amp;"Y")</f>
        <v>0</v>
      </c>
      <c r="F108">
        <f ca="1">SUMIFS(INDEX($B$13:$M$64,MATCH(F$83,$A$13:$A$64,0),1):INDEX($B$13:$M$64,MATCH(F$83,$A$13:$A$64,0),12),$B73:$M73,"="&amp;"X",$B$10:$M$10,"="&amp;"Y")</f>
        <v>0</v>
      </c>
      <c r="G108">
        <f ca="1">SUMIFS(INDEX($B$13:$M$64,MATCH(G$83,$A$13:$A$64,0),1):INDEX($B$13:$M$64,MATCH(G$83,$A$13:$A$64,0),12),$B73:$M73,"="&amp;"X",$B$10:$M$10,"="&amp;"Y")</f>
        <v>0</v>
      </c>
      <c r="H108">
        <f ca="1">SUMIFS(INDEX($B$13:$M$64,MATCH(H$83,$A$13:$A$64,0),1):INDEX($B$13:$M$64,MATCH(H$83,$A$13:$A$64,0),12),$B73:$M73,"="&amp;"X",$B$10:$M$10,"="&amp;"Y")</f>
        <v>0</v>
      </c>
      <c r="I108">
        <f ca="1">SUMIFS(INDEX($B$13:$M$64,MATCH(I$83,$A$13:$A$64,0),1):INDEX($B$13:$M$64,MATCH(I$83,$A$13:$A$64,0),12),$B73:$M73,"="&amp;"X",$B$10:$M$10,"="&amp;"Y")</f>
        <v>0</v>
      </c>
      <c r="J108">
        <f ca="1">SUMIFS(INDEX($B$13:$M$64,MATCH(J$83,$A$13:$A$64,0),1):INDEX($B$13:$M$64,MATCH(J$83,$A$13:$A$64,0),12),$B73:$M73,"="&amp;"X",$B$10:$M$10,"="&amp;"Y")</f>
        <v>0</v>
      </c>
      <c r="K108">
        <f ca="1">SUMIFS(INDEX($B$13:$M$64,MATCH(K$83,$A$13:$A$64,0),1):INDEX($B$13:$M$64,MATCH(K$83,$A$13:$A$64,0),12),$B73:$M73,"="&amp;"X",$B$10:$M$10,"="&amp;"Y")</f>
        <v>0</v>
      </c>
      <c r="L108">
        <f ca="1">SUMIFS(INDEX($B$13:$M$64,MATCH(L$83,$A$13:$A$64,0),1):INDEX($B$13:$M$64,MATCH(L$83,$A$13:$A$64,0),12),$B73:$M73,"="&amp;"X",$B$10:$M$10,"="&amp;"Y")</f>
        <v>0</v>
      </c>
      <c r="M108">
        <f ca="1">SUMIFS(INDEX($B$13:$M$64,MATCH(M$83,$A$13:$A$64,0),1):INDEX($B$13:$M$64,MATCH(M$83,$A$13:$A$64,0),12),$B73:$M73,"="&amp;"X",$B$10:$M$10,"="&amp;"Y")</f>
        <v>0</v>
      </c>
      <c r="N108">
        <f ca="1">SUMIFS(INDEX($B$13:$M$64,MATCH(N$83,$A$13:$A$64,0),1):INDEX($B$13:$M$64,MATCH(N$83,$A$13:$A$64,0),12),$B73:$M73,"="&amp;"X",$B$10:$M$10,"="&amp;"Y")</f>
        <v>0</v>
      </c>
      <c r="O108">
        <f ca="1">SUMIFS(INDEX($B$13:$M$64,MATCH(O$83,$A$13:$A$64,0),1):INDEX($B$13:$M$64,MATCH(O$83,$A$13:$A$64,0),12),$B73:$M73,"="&amp;"X",$B$10:$M$10,"="&amp;"Y")</f>
        <v>0</v>
      </c>
      <c r="P108">
        <f ca="1">SUMIFS(INDEX($B$13:$M$64,MATCH(P$83,$A$13:$A$64,0),1):INDEX($B$13:$M$64,MATCH(P$83,$A$13:$A$64,0),12),$B73:$M73,"="&amp;"X",$B$10:$M$10,"="&amp;"Y")</f>
        <v>0</v>
      </c>
      <c r="Q108">
        <f ca="1">SUMIFS(INDEX($B$13:$M$64,MATCH(Q$83,$A$13:$A$64,0),1):INDEX($B$13:$M$64,MATCH(Q$83,$A$13:$A$64,0),12),$B73:$M73,"="&amp;"X",$B$10:$M$10,"="&amp;"Y")</f>
        <v>0</v>
      </c>
      <c r="R108">
        <f ca="1">SUMIFS(INDEX($B$13:$M$64,MATCH(R$83,$A$13:$A$64,0),1):INDEX($B$13:$M$64,MATCH(R$83,$A$13:$A$64,0),12),$B73:$M73,"="&amp;"X",$B$10:$M$10,"="&amp;"Y")</f>
        <v>0</v>
      </c>
      <c r="S108">
        <f ca="1">SUMIFS(INDEX($B$13:$M$64,MATCH(S$83,$A$13:$A$64,0),1):INDEX($B$13:$M$64,MATCH(S$83,$A$13:$A$64,0),12),$B73:$M73,"="&amp;"X",$B$10:$M$10,"="&amp;"Y")</f>
        <v>0</v>
      </c>
      <c r="T108">
        <f ca="1">SUMIFS(INDEX($B$13:$M$64,MATCH(T$83,$A$13:$A$64,0),1):INDEX($B$13:$M$64,MATCH(T$83,$A$13:$A$64,0),12),$B73:$M73,"="&amp;"X",$B$10:$M$10,"="&amp;"Y")</f>
        <v>0</v>
      </c>
      <c r="U108">
        <f ca="1">SUMIFS(INDEX($B$13:$M$64,MATCH(U$83,$A$13:$A$64,0),1):INDEX($B$13:$M$64,MATCH(U$83,$A$13:$A$64,0),12),$B73:$M73,"="&amp;"X",$B$10:$M$10,"="&amp;"Y")</f>
        <v>0</v>
      </c>
      <c r="V108">
        <f ca="1">SUMIFS(INDEX($B$13:$M$64,MATCH(V$83,$A$13:$A$64,0),1):INDEX($B$13:$M$64,MATCH(V$83,$A$13:$A$64,0),12),$B73:$M73,"="&amp;"X",$B$10:$M$10,"="&amp;"Y")</f>
        <v>0</v>
      </c>
      <c r="W108">
        <f ca="1">SUMIFS(INDEX($B$13:$M$64,MATCH(W$83,$A$13:$A$64,0),1):INDEX($B$13:$M$64,MATCH(W$83,$A$13:$A$64,0),12),$B73:$M73,"="&amp;"X",$B$10:$M$10,"="&amp;"Y")</f>
        <v>0</v>
      </c>
      <c r="X108">
        <f ca="1">SUMIFS(INDEX($B$13:$M$64,MATCH(X$83,$A$13:$A$64,0),1):INDEX($B$13:$M$64,MATCH(X$83,$A$13:$A$64,0),12),$B73:$M73,"="&amp;"X",$B$10:$M$10,"="&amp;"Y")</f>
        <v>0</v>
      </c>
      <c r="Y108">
        <f ca="1">SUMIFS(INDEX($B$13:$M$64,MATCH(Y$83,$A$13:$A$64,0),1):INDEX($B$13:$M$64,MATCH(Y$83,$A$13:$A$64,0),12),$B73:$M73,"="&amp;"X",$B$10:$M$10,"="&amp;"Y")</f>
        <v>0</v>
      </c>
      <c r="Z108">
        <f ca="1">SUMIFS(INDEX($B$13:$M$64,MATCH(Z$83,$A$13:$A$64,0),1):INDEX($B$13:$M$64,MATCH(Z$83,$A$13:$A$64,0),12),$B73:$M73,"="&amp;"X",$B$10:$M$10,"="&amp;"Y")</f>
        <v>0</v>
      </c>
      <c r="AA108">
        <f ca="1">SUMIFS(INDEX($B$13:$M$64,MATCH(AA$83,$A$13:$A$64,0),1):INDEX($B$13:$M$64,MATCH(AA$83,$A$13:$A$64,0),12),$B73:$M73,"="&amp;"X",$B$10:$M$10,"="&amp;"Y")</f>
        <v>0</v>
      </c>
      <c r="AB108">
        <f ca="1">SUMIFS(INDEX($B$13:$M$64,MATCH(AB$83,$A$13:$A$64,0),1):INDEX($B$13:$M$64,MATCH(AB$83,$A$13:$A$64,0),12),$B73:$M73,"="&amp;"X",$B$10:$M$10,"="&amp;"Y")</f>
        <v>0</v>
      </c>
      <c r="AC108">
        <f ca="1">SUMIFS(INDEX($B$13:$M$64,MATCH(AC$83,$A$13:$A$64,0),1):INDEX($B$13:$M$64,MATCH(AC$83,$A$13:$A$64,0),12),$B73:$M73,"="&amp;"X",$B$10:$M$10,"="&amp;"Y")</f>
        <v>0</v>
      </c>
      <c r="AD108">
        <f ca="1">SUMIFS(INDEX($B$13:$M$64,MATCH(AD$83,$A$13:$A$64,0),1):INDEX($B$13:$M$64,MATCH(AD$83,$A$13:$A$64,0),12),$B73:$M73,"="&amp;"X",$B$10:$M$10,"="&amp;"Y")</f>
        <v>0</v>
      </c>
      <c r="AE108">
        <f ca="1">SUMIFS(INDEX($B$13:$M$64,MATCH(AE$83,$A$13:$A$64,0),1):INDEX($B$13:$M$64,MATCH(AE$83,$A$13:$A$64,0),12),$B73:$M73,"="&amp;"X",$B$10:$M$10,"="&amp;"Y")</f>
        <v>0</v>
      </c>
      <c r="AF108">
        <f ca="1">SUMIFS(INDEX($B$13:$M$64,MATCH(AF$83,$A$13:$A$64,0),1):INDEX($B$13:$M$64,MATCH(AF$83,$A$13:$A$64,0),12),$B73:$M73,"="&amp;"X",$B$10:$M$10,"="&amp;"Y")</f>
        <v>0</v>
      </c>
      <c r="AG108">
        <f ca="1">SUMIFS(INDEX($B$13:$M$64,MATCH(AG$83,$A$13:$A$64,0),1):INDEX($B$13:$M$64,MATCH(AG$83,$A$13:$A$64,0),12),$B73:$M73,"="&amp;"X",$B$10:$M$10,"="&amp;"Y")</f>
        <v>0</v>
      </c>
      <c r="AH108">
        <f ca="1">SUMIFS(INDEX($B$13:$M$64,MATCH(AH$83,$A$13:$A$64,0),1):INDEX($B$13:$M$64,MATCH(AH$83,$A$13:$A$64,0),12),$B73:$M73,"="&amp;"X",$B$10:$M$10,"="&amp;"Y")</f>
        <v>0</v>
      </c>
      <c r="AI108">
        <f ca="1">SUMIFS(INDEX($B$13:$M$64,MATCH(AI$83,$A$13:$A$64,0),1):INDEX($B$13:$M$64,MATCH(AI$83,$A$13:$A$64,0),12),$B73:$M73,"="&amp;"X",$B$10:$M$10,"="&amp;"Y")</f>
        <v>0</v>
      </c>
      <c r="AJ108">
        <f ca="1">SUMIFS(INDEX($B$13:$M$64,MATCH(AJ$83,$A$13:$A$64,0),1):INDEX($B$13:$M$64,MATCH(AJ$83,$A$13:$A$64,0),12),$B73:$M73,"="&amp;"X",$B$10:$M$10,"="&amp;"Y")</f>
        <v>0</v>
      </c>
      <c r="AK108">
        <f ca="1">SUMIFS(INDEX($B$13:$M$64,MATCH(AK$83,$A$13:$A$64,0),1):INDEX($B$13:$M$64,MATCH(AK$83,$A$13:$A$64,0),12),$B73:$M73,"="&amp;"X",$B$10:$M$10,"="&amp;"Y")</f>
        <v>0</v>
      </c>
      <c r="AL108">
        <f ca="1">SUMIFS(INDEX($B$13:$M$64,MATCH(AL$83,$A$13:$A$64,0),1):INDEX($B$13:$M$64,MATCH(AL$83,$A$13:$A$64,0),12),$B73:$M73,"="&amp;"X",$B$10:$M$10,"="&amp;"Y")</f>
        <v>0</v>
      </c>
      <c r="AM108">
        <f ca="1">SUMIFS(INDEX($B$13:$M$64,MATCH(AM$83,$A$13:$A$64,0),1):INDEX($B$13:$M$64,MATCH(AM$83,$A$13:$A$64,0),12),$B73:$M73,"="&amp;"X",$B$10:$M$10,"="&amp;"Y")</f>
        <v>0</v>
      </c>
      <c r="AN108">
        <f ca="1">SUMIFS(INDEX($B$13:$M$64,MATCH(AN$83,$A$13:$A$64,0),1):INDEX($B$13:$M$64,MATCH(AN$83,$A$13:$A$64,0),12),$B73:$M73,"="&amp;"X",$B$10:$M$10,"="&amp;"Y")</f>
        <v>0</v>
      </c>
      <c r="AO108">
        <f ca="1">SUMIFS(INDEX($B$13:$M$64,MATCH(AO$83,$A$13:$A$64,0),1):INDEX($B$13:$M$64,MATCH(AO$83,$A$13:$A$64,0),12),$B73:$M73,"="&amp;"X",$B$10:$M$10,"="&amp;"Y")</f>
        <v>0</v>
      </c>
      <c r="AP108">
        <f ca="1">SUMIFS(INDEX($B$13:$M$64,MATCH(AP$83,$A$13:$A$64,0),1):INDEX($B$13:$M$64,MATCH(AP$83,$A$13:$A$64,0),12),$B73:$M73,"="&amp;"X",$B$10:$M$10,"="&amp;"Y")</f>
        <v>0</v>
      </c>
      <c r="AQ108">
        <f ca="1">SUMIFS(INDEX($B$13:$M$64,MATCH(AQ$83,$A$13:$A$64,0),1):INDEX($B$13:$M$64,MATCH(AQ$83,$A$13:$A$64,0),12),$B73:$M73,"="&amp;"X",$B$10:$M$10,"="&amp;"Y")</f>
        <v>0</v>
      </c>
      <c r="AR108">
        <f ca="1">SUMIFS(INDEX($B$13:$M$64,MATCH(AR$83,$A$13:$A$64,0),1):INDEX($B$13:$M$64,MATCH(AR$83,$A$13:$A$64,0),12),$B73:$M73,"="&amp;"X",$B$10:$M$10,"="&amp;"Y")</f>
        <v>0</v>
      </c>
      <c r="AS108">
        <f ca="1">SUMIFS(INDEX($B$13:$M$64,MATCH(AS$83,$A$13:$A$64,0),1):INDEX($B$13:$M$64,MATCH(AS$83,$A$13:$A$64,0),12),$B73:$M73,"="&amp;"X",$B$10:$M$10,"="&amp;"Y")</f>
        <v>0</v>
      </c>
      <c r="AT108">
        <f ca="1">SUMIFS(INDEX($B$13:$M$64,MATCH(AT$83,$A$13:$A$64,0),1):INDEX($B$13:$M$64,MATCH(AT$83,$A$13:$A$64,0),12),$B73:$M73,"="&amp;"X",$B$10:$M$10,"="&amp;"Y")</f>
        <v>0</v>
      </c>
      <c r="AU108">
        <f ca="1">SUMIFS(INDEX($B$13:$M$64,MATCH(AU$83,$A$13:$A$64,0),1):INDEX($B$13:$M$64,MATCH(AU$83,$A$13:$A$64,0),12),$B73:$M73,"="&amp;"X",$B$10:$M$10,"="&amp;"Y")</f>
        <v>0</v>
      </c>
      <c r="AV108">
        <f ca="1">SUMIFS(INDEX($B$13:$M$64,MATCH(AV$83,$A$13:$A$64,0),1):INDEX($B$13:$M$64,MATCH(AV$83,$A$13:$A$64,0),12),$B73:$M73,"="&amp;"X",$B$10:$M$10,"="&amp;"Y")</f>
        <v>0</v>
      </c>
      <c r="AW108">
        <f ca="1">SUMIFS(INDEX($B$13:$M$64,MATCH(AW$83,$A$13:$A$64,0),1):INDEX($B$13:$M$64,MATCH(AW$83,$A$13:$A$64,0),12),$B73:$M73,"="&amp;"X",$B$10:$M$10,"="&amp;"Y")</f>
        <v>0</v>
      </c>
      <c r="AX108">
        <f ca="1">SUMIFS(INDEX($B$13:$M$64,MATCH(AX$83,$A$13:$A$64,0),1):INDEX($B$13:$M$64,MATCH(AX$83,$A$13:$A$64,0),12),$B73:$M73,"="&amp;"X",$B$10:$M$10,"="&amp;"Y")</f>
        <v>0</v>
      </c>
      <c r="AY108">
        <f ca="1">SUMIFS(INDEX($B$13:$M$64,MATCH(AY$83,$A$13:$A$64,0),1):INDEX($B$13:$M$64,MATCH(AY$83,$A$13:$A$64,0),12),$B73:$M73,"="&amp;"X",$B$10:$M$10,"="&amp;"Y")</f>
        <v>0</v>
      </c>
      <c r="AZ108">
        <f ca="1">SUMIFS(INDEX($B$13:$M$64,MATCH(AZ$83,$A$13:$A$64,0),1):INDEX($B$13:$M$64,MATCH(AZ$83,$A$13:$A$64,0),12),$B73:$M73,"="&amp;"X",$B$10:$M$10,"="&amp;"Y")</f>
        <v>0</v>
      </c>
      <c r="BA108">
        <f ca="1">SUMIFS(INDEX($B$13:$M$64,MATCH(BA$83,$A$13:$A$64,0),1):INDEX($B$13:$M$64,MATCH(BA$83,$A$13:$A$64,0),12),$B73:$M73,"="&amp;"X",$B$10:$M$10,"="&amp;"Y")</f>
        <v>0</v>
      </c>
    </row>
    <row r="109" spans="1:53" x14ac:dyDescent="0.35">
      <c r="A109" t="str">
        <f>Setup!A27</f>
        <v>Caseload 8</v>
      </c>
      <c r="B109">
        <f ca="1">SUMIFS(INDEX($B$13:$M$64,MATCH(B$83,$A$13:$A$64,0),1):INDEX($B$13:$M$64,MATCH(B$83,$A$13:$A$64,0),12),$B74:$M74,"="&amp;"X",$B$10:$M$10,"="&amp;"Y")</f>
        <v>0</v>
      </c>
      <c r="C109">
        <f ca="1">SUMIFS(INDEX($B$13:$M$64,MATCH(C$83,$A$13:$A$64,0),1):INDEX($B$13:$M$64,MATCH(C$83,$A$13:$A$64,0),12),$B74:$M74,"="&amp;"X",$B$10:$M$10,"="&amp;"Y")</f>
        <v>0</v>
      </c>
      <c r="D109">
        <f ca="1">SUMIFS(INDEX($B$13:$M$64,MATCH(D$83,$A$13:$A$64,0),1):INDEX($B$13:$M$64,MATCH(D$83,$A$13:$A$64,0),12),$B74:$M74,"="&amp;"X",$B$10:$M$10,"="&amp;"Y")</f>
        <v>0</v>
      </c>
      <c r="E109">
        <f ca="1">SUMIFS(INDEX($B$13:$M$64,MATCH(E$83,$A$13:$A$64,0),1):INDEX($B$13:$M$64,MATCH(E$83,$A$13:$A$64,0),12),$B74:$M74,"="&amp;"X",$B$10:$M$10,"="&amp;"Y")</f>
        <v>0</v>
      </c>
      <c r="F109">
        <f ca="1">SUMIFS(INDEX($B$13:$M$64,MATCH(F$83,$A$13:$A$64,0),1):INDEX($B$13:$M$64,MATCH(F$83,$A$13:$A$64,0),12),$B74:$M74,"="&amp;"X",$B$10:$M$10,"="&amp;"Y")</f>
        <v>0</v>
      </c>
      <c r="G109">
        <f ca="1">SUMIFS(INDEX($B$13:$M$64,MATCH(G$83,$A$13:$A$64,0),1):INDEX($B$13:$M$64,MATCH(G$83,$A$13:$A$64,0),12),$B74:$M74,"="&amp;"X",$B$10:$M$10,"="&amp;"Y")</f>
        <v>0</v>
      </c>
      <c r="H109">
        <f ca="1">SUMIFS(INDEX($B$13:$M$64,MATCH(H$83,$A$13:$A$64,0),1):INDEX($B$13:$M$64,MATCH(H$83,$A$13:$A$64,0),12),$B74:$M74,"="&amp;"X",$B$10:$M$10,"="&amp;"Y")</f>
        <v>0</v>
      </c>
      <c r="I109">
        <f ca="1">SUMIFS(INDEX($B$13:$M$64,MATCH(I$83,$A$13:$A$64,0),1):INDEX($B$13:$M$64,MATCH(I$83,$A$13:$A$64,0),12),$B74:$M74,"="&amp;"X",$B$10:$M$10,"="&amp;"Y")</f>
        <v>0</v>
      </c>
      <c r="J109">
        <f ca="1">SUMIFS(INDEX($B$13:$M$64,MATCH(J$83,$A$13:$A$64,0),1):INDEX($B$13:$M$64,MATCH(J$83,$A$13:$A$64,0),12),$B74:$M74,"="&amp;"X",$B$10:$M$10,"="&amp;"Y")</f>
        <v>0</v>
      </c>
      <c r="K109">
        <f ca="1">SUMIFS(INDEX($B$13:$M$64,MATCH(K$83,$A$13:$A$64,0),1):INDEX($B$13:$M$64,MATCH(K$83,$A$13:$A$64,0),12),$B74:$M74,"="&amp;"X",$B$10:$M$10,"="&amp;"Y")</f>
        <v>0</v>
      </c>
      <c r="L109">
        <f ca="1">SUMIFS(INDEX($B$13:$M$64,MATCH(L$83,$A$13:$A$64,0),1):INDEX($B$13:$M$64,MATCH(L$83,$A$13:$A$64,0),12),$B74:$M74,"="&amp;"X",$B$10:$M$10,"="&amp;"Y")</f>
        <v>0</v>
      </c>
      <c r="M109">
        <f ca="1">SUMIFS(INDEX($B$13:$M$64,MATCH(M$83,$A$13:$A$64,0),1):INDEX($B$13:$M$64,MATCH(M$83,$A$13:$A$64,0),12),$B74:$M74,"="&amp;"X",$B$10:$M$10,"="&amp;"Y")</f>
        <v>0</v>
      </c>
      <c r="N109">
        <f ca="1">SUMIFS(INDEX($B$13:$M$64,MATCH(N$83,$A$13:$A$64,0),1):INDEX($B$13:$M$64,MATCH(N$83,$A$13:$A$64,0),12),$B74:$M74,"="&amp;"X",$B$10:$M$10,"="&amp;"Y")</f>
        <v>0</v>
      </c>
      <c r="O109">
        <f ca="1">SUMIFS(INDEX($B$13:$M$64,MATCH(O$83,$A$13:$A$64,0),1):INDEX($B$13:$M$64,MATCH(O$83,$A$13:$A$64,0),12),$B74:$M74,"="&amp;"X",$B$10:$M$10,"="&amp;"Y")</f>
        <v>0</v>
      </c>
      <c r="P109">
        <f ca="1">SUMIFS(INDEX($B$13:$M$64,MATCH(P$83,$A$13:$A$64,0),1):INDEX($B$13:$M$64,MATCH(P$83,$A$13:$A$64,0),12),$B74:$M74,"="&amp;"X",$B$10:$M$10,"="&amp;"Y")</f>
        <v>0</v>
      </c>
      <c r="Q109">
        <f ca="1">SUMIFS(INDEX($B$13:$M$64,MATCH(Q$83,$A$13:$A$64,0),1):INDEX($B$13:$M$64,MATCH(Q$83,$A$13:$A$64,0),12),$B74:$M74,"="&amp;"X",$B$10:$M$10,"="&amp;"Y")</f>
        <v>0</v>
      </c>
      <c r="R109">
        <f ca="1">SUMIFS(INDEX($B$13:$M$64,MATCH(R$83,$A$13:$A$64,0),1):INDEX($B$13:$M$64,MATCH(R$83,$A$13:$A$64,0),12),$B74:$M74,"="&amp;"X",$B$10:$M$10,"="&amp;"Y")</f>
        <v>0</v>
      </c>
      <c r="S109">
        <f ca="1">SUMIFS(INDEX($B$13:$M$64,MATCH(S$83,$A$13:$A$64,0),1):INDEX($B$13:$M$64,MATCH(S$83,$A$13:$A$64,0),12),$B74:$M74,"="&amp;"X",$B$10:$M$10,"="&amp;"Y")</f>
        <v>0</v>
      </c>
      <c r="T109">
        <f ca="1">SUMIFS(INDEX($B$13:$M$64,MATCH(T$83,$A$13:$A$64,0),1):INDEX($B$13:$M$64,MATCH(T$83,$A$13:$A$64,0),12),$B74:$M74,"="&amp;"X",$B$10:$M$10,"="&amp;"Y")</f>
        <v>0</v>
      </c>
      <c r="U109">
        <f ca="1">SUMIFS(INDEX($B$13:$M$64,MATCH(U$83,$A$13:$A$64,0),1):INDEX($B$13:$M$64,MATCH(U$83,$A$13:$A$64,0),12),$B74:$M74,"="&amp;"X",$B$10:$M$10,"="&amp;"Y")</f>
        <v>0</v>
      </c>
      <c r="V109">
        <f ca="1">SUMIFS(INDEX($B$13:$M$64,MATCH(V$83,$A$13:$A$64,0),1):INDEX($B$13:$M$64,MATCH(V$83,$A$13:$A$64,0),12),$B74:$M74,"="&amp;"X",$B$10:$M$10,"="&amp;"Y")</f>
        <v>0</v>
      </c>
      <c r="W109">
        <f ca="1">SUMIFS(INDEX($B$13:$M$64,MATCH(W$83,$A$13:$A$64,0),1):INDEX($B$13:$M$64,MATCH(W$83,$A$13:$A$64,0),12),$B74:$M74,"="&amp;"X",$B$10:$M$10,"="&amp;"Y")</f>
        <v>0</v>
      </c>
      <c r="X109">
        <f ca="1">SUMIFS(INDEX($B$13:$M$64,MATCH(X$83,$A$13:$A$64,0),1):INDEX($B$13:$M$64,MATCH(X$83,$A$13:$A$64,0),12),$B74:$M74,"="&amp;"X",$B$10:$M$10,"="&amp;"Y")</f>
        <v>0</v>
      </c>
      <c r="Y109">
        <f ca="1">SUMIFS(INDEX($B$13:$M$64,MATCH(Y$83,$A$13:$A$64,0),1):INDEX($B$13:$M$64,MATCH(Y$83,$A$13:$A$64,0),12),$B74:$M74,"="&amp;"X",$B$10:$M$10,"="&amp;"Y")</f>
        <v>0</v>
      </c>
      <c r="Z109">
        <f ca="1">SUMIFS(INDEX($B$13:$M$64,MATCH(Z$83,$A$13:$A$64,0),1):INDEX($B$13:$M$64,MATCH(Z$83,$A$13:$A$64,0),12),$B74:$M74,"="&amp;"X",$B$10:$M$10,"="&amp;"Y")</f>
        <v>0</v>
      </c>
      <c r="AA109">
        <f ca="1">SUMIFS(INDEX($B$13:$M$64,MATCH(AA$83,$A$13:$A$64,0),1):INDEX($B$13:$M$64,MATCH(AA$83,$A$13:$A$64,0),12),$B74:$M74,"="&amp;"X",$B$10:$M$10,"="&amp;"Y")</f>
        <v>0</v>
      </c>
      <c r="AB109">
        <f ca="1">SUMIFS(INDEX($B$13:$M$64,MATCH(AB$83,$A$13:$A$64,0),1):INDEX($B$13:$M$64,MATCH(AB$83,$A$13:$A$64,0),12),$B74:$M74,"="&amp;"X",$B$10:$M$10,"="&amp;"Y")</f>
        <v>0</v>
      </c>
      <c r="AC109">
        <f ca="1">SUMIFS(INDEX($B$13:$M$64,MATCH(AC$83,$A$13:$A$64,0),1):INDEX($B$13:$M$64,MATCH(AC$83,$A$13:$A$64,0),12),$B74:$M74,"="&amp;"X",$B$10:$M$10,"="&amp;"Y")</f>
        <v>0</v>
      </c>
      <c r="AD109">
        <f ca="1">SUMIFS(INDEX($B$13:$M$64,MATCH(AD$83,$A$13:$A$64,0),1):INDEX($B$13:$M$64,MATCH(AD$83,$A$13:$A$64,0),12),$B74:$M74,"="&amp;"X",$B$10:$M$10,"="&amp;"Y")</f>
        <v>0</v>
      </c>
      <c r="AE109">
        <f ca="1">SUMIFS(INDEX($B$13:$M$64,MATCH(AE$83,$A$13:$A$64,0),1):INDEX($B$13:$M$64,MATCH(AE$83,$A$13:$A$64,0),12),$B74:$M74,"="&amp;"X",$B$10:$M$10,"="&amp;"Y")</f>
        <v>0</v>
      </c>
      <c r="AF109">
        <f ca="1">SUMIFS(INDEX($B$13:$M$64,MATCH(AF$83,$A$13:$A$64,0),1):INDEX($B$13:$M$64,MATCH(AF$83,$A$13:$A$64,0),12),$B74:$M74,"="&amp;"X",$B$10:$M$10,"="&amp;"Y")</f>
        <v>0</v>
      </c>
      <c r="AG109">
        <f ca="1">SUMIFS(INDEX($B$13:$M$64,MATCH(AG$83,$A$13:$A$64,0),1):INDEX($B$13:$M$64,MATCH(AG$83,$A$13:$A$64,0),12),$B74:$M74,"="&amp;"X",$B$10:$M$10,"="&amp;"Y")</f>
        <v>0</v>
      </c>
      <c r="AH109">
        <f ca="1">SUMIFS(INDEX($B$13:$M$64,MATCH(AH$83,$A$13:$A$64,0),1):INDEX($B$13:$M$64,MATCH(AH$83,$A$13:$A$64,0),12),$B74:$M74,"="&amp;"X",$B$10:$M$10,"="&amp;"Y")</f>
        <v>0</v>
      </c>
      <c r="AI109">
        <f ca="1">SUMIFS(INDEX($B$13:$M$64,MATCH(AI$83,$A$13:$A$64,0),1):INDEX($B$13:$M$64,MATCH(AI$83,$A$13:$A$64,0),12),$B74:$M74,"="&amp;"X",$B$10:$M$10,"="&amp;"Y")</f>
        <v>0</v>
      </c>
      <c r="AJ109">
        <f ca="1">SUMIFS(INDEX($B$13:$M$64,MATCH(AJ$83,$A$13:$A$64,0),1):INDEX($B$13:$M$64,MATCH(AJ$83,$A$13:$A$64,0),12),$B74:$M74,"="&amp;"X",$B$10:$M$10,"="&amp;"Y")</f>
        <v>0</v>
      </c>
      <c r="AK109">
        <f ca="1">SUMIFS(INDEX($B$13:$M$64,MATCH(AK$83,$A$13:$A$64,0),1):INDEX($B$13:$M$64,MATCH(AK$83,$A$13:$A$64,0),12),$B74:$M74,"="&amp;"X",$B$10:$M$10,"="&amp;"Y")</f>
        <v>0</v>
      </c>
      <c r="AL109">
        <f ca="1">SUMIFS(INDEX($B$13:$M$64,MATCH(AL$83,$A$13:$A$64,0),1):INDEX($B$13:$M$64,MATCH(AL$83,$A$13:$A$64,0),12),$B74:$M74,"="&amp;"X",$B$10:$M$10,"="&amp;"Y")</f>
        <v>0</v>
      </c>
      <c r="AM109">
        <f ca="1">SUMIFS(INDEX($B$13:$M$64,MATCH(AM$83,$A$13:$A$64,0),1):INDEX($B$13:$M$64,MATCH(AM$83,$A$13:$A$64,0),12),$B74:$M74,"="&amp;"X",$B$10:$M$10,"="&amp;"Y")</f>
        <v>0</v>
      </c>
      <c r="AN109">
        <f ca="1">SUMIFS(INDEX($B$13:$M$64,MATCH(AN$83,$A$13:$A$64,0),1):INDEX($B$13:$M$64,MATCH(AN$83,$A$13:$A$64,0),12),$B74:$M74,"="&amp;"X",$B$10:$M$10,"="&amp;"Y")</f>
        <v>0</v>
      </c>
      <c r="AO109">
        <f ca="1">SUMIFS(INDEX($B$13:$M$64,MATCH(AO$83,$A$13:$A$64,0),1):INDEX($B$13:$M$64,MATCH(AO$83,$A$13:$A$64,0),12),$B74:$M74,"="&amp;"X",$B$10:$M$10,"="&amp;"Y")</f>
        <v>0</v>
      </c>
      <c r="AP109">
        <f ca="1">SUMIFS(INDEX($B$13:$M$64,MATCH(AP$83,$A$13:$A$64,0),1):INDEX($B$13:$M$64,MATCH(AP$83,$A$13:$A$64,0),12),$B74:$M74,"="&amp;"X",$B$10:$M$10,"="&amp;"Y")</f>
        <v>0</v>
      </c>
      <c r="AQ109">
        <f ca="1">SUMIFS(INDEX($B$13:$M$64,MATCH(AQ$83,$A$13:$A$64,0),1):INDEX($B$13:$M$64,MATCH(AQ$83,$A$13:$A$64,0),12),$B74:$M74,"="&amp;"X",$B$10:$M$10,"="&amp;"Y")</f>
        <v>0</v>
      </c>
      <c r="AR109">
        <f ca="1">SUMIFS(INDEX($B$13:$M$64,MATCH(AR$83,$A$13:$A$64,0),1):INDEX($B$13:$M$64,MATCH(AR$83,$A$13:$A$64,0),12),$B74:$M74,"="&amp;"X",$B$10:$M$10,"="&amp;"Y")</f>
        <v>0</v>
      </c>
      <c r="AS109">
        <f ca="1">SUMIFS(INDEX($B$13:$M$64,MATCH(AS$83,$A$13:$A$64,0),1):INDEX($B$13:$M$64,MATCH(AS$83,$A$13:$A$64,0),12),$B74:$M74,"="&amp;"X",$B$10:$M$10,"="&amp;"Y")</f>
        <v>0</v>
      </c>
      <c r="AT109">
        <f ca="1">SUMIFS(INDEX($B$13:$M$64,MATCH(AT$83,$A$13:$A$64,0),1):INDEX($B$13:$M$64,MATCH(AT$83,$A$13:$A$64,0),12),$B74:$M74,"="&amp;"X",$B$10:$M$10,"="&amp;"Y")</f>
        <v>0</v>
      </c>
      <c r="AU109">
        <f ca="1">SUMIFS(INDEX($B$13:$M$64,MATCH(AU$83,$A$13:$A$64,0),1):INDEX($B$13:$M$64,MATCH(AU$83,$A$13:$A$64,0),12),$B74:$M74,"="&amp;"X",$B$10:$M$10,"="&amp;"Y")</f>
        <v>0</v>
      </c>
      <c r="AV109">
        <f ca="1">SUMIFS(INDEX($B$13:$M$64,MATCH(AV$83,$A$13:$A$64,0),1):INDEX($B$13:$M$64,MATCH(AV$83,$A$13:$A$64,0),12),$B74:$M74,"="&amp;"X",$B$10:$M$10,"="&amp;"Y")</f>
        <v>0</v>
      </c>
      <c r="AW109">
        <f ca="1">SUMIFS(INDEX($B$13:$M$64,MATCH(AW$83,$A$13:$A$64,0),1):INDEX($B$13:$M$64,MATCH(AW$83,$A$13:$A$64,0),12),$B74:$M74,"="&amp;"X",$B$10:$M$10,"="&amp;"Y")</f>
        <v>0</v>
      </c>
      <c r="AX109">
        <f ca="1">SUMIFS(INDEX($B$13:$M$64,MATCH(AX$83,$A$13:$A$64,0),1):INDEX($B$13:$M$64,MATCH(AX$83,$A$13:$A$64,0),12),$B74:$M74,"="&amp;"X",$B$10:$M$10,"="&amp;"Y")</f>
        <v>0</v>
      </c>
      <c r="AY109">
        <f ca="1">SUMIFS(INDEX($B$13:$M$64,MATCH(AY$83,$A$13:$A$64,0),1):INDEX($B$13:$M$64,MATCH(AY$83,$A$13:$A$64,0),12),$B74:$M74,"="&amp;"X",$B$10:$M$10,"="&amp;"Y")</f>
        <v>0</v>
      </c>
      <c r="AZ109">
        <f ca="1">SUMIFS(INDEX($B$13:$M$64,MATCH(AZ$83,$A$13:$A$64,0),1):INDEX($B$13:$M$64,MATCH(AZ$83,$A$13:$A$64,0),12),$B74:$M74,"="&amp;"X",$B$10:$M$10,"="&amp;"Y")</f>
        <v>0</v>
      </c>
      <c r="BA109">
        <f ca="1">SUMIFS(INDEX($B$13:$M$64,MATCH(BA$83,$A$13:$A$64,0),1):INDEX($B$13:$M$64,MATCH(BA$83,$A$13:$A$64,0),12),$B74:$M74,"="&amp;"X",$B$10:$M$10,"="&amp;"Y")</f>
        <v>0</v>
      </c>
    </row>
    <row r="110" spans="1:53" x14ac:dyDescent="0.35">
      <c r="A110" t="str">
        <f>Setup!A28</f>
        <v>Caseload 9</v>
      </c>
      <c r="B110">
        <f ca="1">SUMIFS(INDEX($B$13:$M$64,MATCH(B$83,$A$13:$A$64,0),1):INDEX($B$13:$M$64,MATCH(B$83,$A$13:$A$64,0),12),$B75:$M75,"="&amp;"X",$B$10:$M$10,"="&amp;"Y")</f>
        <v>0</v>
      </c>
      <c r="C110">
        <f ca="1">SUMIFS(INDEX($B$13:$M$64,MATCH(C$83,$A$13:$A$64,0),1):INDEX($B$13:$M$64,MATCH(C$83,$A$13:$A$64,0),12),$B75:$M75,"="&amp;"X",$B$10:$M$10,"="&amp;"Y")</f>
        <v>0</v>
      </c>
      <c r="D110">
        <f ca="1">SUMIFS(INDEX($B$13:$M$64,MATCH(D$83,$A$13:$A$64,0),1):INDEX($B$13:$M$64,MATCH(D$83,$A$13:$A$64,0),12),$B75:$M75,"="&amp;"X",$B$10:$M$10,"="&amp;"Y")</f>
        <v>0</v>
      </c>
      <c r="E110">
        <f ca="1">SUMIFS(INDEX($B$13:$M$64,MATCH(E$83,$A$13:$A$64,0),1):INDEX($B$13:$M$64,MATCH(E$83,$A$13:$A$64,0),12),$B75:$M75,"="&amp;"X",$B$10:$M$10,"="&amp;"Y")</f>
        <v>0</v>
      </c>
      <c r="F110">
        <f ca="1">SUMIFS(INDEX($B$13:$M$64,MATCH(F$83,$A$13:$A$64,0),1):INDEX($B$13:$M$64,MATCH(F$83,$A$13:$A$64,0),12),$B75:$M75,"="&amp;"X",$B$10:$M$10,"="&amp;"Y")</f>
        <v>0</v>
      </c>
      <c r="G110">
        <f ca="1">SUMIFS(INDEX($B$13:$M$64,MATCH(G$83,$A$13:$A$64,0),1):INDEX($B$13:$M$64,MATCH(G$83,$A$13:$A$64,0),12),$B75:$M75,"="&amp;"X",$B$10:$M$10,"="&amp;"Y")</f>
        <v>0</v>
      </c>
      <c r="H110">
        <f ca="1">SUMIFS(INDEX($B$13:$M$64,MATCH(H$83,$A$13:$A$64,0),1):INDEX($B$13:$M$64,MATCH(H$83,$A$13:$A$64,0),12),$B75:$M75,"="&amp;"X",$B$10:$M$10,"="&amp;"Y")</f>
        <v>0</v>
      </c>
      <c r="I110">
        <f ca="1">SUMIFS(INDEX($B$13:$M$64,MATCH(I$83,$A$13:$A$64,0),1):INDEX($B$13:$M$64,MATCH(I$83,$A$13:$A$64,0),12),$B75:$M75,"="&amp;"X",$B$10:$M$10,"="&amp;"Y")</f>
        <v>0</v>
      </c>
      <c r="J110">
        <f ca="1">SUMIFS(INDEX($B$13:$M$64,MATCH(J$83,$A$13:$A$64,0),1):INDEX($B$13:$M$64,MATCH(J$83,$A$13:$A$64,0),12),$B75:$M75,"="&amp;"X",$B$10:$M$10,"="&amp;"Y")</f>
        <v>0</v>
      </c>
      <c r="K110">
        <f ca="1">SUMIFS(INDEX($B$13:$M$64,MATCH(K$83,$A$13:$A$64,0),1):INDEX($B$13:$M$64,MATCH(K$83,$A$13:$A$64,0),12),$B75:$M75,"="&amp;"X",$B$10:$M$10,"="&amp;"Y")</f>
        <v>0</v>
      </c>
      <c r="L110">
        <f ca="1">SUMIFS(INDEX($B$13:$M$64,MATCH(L$83,$A$13:$A$64,0),1):INDEX($B$13:$M$64,MATCH(L$83,$A$13:$A$64,0),12),$B75:$M75,"="&amp;"X",$B$10:$M$10,"="&amp;"Y")</f>
        <v>0</v>
      </c>
      <c r="M110">
        <f ca="1">SUMIFS(INDEX($B$13:$M$64,MATCH(M$83,$A$13:$A$64,0),1):INDEX($B$13:$M$64,MATCH(M$83,$A$13:$A$64,0),12),$B75:$M75,"="&amp;"X",$B$10:$M$10,"="&amp;"Y")</f>
        <v>0</v>
      </c>
      <c r="N110">
        <f ca="1">SUMIFS(INDEX($B$13:$M$64,MATCH(N$83,$A$13:$A$64,0),1):INDEX($B$13:$M$64,MATCH(N$83,$A$13:$A$64,0),12),$B75:$M75,"="&amp;"X",$B$10:$M$10,"="&amp;"Y")</f>
        <v>0</v>
      </c>
      <c r="O110">
        <f ca="1">SUMIFS(INDEX($B$13:$M$64,MATCH(O$83,$A$13:$A$64,0),1):INDEX($B$13:$M$64,MATCH(O$83,$A$13:$A$64,0),12),$B75:$M75,"="&amp;"X",$B$10:$M$10,"="&amp;"Y")</f>
        <v>0</v>
      </c>
      <c r="P110">
        <f ca="1">SUMIFS(INDEX($B$13:$M$64,MATCH(P$83,$A$13:$A$64,0),1):INDEX($B$13:$M$64,MATCH(P$83,$A$13:$A$64,0),12),$B75:$M75,"="&amp;"X",$B$10:$M$10,"="&amp;"Y")</f>
        <v>0</v>
      </c>
      <c r="Q110">
        <f ca="1">SUMIFS(INDEX($B$13:$M$64,MATCH(Q$83,$A$13:$A$64,0),1):INDEX($B$13:$M$64,MATCH(Q$83,$A$13:$A$64,0),12),$B75:$M75,"="&amp;"X",$B$10:$M$10,"="&amp;"Y")</f>
        <v>0</v>
      </c>
      <c r="R110">
        <f ca="1">SUMIFS(INDEX($B$13:$M$64,MATCH(R$83,$A$13:$A$64,0),1):INDEX($B$13:$M$64,MATCH(R$83,$A$13:$A$64,0),12),$B75:$M75,"="&amp;"X",$B$10:$M$10,"="&amp;"Y")</f>
        <v>0</v>
      </c>
      <c r="S110">
        <f ca="1">SUMIFS(INDEX($B$13:$M$64,MATCH(S$83,$A$13:$A$64,0),1):INDEX($B$13:$M$64,MATCH(S$83,$A$13:$A$64,0),12),$B75:$M75,"="&amp;"X",$B$10:$M$10,"="&amp;"Y")</f>
        <v>0</v>
      </c>
      <c r="T110">
        <f ca="1">SUMIFS(INDEX($B$13:$M$64,MATCH(T$83,$A$13:$A$64,0),1):INDEX($B$13:$M$64,MATCH(T$83,$A$13:$A$64,0),12),$B75:$M75,"="&amp;"X",$B$10:$M$10,"="&amp;"Y")</f>
        <v>0</v>
      </c>
      <c r="U110">
        <f ca="1">SUMIFS(INDEX($B$13:$M$64,MATCH(U$83,$A$13:$A$64,0),1):INDEX($B$13:$M$64,MATCH(U$83,$A$13:$A$64,0),12),$B75:$M75,"="&amp;"X",$B$10:$M$10,"="&amp;"Y")</f>
        <v>0</v>
      </c>
      <c r="V110">
        <f ca="1">SUMIFS(INDEX($B$13:$M$64,MATCH(V$83,$A$13:$A$64,0),1):INDEX($B$13:$M$64,MATCH(V$83,$A$13:$A$64,0),12),$B75:$M75,"="&amp;"X",$B$10:$M$10,"="&amp;"Y")</f>
        <v>0</v>
      </c>
      <c r="W110">
        <f ca="1">SUMIFS(INDEX($B$13:$M$64,MATCH(W$83,$A$13:$A$64,0),1):INDEX($B$13:$M$64,MATCH(W$83,$A$13:$A$64,0),12),$B75:$M75,"="&amp;"X",$B$10:$M$10,"="&amp;"Y")</f>
        <v>0</v>
      </c>
      <c r="X110">
        <f ca="1">SUMIFS(INDEX($B$13:$M$64,MATCH(X$83,$A$13:$A$64,0),1):INDEX($B$13:$M$64,MATCH(X$83,$A$13:$A$64,0),12),$B75:$M75,"="&amp;"X",$B$10:$M$10,"="&amp;"Y")</f>
        <v>0</v>
      </c>
      <c r="Y110">
        <f ca="1">SUMIFS(INDEX($B$13:$M$64,MATCH(Y$83,$A$13:$A$64,0),1):INDEX($B$13:$M$64,MATCH(Y$83,$A$13:$A$64,0),12),$B75:$M75,"="&amp;"X",$B$10:$M$10,"="&amp;"Y")</f>
        <v>0</v>
      </c>
      <c r="Z110">
        <f ca="1">SUMIFS(INDEX($B$13:$M$64,MATCH(Z$83,$A$13:$A$64,0),1):INDEX($B$13:$M$64,MATCH(Z$83,$A$13:$A$64,0),12),$B75:$M75,"="&amp;"X",$B$10:$M$10,"="&amp;"Y")</f>
        <v>0</v>
      </c>
      <c r="AA110">
        <f ca="1">SUMIFS(INDEX($B$13:$M$64,MATCH(AA$83,$A$13:$A$64,0),1):INDEX($B$13:$M$64,MATCH(AA$83,$A$13:$A$64,0),12),$B75:$M75,"="&amp;"X",$B$10:$M$10,"="&amp;"Y")</f>
        <v>0</v>
      </c>
      <c r="AB110">
        <f ca="1">SUMIFS(INDEX($B$13:$M$64,MATCH(AB$83,$A$13:$A$64,0),1):INDEX($B$13:$M$64,MATCH(AB$83,$A$13:$A$64,0),12),$B75:$M75,"="&amp;"X",$B$10:$M$10,"="&amp;"Y")</f>
        <v>0</v>
      </c>
      <c r="AC110">
        <f ca="1">SUMIFS(INDEX($B$13:$M$64,MATCH(AC$83,$A$13:$A$64,0),1):INDEX($B$13:$M$64,MATCH(AC$83,$A$13:$A$64,0),12),$B75:$M75,"="&amp;"X",$B$10:$M$10,"="&amp;"Y")</f>
        <v>0</v>
      </c>
      <c r="AD110">
        <f ca="1">SUMIFS(INDEX($B$13:$M$64,MATCH(AD$83,$A$13:$A$64,0),1):INDEX($B$13:$M$64,MATCH(AD$83,$A$13:$A$64,0),12),$B75:$M75,"="&amp;"X",$B$10:$M$10,"="&amp;"Y")</f>
        <v>0</v>
      </c>
      <c r="AE110">
        <f ca="1">SUMIFS(INDEX($B$13:$M$64,MATCH(AE$83,$A$13:$A$64,0),1):INDEX($B$13:$M$64,MATCH(AE$83,$A$13:$A$64,0),12),$B75:$M75,"="&amp;"X",$B$10:$M$10,"="&amp;"Y")</f>
        <v>0</v>
      </c>
      <c r="AF110">
        <f ca="1">SUMIFS(INDEX($B$13:$M$64,MATCH(AF$83,$A$13:$A$64,0),1):INDEX($B$13:$M$64,MATCH(AF$83,$A$13:$A$64,0),12),$B75:$M75,"="&amp;"X",$B$10:$M$10,"="&amp;"Y")</f>
        <v>0</v>
      </c>
      <c r="AG110">
        <f ca="1">SUMIFS(INDEX($B$13:$M$64,MATCH(AG$83,$A$13:$A$64,0),1):INDEX($B$13:$M$64,MATCH(AG$83,$A$13:$A$64,0),12),$B75:$M75,"="&amp;"X",$B$10:$M$10,"="&amp;"Y")</f>
        <v>0</v>
      </c>
      <c r="AH110">
        <f ca="1">SUMIFS(INDEX($B$13:$M$64,MATCH(AH$83,$A$13:$A$64,0),1):INDEX($B$13:$M$64,MATCH(AH$83,$A$13:$A$64,0),12),$B75:$M75,"="&amp;"X",$B$10:$M$10,"="&amp;"Y")</f>
        <v>0</v>
      </c>
      <c r="AI110">
        <f ca="1">SUMIFS(INDEX($B$13:$M$64,MATCH(AI$83,$A$13:$A$64,0),1):INDEX($B$13:$M$64,MATCH(AI$83,$A$13:$A$64,0),12),$B75:$M75,"="&amp;"X",$B$10:$M$10,"="&amp;"Y")</f>
        <v>0</v>
      </c>
      <c r="AJ110">
        <f ca="1">SUMIFS(INDEX($B$13:$M$64,MATCH(AJ$83,$A$13:$A$64,0),1):INDEX($B$13:$M$64,MATCH(AJ$83,$A$13:$A$64,0),12),$B75:$M75,"="&amp;"X",$B$10:$M$10,"="&amp;"Y")</f>
        <v>0</v>
      </c>
      <c r="AK110">
        <f ca="1">SUMIFS(INDEX($B$13:$M$64,MATCH(AK$83,$A$13:$A$64,0),1):INDEX($B$13:$M$64,MATCH(AK$83,$A$13:$A$64,0),12),$B75:$M75,"="&amp;"X",$B$10:$M$10,"="&amp;"Y")</f>
        <v>0</v>
      </c>
      <c r="AL110">
        <f ca="1">SUMIFS(INDEX($B$13:$M$64,MATCH(AL$83,$A$13:$A$64,0),1):INDEX($B$13:$M$64,MATCH(AL$83,$A$13:$A$64,0),12),$B75:$M75,"="&amp;"X",$B$10:$M$10,"="&amp;"Y")</f>
        <v>0</v>
      </c>
      <c r="AM110">
        <f ca="1">SUMIFS(INDEX($B$13:$M$64,MATCH(AM$83,$A$13:$A$64,0),1):INDEX($B$13:$M$64,MATCH(AM$83,$A$13:$A$64,0),12),$B75:$M75,"="&amp;"X",$B$10:$M$10,"="&amp;"Y")</f>
        <v>0</v>
      </c>
      <c r="AN110">
        <f ca="1">SUMIFS(INDEX($B$13:$M$64,MATCH(AN$83,$A$13:$A$64,0),1):INDEX($B$13:$M$64,MATCH(AN$83,$A$13:$A$64,0),12),$B75:$M75,"="&amp;"X",$B$10:$M$10,"="&amp;"Y")</f>
        <v>0</v>
      </c>
      <c r="AO110">
        <f ca="1">SUMIFS(INDEX($B$13:$M$64,MATCH(AO$83,$A$13:$A$64,0),1):INDEX($B$13:$M$64,MATCH(AO$83,$A$13:$A$64,0),12),$B75:$M75,"="&amp;"X",$B$10:$M$10,"="&amp;"Y")</f>
        <v>0</v>
      </c>
      <c r="AP110">
        <f ca="1">SUMIFS(INDEX($B$13:$M$64,MATCH(AP$83,$A$13:$A$64,0),1):INDEX($B$13:$M$64,MATCH(AP$83,$A$13:$A$64,0),12),$B75:$M75,"="&amp;"X",$B$10:$M$10,"="&amp;"Y")</f>
        <v>0</v>
      </c>
      <c r="AQ110">
        <f ca="1">SUMIFS(INDEX($B$13:$M$64,MATCH(AQ$83,$A$13:$A$64,0),1):INDEX($B$13:$M$64,MATCH(AQ$83,$A$13:$A$64,0),12),$B75:$M75,"="&amp;"X",$B$10:$M$10,"="&amp;"Y")</f>
        <v>0</v>
      </c>
      <c r="AR110">
        <f ca="1">SUMIFS(INDEX($B$13:$M$64,MATCH(AR$83,$A$13:$A$64,0),1):INDEX($B$13:$M$64,MATCH(AR$83,$A$13:$A$64,0),12),$B75:$M75,"="&amp;"X",$B$10:$M$10,"="&amp;"Y")</f>
        <v>0</v>
      </c>
      <c r="AS110">
        <f ca="1">SUMIFS(INDEX($B$13:$M$64,MATCH(AS$83,$A$13:$A$64,0),1):INDEX($B$13:$M$64,MATCH(AS$83,$A$13:$A$64,0),12),$B75:$M75,"="&amp;"X",$B$10:$M$10,"="&amp;"Y")</f>
        <v>0</v>
      </c>
      <c r="AT110">
        <f ca="1">SUMIFS(INDEX($B$13:$M$64,MATCH(AT$83,$A$13:$A$64,0),1):INDEX($B$13:$M$64,MATCH(AT$83,$A$13:$A$64,0),12),$B75:$M75,"="&amp;"X",$B$10:$M$10,"="&amp;"Y")</f>
        <v>0</v>
      </c>
      <c r="AU110">
        <f ca="1">SUMIFS(INDEX($B$13:$M$64,MATCH(AU$83,$A$13:$A$64,0),1):INDEX($B$13:$M$64,MATCH(AU$83,$A$13:$A$64,0),12),$B75:$M75,"="&amp;"X",$B$10:$M$10,"="&amp;"Y")</f>
        <v>0</v>
      </c>
      <c r="AV110">
        <f ca="1">SUMIFS(INDEX($B$13:$M$64,MATCH(AV$83,$A$13:$A$64,0),1):INDEX($B$13:$M$64,MATCH(AV$83,$A$13:$A$64,0),12),$B75:$M75,"="&amp;"X",$B$10:$M$10,"="&amp;"Y")</f>
        <v>0</v>
      </c>
      <c r="AW110">
        <f ca="1">SUMIFS(INDEX($B$13:$M$64,MATCH(AW$83,$A$13:$A$64,0),1):INDEX($B$13:$M$64,MATCH(AW$83,$A$13:$A$64,0),12),$B75:$M75,"="&amp;"X",$B$10:$M$10,"="&amp;"Y")</f>
        <v>0</v>
      </c>
      <c r="AX110">
        <f ca="1">SUMIFS(INDEX($B$13:$M$64,MATCH(AX$83,$A$13:$A$64,0),1):INDEX($B$13:$M$64,MATCH(AX$83,$A$13:$A$64,0),12),$B75:$M75,"="&amp;"X",$B$10:$M$10,"="&amp;"Y")</f>
        <v>0</v>
      </c>
      <c r="AY110">
        <f ca="1">SUMIFS(INDEX($B$13:$M$64,MATCH(AY$83,$A$13:$A$64,0),1):INDEX($B$13:$M$64,MATCH(AY$83,$A$13:$A$64,0),12),$B75:$M75,"="&amp;"X",$B$10:$M$10,"="&amp;"Y")</f>
        <v>0</v>
      </c>
      <c r="AZ110">
        <f ca="1">SUMIFS(INDEX($B$13:$M$64,MATCH(AZ$83,$A$13:$A$64,0),1):INDEX($B$13:$M$64,MATCH(AZ$83,$A$13:$A$64,0),12),$B75:$M75,"="&amp;"X",$B$10:$M$10,"="&amp;"Y")</f>
        <v>0</v>
      </c>
      <c r="BA110">
        <f ca="1">SUMIFS(INDEX($B$13:$M$64,MATCH(BA$83,$A$13:$A$64,0),1):INDEX($B$13:$M$64,MATCH(BA$83,$A$13:$A$64,0),12),$B75:$M75,"="&amp;"X",$B$10:$M$10,"="&amp;"Y")</f>
        <v>0</v>
      </c>
    </row>
    <row r="111" spans="1:53" x14ac:dyDescent="0.35">
      <c r="A111" t="str">
        <f>Setup!A29</f>
        <v>Caseload 10</v>
      </c>
      <c r="B111">
        <f ca="1">SUMIFS(INDEX($B$13:$M$64,MATCH(B$83,$A$13:$A$64,0),1):INDEX($B$13:$M$64,MATCH(B$83,$A$13:$A$64,0),12),$B76:$M76,"="&amp;"X",$B$10:$M$10,"="&amp;"Y")</f>
        <v>0</v>
      </c>
      <c r="C111">
        <f ca="1">SUMIFS(INDEX($B$13:$M$64,MATCH(C$83,$A$13:$A$64,0),1):INDEX($B$13:$M$64,MATCH(C$83,$A$13:$A$64,0),12),$B76:$M76,"="&amp;"X",$B$10:$M$10,"="&amp;"Y")</f>
        <v>0</v>
      </c>
      <c r="D111">
        <f ca="1">SUMIFS(INDEX($B$13:$M$64,MATCH(D$83,$A$13:$A$64,0),1):INDEX($B$13:$M$64,MATCH(D$83,$A$13:$A$64,0),12),$B76:$M76,"="&amp;"X",$B$10:$M$10,"="&amp;"Y")</f>
        <v>0</v>
      </c>
      <c r="E111">
        <f ca="1">SUMIFS(INDEX($B$13:$M$64,MATCH(E$83,$A$13:$A$64,0),1):INDEX($B$13:$M$64,MATCH(E$83,$A$13:$A$64,0),12),$B76:$M76,"="&amp;"X",$B$10:$M$10,"="&amp;"Y")</f>
        <v>0</v>
      </c>
      <c r="F111">
        <f ca="1">SUMIFS(INDEX($B$13:$M$64,MATCH(F$83,$A$13:$A$64,0),1):INDEX($B$13:$M$64,MATCH(F$83,$A$13:$A$64,0),12),$B76:$M76,"="&amp;"X",$B$10:$M$10,"="&amp;"Y")</f>
        <v>0</v>
      </c>
      <c r="G111">
        <f ca="1">SUMIFS(INDEX($B$13:$M$64,MATCH(G$83,$A$13:$A$64,0),1):INDEX($B$13:$M$64,MATCH(G$83,$A$13:$A$64,0),12),$B76:$M76,"="&amp;"X",$B$10:$M$10,"="&amp;"Y")</f>
        <v>0</v>
      </c>
      <c r="H111">
        <f ca="1">SUMIFS(INDEX($B$13:$M$64,MATCH(H$83,$A$13:$A$64,0),1):INDEX($B$13:$M$64,MATCH(H$83,$A$13:$A$64,0),12),$B76:$M76,"="&amp;"X",$B$10:$M$10,"="&amp;"Y")</f>
        <v>0</v>
      </c>
      <c r="I111">
        <f ca="1">SUMIFS(INDEX($B$13:$M$64,MATCH(I$83,$A$13:$A$64,0),1):INDEX($B$13:$M$64,MATCH(I$83,$A$13:$A$64,0),12),$B76:$M76,"="&amp;"X",$B$10:$M$10,"="&amp;"Y")</f>
        <v>0</v>
      </c>
      <c r="J111">
        <f ca="1">SUMIFS(INDEX($B$13:$M$64,MATCH(J$83,$A$13:$A$64,0),1):INDEX($B$13:$M$64,MATCH(J$83,$A$13:$A$64,0),12),$B76:$M76,"="&amp;"X",$B$10:$M$10,"="&amp;"Y")</f>
        <v>0</v>
      </c>
      <c r="K111">
        <f ca="1">SUMIFS(INDEX($B$13:$M$64,MATCH(K$83,$A$13:$A$64,0),1):INDEX($B$13:$M$64,MATCH(K$83,$A$13:$A$64,0),12),$B76:$M76,"="&amp;"X",$B$10:$M$10,"="&amp;"Y")</f>
        <v>0</v>
      </c>
      <c r="L111">
        <f ca="1">SUMIFS(INDEX($B$13:$M$64,MATCH(L$83,$A$13:$A$64,0),1):INDEX($B$13:$M$64,MATCH(L$83,$A$13:$A$64,0),12),$B76:$M76,"="&amp;"X",$B$10:$M$10,"="&amp;"Y")</f>
        <v>0</v>
      </c>
      <c r="M111">
        <f ca="1">SUMIFS(INDEX($B$13:$M$64,MATCH(M$83,$A$13:$A$64,0),1):INDEX($B$13:$M$64,MATCH(M$83,$A$13:$A$64,0),12),$B76:$M76,"="&amp;"X",$B$10:$M$10,"="&amp;"Y")</f>
        <v>0</v>
      </c>
      <c r="N111">
        <f ca="1">SUMIFS(INDEX($B$13:$M$64,MATCH(N$83,$A$13:$A$64,0),1):INDEX($B$13:$M$64,MATCH(N$83,$A$13:$A$64,0),12),$B76:$M76,"="&amp;"X",$B$10:$M$10,"="&amp;"Y")</f>
        <v>0</v>
      </c>
      <c r="O111">
        <f ca="1">SUMIFS(INDEX($B$13:$M$64,MATCH(O$83,$A$13:$A$64,0),1):INDEX($B$13:$M$64,MATCH(O$83,$A$13:$A$64,0),12),$B76:$M76,"="&amp;"X",$B$10:$M$10,"="&amp;"Y")</f>
        <v>0</v>
      </c>
      <c r="P111">
        <f ca="1">SUMIFS(INDEX($B$13:$M$64,MATCH(P$83,$A$13:$A$64,0),1):INDEX($B$13:$M$64,MATCH(P$83,$A$13:$A$64,0),12),$B76:$M76,"="&amp;"X",$B$10:$M$10,"="&amp;"Y")</f>
        <v>0</v>
      </c>
      <c r="Q111">
        <f ca="1">SUMIFS(INDEX($B$13:$M$64,MATCH(Q$83,$A$13:$A$64,0),1):INDEX($B$13:$M$64,MATCH(Q$83,$A$13:$A$64,0),12),$B76:$M76,"="&amp;"X",$B$10:$M$10,"="&amp;"Y")</f>
        <v>0</v>
      </c>
      <c r="R111">
        <f ca="1">SUMIFS(INDEX($B$13:$M$64,MATCH(R$83,$A$13:$A$64,0),1):INDEX($B$13:$M$64,MATCH(R$83,$A$13:$A$64,0),12),$B76:$M76,"="&amp;"X",$B$10:$M$10,"="&amp;"Y")</f>
        <v>0</v>
      </c>
      <c r="S111">
        <f ca="1">SUMIFS(INDEX($B$13:$M$64,MATCH(S$83,$A$13:$A$64,0),1):INDEX($B$13:$M$64,MATCH(S$83,$A$13:$A$64,0),12),$B76:$M76,"="&amp;"X",$B$10:$M$10,"="&amp;"Y")</f>
        <v>0</v>
      </c>
      <c r="T111">
        <f ca="1">SUMIFS(INDEX($B$13:$M$64,MATCH(T$83,$A$13:$A$64,0),1):INDEX($B$13:$M$64,MATCH(T$83,$A$13:$A$64,0),12),$B76:$M76,"="&amp;"X",$B$10:$M$10,"="&amp;"Y")</f>
        <v>0</v>
      </c>
      <c r="U111">
        <f ca="1">SUMIFS(INDEX($B$13:$M$64,MATCH(U$83,$A$13:$A$64,0),1):INDEX($B$13:$M$64,MATCH(U$83,$A$13:$A$64,0),12),$B76:$M76,"="&amp;"X",$B$10:$M$10,"="&amp;"Y")</f>
        <v>0</v>
      </c>
      <c r="V111">
        <f ca="1">SUMIFS(INDEX($B$13:$M$64,MATCH(V$83,$A$13:$A$64,0),1):INDEX($B$13:$M$64,MATCH(V$83,$A$13:$A$64,0),12),$B76:$M76,"="&amp;"X",$B$10:$M$10,"="&amp;"Y")</f>
        <v>0</v>
      </c>
      <c r="W111">
        <f ca="1">SUMIFS(INDEX($B$13:$M$64,MATCH(W$83,$A$13:$A$64,0),1):INDEX($B$13:$M$64,MATCH(W$83,$A$13:$A$64,0),12),$B76:$M76,"="&amp;"X",$B$10:$M$10,"="&amp;"Y")</f>
        <v>0</v>
      </c>
      <c r="X111">
        <f ca="1">SUMIFS(INDEX($B$13:$M$64,MATCH(X$83,$A$13:$A$64,0),1):INDEX($B$13:$M$64,MATCH(X$83,$A$13:$A$64,0),12),$B76:$M76,"="&amp;"X",$B$10:$M$10,"="&amp;"Y")</f>
        <v>0</v>
      </c>
      <c r="Y111">
        <f ca="1">SUMIFS(INDEX($B$13:$M$64,MATCH(Y$83,$A$13:$A$64,0),1):INDEX($B$13:$M$64,MATCH(Y$83,$A$13:$A$64,0),12),$B76:$M76,"="&amp;"X",$B$10:$M$10,"="&amp;"Y")</f>
        <v>0</v>
      </c>
      <c r="Z111">
        <f ca="1">SUMIFS(INDEX($B$13:$M$64,MATCH(Z$83,$A$13:$A$64,0),1):INDEX($B$13:$M$64,MATCH(Z$83,$A$13:$A$64,0),12),$B76:$M76,"="&amp;"X",$B$10:$M$10,"="&amp;"Y")</f>
        <v>0</v>
      </c>
      <c r="AA111">
        <f ca="1">SUMIFS(INDEX($B$13:$M$64,MATCH(AA$83,$A$13:$A$64,0),1):INDEX($B$13:$M$64,MATCH(AA$83,$A$13:$A$64,0),12),$B76:$M76,"="&amp;"X",$B$10:$M$10,"="&amp;"Y")</f>
        <v>0</v>
      </c>
      <c r="AB111">
        <f ca="1">SUMIFS(INDEX($B$13:$M$64,MATCH(AB$83,$A$13:$A$64,0),1):INDEX($B$13:$M$64,MATCH(AB$83,$A$13:$A$64,0),12),$B76:$M76,"="&amp;"X",$B$10:$M$10,"="&amp;"Y")</f>
        <v>0</v>
      </c>
      <c r="AC111">
        <f ca="1">SUMIFS(INDEX($B$13:$M$64,MATCH(AC$83,$A$13:$A$64,0),1):INDEX($B$13:$M$64,MATCH(AC$83,$A$13:$A$64,0),12),$B76:$M76,"="&amp;"X",$B$10:$M$10,"="&amp;"Y")</f>
        <v>0</v>
      </c>
      <c r="AD111">
        <f ca="1">SUMIFS(INDEX($B$13:$M$64,MATCH(AD$83,$A$13:$A$64,0),1):INDEX($B$13:$M$64,MATCH(AD$83,$A$13:$A$64,0),12),$B76:$M76,"="&amp;"X",$B$10:$M$10,"="&amp;"Y")</f>
        <v>0</v>
      </c>
      <c r="AE111">
        <f ca="1">SUMIFS(INDEX($B$13:$M$64,MATCH(AE$83,$A$13:$A$64,0),1):INDEX($B$13:$M$64,MATCH(AE$83,$A$13:$A$64,0),12),$B76:$M76,"="&amp;"X",$B$10:$M$10,"="&amp;"Y")</f>
        <v>0</v>
      </c>
      <c r="AF111">
        <f ca="1">SUMIFS(INDEX($B$13:$M$64,MATCH(AF$83,$A$13:$A$64,0),1):INDEX($B$13:$M$64,MATCH(AF$83,$A$13:$A$64,0),12),$B76:$M76,"="&amp;"X",$B$10:$M$10,"="&amp;"Y")</f>
        <v>0</v>
      </c>
      <c r="AG111">
        <f ca="1">SUMIFS(INDEX($B$13:$M$64,MATCH(AG$83,$A$13:$A$64,0),1):INDEX($B$13:$M$64,MATCH(AG$83,$A$13:$A$64,0),12),$B76:$M76,"="&amp;"X",$B$10:$M$10,"="&amp;"Y")</f>
        <v>0</v>
      </c>
      <c r="AH111">
        <f ca="1">SUMIFS(INDEX($B$13:$M$64,MATCH(AH$83,$A$13:$A$64,0),1):INDEX($B$13:$M$64,MATCH(AH$83,$A$13:$A$64,0),12),$B76:$M76,"="&amp;"X",$B$10:$M$10,"="&amp;"Y")</f>
        <v>0</v>
      </c>
      <c r="AI111">
        <f ca="1">SUMIFS(INDEX($B$13:$M$64,MATCH(AI$83,$A$13:$A$64,0),1):INDEX($B$13:$M$64,MATCH(AI$83,$A$13:$A$64,0),12),$B76:$M76,"="&amp;"X",$B$10:$M$10,"="&amp;"Y")</f>
        <v>0</v>
      </c>
      <c r="AJ111">
        <f ca="1">SUMIFS(INDEX($B$13:$M$64,MATCH(AJ$83,$A$13:$A$64,0),1):INDEX($B$13:$M$64,MATCH(AJ$83,$A$13:$A$64,0),12),$B76:$M76,"="&amp;"X",$B$10:$M$10,"="&amp;"Y")</f>
        <v>0</v>
      </c>
      <c r="AK111">
        <f ca="1">SUMIFS(INDEX($B$13:$M$64,MATCH(AK$83,$A$13:$A$64,0),1):INDEX($B$13:$M$64,MATCH(AK$83,$A$13:$A$64,0),12),$B76:$M76,"="&amp;"X",$B$10:$M$10,"="&amp;"Y")</f>
        <v>0</v>
      </c>
      <c r="AL111">
        <f ca="1">SUMIFS(INDEX($B$13:$M$64,MATCH(AL$83,$A$13:$A$64,0),1):INDEX($B$13:$M$64,MATCH(AL$83,$A$13:$A$64,0),12),$B76:$M76,"="&amp;"X",$B$10:$M$10,"="&amp;"Y")</f>
        <v>0</v>
      </c>
      <c r="AM111">
        <f ca="1">SUMIFS(INDEX($B$13:$M$64,MATCH(AM$83,$A$13:$A$64,0),1):INDEX($B$13:$M$64,MATCH(AM$83,$A$13:$A$64,0),12),$B76:$M76,"="&amp;"X",$B$10:$M$10,"="&amp;"Y")</f>
        <v>0</v>
      </c>
      <c r="AN111">
        <f ca="1">SUMIFS(INDEX($B$13:$M$64,MATCH(AN$83,$A$13:$A$64,0),1):INDEX($B$13:$M$64,MATCH(AN$83,$A$13:$A$64,0),12),$B76:$M76,"="&amp;"X",$B$10:$M$10,"="&amp;"Y")</f>
        <v>0</v>
      </c>
      <c r="AO111">
        <f ca="1">SUMIFS(INDEX($B$13:$M$64,MATCH(AO$83,$A$13:$A$64,0),1):INDEX($B$13:$M$64,MATCH(AO$83,$A$13:$A$64,0),12),$B76:$M76,"="&amp;"X",$B$10:$M$10,"="&amp;"Y")</f>
        <v>0</v>
      </c>
      <c r="AP111">
        <f ca="1">SUMIFS(INDEX($B$13:$M$64,MATCH(AP$83,$A$13:$A$64,0),1):INDEX($B$13:$M$64,MATCH(AP$83,$A$13:$A$64,0),12),$B76:$M76,"="&amp;"X",$B$10:$M$10,"="&amp;"Y")</f>
        <v>0</v>
      </c>
      <c r="AQ111">
        <f ca="1">SUMIFS(INDEX($B$13:$M$64,MATCH(AQ$83,$A$13:$A$64,0),1):INDEX($B$13:$M$64,MATCH(AQ$83,$A$13:$A$64,0),12),$B76:$M76,"="&amp;"X",$B$10:$M$10,"="&amp;"Y")</f>
        <v>0</v>
      </c>
      <c r="AR111">
        <f ca="1">SUMIFS(INDEX($B$13:$M$64,MATCH(AR$83,$A$13:$A$64,0),1):INDEX($B$13:$M$64,MATCH(AR$83,$A$13:$A$64,0),12),$B76:$M76,"="&amp;"X",$B$10:$M$10,"="&amp;"Y")</f>
        <v>0</v>
      </c>
      <c r="AS111">
        <f ca="1">SUMIFS(INDEX($B$13:$M$64,MATCH(AS$83,$A$13:$A$64,0),1):INDEX($B$13:$M$64,MATCH(AS$83,$A$13:$A$64,0),12),$B76:$M76,"="&amp;"X",$B$10:$M$10,"="&amp;"Y")</f>
        <v>0</v>
      </c>
      <c r="AT111">
        <f ca="1">SUMIFS(INDEX($B$13:$M$64,MATCH(AT$83,$A$13:$A$64,0),1):INDEX($B$13:$M$64,MATCH(AT$83,$A$13:$A$64,0),12),$B76:$M76,"="&amp;"X",$B$10:$M$10,"="&amp;"Y")</f>
        <v>0</v>
      </c>
      <c r="AU111">
        <f ca="1">SUMIFS(INDEX($B$13:$M$64,MATCH(AU$83,$A$13:$A$64,0),1):INDEX($B$13:$M$64,MATCH(AU$83,$A$13:$A$64,0),12),$B76:$M76,"="&amp;"X",$B$10:$M$10,"="&amp;"Y")</f>
        <v>0</v>
      </c>
      <c r="AV111">
        <f ca="1">SUMIFS(INDEX($B$13:$M$64,MATCH(AV$83,$A$13:$A$64,0),1):INDEX($B$13:$M$64,MATCH(AV$83,$A$13:$A$64,0),12),$B76:$M76,"="&amp;"X",$B$10:$M$10,"="&amp;"Y")</f>
        <v>0</v>
      </c>
      <c r="AW111">
        <f ca="1">SUMIFS(INDEX($B$13:$M$64,MATCH(AW$83,$A$13:$A$64,0),1):INDEX($B$13:$M$64,MATCH(AW$83,$A$13:$A$64,0),12),$B76:$M76,"="&amp;"X",$B$10:$M$10,"="&amp;"Y")</f>
        <v>0</v>
      </c>
      <c r="AX111">
        <f ca="1">SUMIFS(INDEX($B$13:$M$64,MATCH(AX$83,$A$13:$A$64,0),1):INDEX($B$13:$M$64,MATCH(AX$83,$A$13:$A$64,0),12),$B76:$M76,"="&amp;"X",$B$10:$M$10,"="&amp;"Y")</f>
        <v>0</v>
      </c>
      <c r="AY111">
        <f ca="1">SUMIFS(INDEX($B$13:$M$64,MATCH(AY$83,$A$13:$A$64,0),1):INDEX($B$13:$M$64,MATCH(AY$83,$A$13:$A$64,0),12),$B76:$M76,"="&amp;"X",$B$10:$M$10,"="&amp;"Y")</f>
        <v>0</v>
      </c>
      <c r="AZ111">
        <f ca="1">SUMIFS(INDEX($B$13:$M$64,MATCH(AZ$83,$A$13:$A$64,0),1):INDEX($B$13:$M$64,MATCH(AZ$83,$A$13:$A$64,0),12),$B76:$M76,"="&amp;"X",$B$10:$M$10,"="&amp;"Y")</f>
        <v>0</v>
      </c>
      <c r="BA111">
        <f ca="1">SUMIFS(INDEX($B$13:$M$64,MATCH(BA$83,$A$13:$A$64,0),1):INDEX($B$13:$M$64,MATCH(BA$83,$A$13:$A$64,0),12),$B76:$M76,"="&amp;"X",$B$10:$M$10,"="&amp;"Y")</f>
        <v>0</v>
      </c>
    </row>
    <row r="112" spans="1:53" x14ac:dyDescent="0.35">
      <c r="A112" t="str">
        <f>Setup!A30</f>
        <v>Caseload 11</v>
      </c>
      <c r="B112">
        <f ca="1">SUMIFS(INDEX($B$13:$M$64,MATCH(B$83,$A$13:$A$64,0),1):INDEX($B$13:$M$64,MATCH(B$83,$A$13:$A$64,0),12),$B77:$M77,"="&amp;"X",$B$10:$M$10,"="&amp;"Y")</f>
        <v>0</v>
      </c>
      <c r="C112">
        <f ca="1">SUMIFS(INDEX($B$13:$M$64,MATCH(C$83,$A$13:$A$64,0),1):INDEX($B$13:$M$64,MATCH(C$83,$A$13:$A$64,0),12),$B77:$M77,"="&amp;"X",$B$10:$M$10,"="&amp;"Y")</f>
        <v>0</v>
      </c>
      <c r="D112">
        <f ca="1">SUMIFS(INDEX($B$13:$M$64,MATCH(D$83,$A$13:$A$64,0),1):INDEX($B$13:$M$64,MATCH(D$83,$A$13:$A$64,0),12),$B77:$M77,"="&amp;"X",$B$10:$M$10,"="&amp;"Y")</f>
        <v>0</v>
      </c>
      <c r="E112">
        <f ca="1">SUMIFS(INDEX($B$13:$M$64,MATCH(E$83,$A$13:$A$64,0),1):INDEX($B$13:$M$64,MATCH(E$83,$A$13:$A$64,0),12),$B77:$M77,"="&amp;"X",$B$10:$M$10,"="&amp;"Y")</f>
        <v>0</v>
      </c>
      <c r="F112">
        <f ca="1">SUMIFS(INDEX($B$13:$M$64,MATCH(F$83,$A$13:$A$64,0),1):INDEX($B$13:$M$64,MATCH(F$83,$A$13:$A$64,0),12),$B77:$M77,"="&amp;"X",$B$10:$M$10,"="&amp;"Y")</f>
        <v>0</v>
      </c>
      <c r="G112">
        <f ca="1">SUMIFS(INDEX($B$13:$M$64,MATCH(G$83,$A$13:$A$64,0),1):INDEX($B$13:$M$64,MATCH(G$83,$A$13:$A$64,0),12),$B77:$M77,"="&amp;"X",$B$10:$M$10,"="&amp;"Y")</f>
        <v>0</v>
      </c>
      <c r="H112">
        <f ca="1">SUMIFS(INDEX($B$13:$M$64,MATCH(H$83,$A$13:$A$64,0),1):INDEX($B$13:$M$64,MATCH(H$83,$A$13:$A$64,0),12),$B77:$M77,"="&amp;"X",$B$10:$M$10,"="&amp;"Y")</f>
        <v>0</v>
      </c>
      <c r="I112">
        <f ca="1">SUMIFS(INDEX($B$13:$M$64,MATCH(I$83,$A$13:$A$64,0),1):INDEX($B$13:$M$64,MATCH(I$83,$A$13:$A$64,0),12),$B77:$M77,"="&amp;"X",$B$10:$M$10,"="&amp;"Y")</f>
        <v>0</v>
      </c>
      <c r="J112">
        <f ca="1">SUMIFS(INDEX($B$13:$M$64,MATCH(J$83,$A$13:$A$64,0),1):INDEX($B$13:$M$64,MATCH(J$83,$A$13:$A$64,0),12),$B77:$M77,"="&amp;"X",$B$10:$M$10,"="&amp;"Y")</f>
        <v>0</v>
      </c>
      <c r="K112">
        <f ca="1">SUMIFS(INDEX($B$13:$M$64,MATCH(K$83,$A$13:$A$64,0),1):INDEX($B$13:$M$64,MATCH(K$83,$A$13:$A$64,0),12),$B77:$M77,"="&amp;"X",$B$10:$M$10,"="&amp;"Y")</f>
        <v>0</v>
      </c>
      <c r="L112">
        <f ca="1">SUMIFS(INDEX($B$13:$M$64,MATCH(L$83,$A$13:$A$64,0),1):INDEX($B$13:$M$64,MATCH(L$83,$A$13:$A$64,0),12),$B77:$M77,"="&amp;"X",$B$10:$M$10,"="&amp;"Y")</f>
        <v>0</v>
      </c>
      <c r="M112">
        <f ca="1">SUMIFS(INDEX($B$13:$M$64,MATCH(M$83,$A$13:$A$64,0),1):INDEX($B$13:$M$64,MATCH(M$83,$A$13:$A$64,0),12),$B77:$M77,"="&amp;"X",$B$10:$M$10,"="&amp;"Y")</f>
        <v>0</v>
      </c>
      <c r="N112">
        <f ca="1">SUMIFS(INDEX($B$13:$M$64,MATCH(N$83,$A$13:$A$64,0),1):INDEX($B$13:$M$64,MATCH(N$83,$A$13:$A$64,0),12),$B77:$M77,"="&amp;"X",$B$10:$M$10,"="&amp;"Y")</f>
        <v>0</v>
      </c>
      <c r="O112">
        <f ca="1">SUMIFS(INDEX($B$13:$M$64,MATCH(O$83,$A$13:$A$64,0),1):INDEX($B$13:$M$64,MATCH(O$83,$A$13:$A$64,0),12),$B77:$M77,"="&amp;"X",$B$10:$M$10,"="&amp;"Y")</f>
        <v>0</v>
      </c>
      <c r="P112">
        <f ca="1">SUMIFS(INDEX($B$13:$M$64,MATCH(P$83,$A$13:$A$64,0),1):INDEX($B$13:$M$64,MATCH(P$83,$A$13:$A$64,0),12),$B77:$M77,"="&amp;"X",$B$10:$M$10,"="&amp;"Y")</f>
        <v>0</v>
      </c>
      <c r="Q112">
        <f ca="1">SUMIFS(INDEX($B$13:$M$64,MATCH(Q$83,$A$13:$A$64,0),1):INDEX($B$13:$M$64,MATCH(Q$83,$A$13:$A$64,0),12),$B77:$M77,"="&amp;"X",$B$10:$M$10,"="&amp;"Y")</f>
        <v>0</v>
      </c>
      <c r="R112">
        <f ca="1">SUMIFS(INDEX($B$13:$M$64,MATCH(R$83,$A$13:$A$64,0),1):INDEX($B$13:$M$64,MATCH(R$83,$A$13:$A$64,0),12),$B77:$M77,"="&amp;"X",$B$10:$M$10,"="&amp;"Y")</f>
        <v>0</v>
      </c>
      <c r="S112">
        <f ca="1">SUMIFS(INDEX($B$13:$M$64,MATCH(S$83,$A$13:$A$64,0),1):INDEX($B$13:$M$64,MATCH(S$83,$A$13:$A$64,0),12),$B77:$M77,"="&amp;"X",$B$10:$M$10,"="&amp;"Y")</f>
        <v>0</v>
      </c>
      <c r="T112">
        <f ca="1">SUMIFS(INDEX($B$13:$M$64,MATCH(T$83,$A$13:$A$64,0),1):INDEX($B$13:$M$64,MATCH(T$83,$A$13:$A$64,0),12),$B77:$M77,"="&amp;"X",$B$10:$M$10,"="&amp;"Y")</f>
        <v>0</v>
      </c>
      <c r="U112">
        <f ca="1">SUMIFS(INDEX($B$13:$M$64,MATCH(U$83,$A$13:$A$64,0),1):INDEX($B$13:$M$64,MATCH(U$83,$A$13:$A$64,0),12),$B77:$M77,"="&amp;"X",$B$10:$M$10,"="&amp;"Y")</f>
        <v>0</v>
      </c>
      <c r="V112">
        <f ca="1">SUMIFS(INDEX($B$13:$M$64,MATCH(V$83,$A$13:$A$64,0),1):INDEX($B$13:$M$64,MATCH(V$83,$A$13:$A$64,0),12),$B77:$M77,"="&amp;"X",$B$10:$M$10,"="&amp;"Y")</f>
        <v>0</v>
      </c>
      <c r="W112">
        <f ca="1">SUMIFS(INDEX($B$13:$M$64,MATCH(W$83,$A$13:$A$64,0),1):INDEX($B$13:$M$64,MATCH(W$83,$A$13:$A$64,0),12),$B77:$M77,"="&amp;"X",$B$10:$M$10,"="&amp;"Y")</f>
        <v>0</v>
      </c>
      <c r="X112">
        <f ca="1">SUMIFS(INDEX($B$13:$M$64,MATCH(X$83,$A$13:$A$64,0),1):INDEX($B$13:$M$64,MATCH(X$83,$A$13:$A$64,0),12),$B77:$M77,"="&amp;"X",$B$10:$M$10,"="&amp;"Y")</f>
        <v>0</v>
      </c>
      <c r="Y112">
        <f ca="1">SUMIFS(INDEX($B$13:$M$64,MATCH(Y$83,$A$13:$A$64,0),1):INDEX($B$13:$M$64,MATCH(Y$83,$A$13:$A$64,0),12),$B77:$M77,"="&amp;"X",$B$10:$M$10,"="&amp;"Y")</f>
        <v>0</v>
      </c>
      <c r="Z112">
        <f ca="1">SUMIFS(INDEX($B$13:$M$64,MATCH(Z$83,$A$13:$A$64,0),1):INDEX($B$13:$M$64,MATCH(Z$83,$A$13:$A$64,0),12),$B77:$M77,"="&amp;"X",$B$10:$M$10,"="&amp;"Y")</f>
        <v>0</v>
      </c>
      <c r="AA112">
        <f ca="1">SUMIFS(INDEX($B$13:$M$64,MATCH(AA$83,$A$13:$A$64,0),1):INDEX($B$13:$M$64,MATCH(AA$83,$A$13:$A$64,0),12),$B77:$M77,"="&amp;"X",$B$10:$M$10,"="&amp;"Y")</f>
        <v>0</v>
      </c>
      <c r="AB112">
        <f ca="1">SUMIFS(INDEX($B$13:$M$64,MATCH(AB$83,$A$13:$A$64,0),1):INDEX($B$13:$M$64,MATCH(AB$83,$A$13:$A$64,0),12),$B77:$M77,"="&amp;"X",$B$10:$M$10,"="&amp;"Y")</f>
        <v>0</v>
      </c>
      <c r="AC112">
        <f ca="1">SUMIFS(INDEX($B$13:$M$64,MATCH(AC$83,$A$13:$A$64,0),1):INDEX($B$13:$M$64,MATCH(AC$83,$A$13:$A$64,0),12),$B77:$M77,"="&amp;"X",$B$10:$M$10,"="&amp;"Y")</f>
        <v>0</v>
      </c>
      <c r="AD112">
        <f ca="1">SUMIFS(INDEX($B$13:$M$64,MATCH(AD$83,$A$13:$A$64,0),1):INDEX($B$13:$M$64,MATCH(AD$83,$A$13:$A$64,0),12),$B77:$M77,"="&amp;"X",$B$10:$M$10,"="&amp;"Y")</f>
        <v>0</v>
      </c>
      <c r="AE112">
        <f ca="1">SUMIFS(INDEX($B$13:$M$64,MATCH(AE$83,$A$13:$A$64,0),1):INDEX($B$13:$M$64,MATCH(AE$83,$A$13:$A$64,0),12),$B77:$M77,"="&amp;"X",$B$10:$M$10,"="&amp;"Y")</f>
        <v>0</v>
      </c>
      <c r="AF112">
        <f ca="1">SUMIFS(INDEX($B$13:$M$64,MATCH(AF$83,$A$13:$A$64,0),1):INDEX($B$13:$M$64,MATCH(AF$83,$A$13:$A$64,0),12),$B77:$M77,"="&amp;"X",$B$10:$M$10,"="&amp;"Y")</f>
        <v>0</v>
      </c>
      <c r="AG112">
        <f ca="1">SUMIFS(INDEX($B$13:$M$64,MATCH(AG$83,$A$13:$A$64,0),1):INDEX($B$13:$M$64,MATCH(AG$83,$A$13:$A$64,0),12),$B77:$M77,"="&amp;"X",$B$10:$M$10,"="&amp;"Y")</f>
        <v>0</v>
      </c>
      <c r="AH112">
        <f ca="1">SUMIFS(INDEX($B$13:$M$64,MATCH(AH$83,$A$13:$A$64,0),1):INDEX($B$13:$M$64,MATCH(AH$83,$A$13:$A$64,0),12),$B77:$M77,"="&amp;"X",$B$10:$M$10,"="&amp;"Y")</f>
        <v>0</v>
      </c>
      <c r="AI112">
        <f ca="1">SUMIFS(INDEX($B$13:$M$64,MATCH(AI$83,$A$13:$A$64,0),1):INDEX($B$13:$M$64,MATCH(AI$83,$A$13:$A$64,0),12),$B77:$M77,"="&amp;"X",$B$10:$M$10,"="&amp;"Y")</f>
        <v>0</v>
      </c>
      <c r="AJ112">
        <f ca="1">SUMIFS(INDEX($B$13:$M$64,MATCH(AJ$83,$A$13:$A$64,0),1):INDEX($B$13:$M$64,MATCH(AJ$83,$A$13:$A$64,0),12),$B77:$M77,"="&amp;"X",$B$10:$M$10,"="&amp;"Y")</f>
        <v>0</v>
      </c>
      <c r="AK112">
        <f ca="1">SUMIFS(INDEX($B$13:$M$64,MATCH(AK$83,$A$13:$A$64,0),1):INDEX($B$13:$M$64,MATCH(AK$83,$A$13:$A$64,0),12),$B77:$M77,"="&amp;"X",$B$10:$M$10,"="&amp;"Y")</f>
        <v>0</v>
      </c>
      <c r="AL112">
        <f ca="1">SUMIFS(INDEX($B$13:$M$64,MATCH(AL$83,$A$13:$A$64,0),1):INDEX($B$13:$M$64,MATCH(AL$83,$A$13:$A$64,0),12),$B77:$M77,"="&amp;"X",$B$10:$M$10,"="&amp;"Y")</f>
        <v>0</v>
      </c>
      <c r="AM112">
        <f ca="1">SUMIFS(INDEX($B$13:$M$64,MATCH(AM$83,$A$13:$A$64,0),1):INDEX($B$13:$M$64,MATCH(AM$83,$A$13:$A$64,0),12),$B77:$M77,"="&amp;"X",$B$10:$M$10,"="&amp;"Y")</f>
        <v>0</v>
      </c>
      <c r="AN112">
        <f ca="1">SUMIFS(INDEX($B$13:$M$64,MATCH(AN$83,$A$13:$A$64,0),1):INDEX($B$13:$M$64,MATCH(AN$83,$A$13:$A$64,0),12),$B77:$M77,"="&amp;"X",$B$10:$M$10,"="&amp;"Y")</f>
        <v>0</v>
      </c>
      <c r="AO112">
        <f ca="1">SUMIFS(INDEX($B$13:$M$64,MATCH(AO$83,$A$13:$A$64,0),1):INDEX($B$13:$M$64,MATCH(AO$83,$A$13:$A$64,0),12),$B77:$M77,"="&amp;"X",$B$10:$M$10,"="&amp;"Y")</f>
        <v>0</v>
      </c>
      <c r="AP112">
        <f ca="1">SUMIFS(INDEX($B$13:$M$64,MATCH(AP$83,$A$13:$A$64,0),1):INDEX($B$13:$M$64,MATCH(AP$83,$A$13:$A$64,0),12),$B77:$M77,"="&amp;"X",$B$10:$M$10,"="&amp;"Y")</f>
        <v>0</v>
      </c>
      <c r="AQ112">
        <f ca="1">SUMIFS(INDEX($B$13:$M$64,MATCH(AQ$83,$A$13:$A$64,0),1):INDEX($B$13:$M$64,MATCH(AQ$83,$A$13:$A$64,0),12),$B77:$M77,"="&amp;"X",$B$10:$M$10,"="&amp;"Y")</f>
        <v>0</v>
      </c>
      <c r="AR112">
        <f ca="1">SUMIFS(INDEX($B$13:$M$64,MATCH(AR$83,$A$13:$A$64,0),1):INDEX($B$13:$M$64,MATCH(AR$83,$A$13:$A$64,0),12),$B77:$M77,"="&amp;"X",$B$10:$M$10,"="&amp;"Y")</f>
        <v>0</v>
      </c>
      <c r="AS112">
        <f ca="1">SUMIFS(INDEX($B$13:$M$64,MATCH(AS$83,$A$13:$A$64,0),1):INDEX($B$13:$M$64,MATCH(AS$83,$A$13:$A$64,0),12),$B77:$M77,"="&amp;"X",$B$10:$M$10,"="&amp;"Y")</f>
        <v>0</v>
      </c>
      <c r="AT112">
        <f ca="1">SUMIFS(INDEX($B$13:$M$64,MATCH(AT$83,$A$13:$A$64,0),1):INDEX($B$13:$M$64,MATCH(AT$83,$A$13:$A$64,0),12),$B77:$M77,"="&amp;"X",$B$10:$M$10,"="&amp;"Y")</f>
        <v>0</v>
      </c>
      <c r="AU112">
        <f ca="1">SUMIFS(INDEX($B$13:$M$64,MATCH(AU$83,$A$13:$A$64,0),1):INDEX($B$13:$M$64,MATCH(AU$83,$A$13:$A$64,0),12),$B77:$M77,"="&amp;"X",$B$10:$M$10,"="&amp;"Y")</f>
        <v>0</v>
      </c>
      <c r="AV112">
        <f ca="1">SUMIFS(INDEX($B$13:$M$64,MATCH(AV$83,$A$13:$A$64,0),1):INDEX($B$13:$M$64,MATCH(AV$83,$A$13:$A$64,0),12),$B77:$M77,"="&amp;"X",$B$10:$M$10,"="&amp;"Y")</f>
        <v>0</v>
      </c>
      <c r="AW112">
        <f ca="1">SUMIFS(INDEX($B$13:$M$64,MATCH(AW$83,$A$13:$A$64,0),1):INDEX($B$13:$M$64,MATCH(AW$83,$A$13:$A$64,0),12),$B77:$M77,"="&amp;"X",$B$10:$M$10,"="&amp;"Y")</f>
        <v>0</v>
      </c>
      <c r="AX112">
        <f ca="1">SUMIFS(INDEX($B$13:$M$64,MATCH(AX$83,$A$13:$A$64,0),1):INDEX($B$13:$M$64,MATCH(AX$83,$A$13:$A$64,0),12),$B77:$M77,"="&amp;"X",$B$10:$M$10,"="&amp;"Y")</f>
        <v>0</v>
      </c>
      <c r="AY112">
        <f ca="1">SUMIFS(INDEX($B$13:$M$64,MATCH(AY$83,$A$13:$A$64,0),1):INDEX($B$13:$M$64,MATCH(AY$83,$A$13:$A$64,0),12),$B77:$M77,"="&amp;"X",$B$10:$M$10,"="&amp;"Y")</f>
        <v>0</v>
      </c>
      <c r="AZ112">
        <f ca="1">SUMIFS(INDEX($B$13:$M$64,MATCH(AZ$83,$A$13:$A$64,0),1):INDEX($B$13:$M$64,MATCH(AZ$83,$A$13:$A$64,0),12),$B77:$M77,"="&amp;"X",$B$10:$M$10,"="&amp;"Y")</f>
        <v>0</v>
      </c>
      <c r="BA112">
        <f ca="1">SUMIFS(INDEX($B$13:$M$64,MATCH(BA$83,$A$13:$A$64,0),1):INDEX($B$13:$M$64,MATCH(BA$83,$A$13:$A$64,0),12),$B77:$M77,"="&amp;"X",$B$10:$M$10,"="&amp;"Y")</f>
        <v>0</v>
      </c>
    </row>
    <row r="113" spans="1:53" x14ac:dyDescent="0.35">
      <c r="A113" t="str">
        <f>Setup!A31</f>
        <v>Caseload 12</v>
      </c>
      <c r="B113">
        <f ca="1">SUMIFS(INDEX($B$13:$M$64,MATCH(B$83,$A$13:$A$64,0),1):INDEX($B$13:$M$64,MATCH(B$83,$A$13:$A$64,0),12),$B78:$M78,"="&amp;"X",$B$10:$M$10,"="&amp;"Y")</f>
        <v>0</v>
      </c>
      <c r="C113">
        <f ca="1">SUMIFS(INDEX($B$13:$M$64,MATCH(C$83,$A$13:$A$64,0),1):INDEX($B$13:$M$64,MATCH(C$83,$A$13:$A$64,0),12),$B78:$M78,"="&amp;"X",$B$10:$M$10,"="&amp;"Y")</f>
        <v>0</v>
      </c>
      <c r="D113">
        <f ca="1">SUMIFS(INDEX($B$13:$M$64,MATCH(D$83,$A$13:$A$64,0),1):INDEX($B$13:$M$64,MATCH(D$83,$A$13:$A$64,0),12),$B78:$M78,"="&amp;"X",$B$10:$M$10,"="&amp;"Y")</f>
        <v>0</v>
      </c>
      <c r="E113">
        <f ca="1">SUMIFS(INDEX($B$13:$M$64,MATCH(E$83,$A$13:$A$64,0),1):INDEX($B$13:$M$64,MATCH(E$83,$A$13:$A$64,0),12),$B78:$M78,"="&amp;"X",$B$10:$M$10,"="&amp;"Y")</f>
        <v>0</v>
      </c>
      <c r="F113">
        <f ca="1">SUMIFS(INDEX($B$13:$M$64,MATCH(F$83,$A$13:$A$64,0),1):INDEX($B$13:$M$64,MATCH(F$83,$A$13:$A$64,0),12),$B78:$M78,"="&amp;"X",$B$10:$M$10,"="&amp;"Y")</f>
        <v>0</v>
      </c>
      <c r="G113">
        <f ca="1">SUMIFS(INDEX($B$13:$M$64,MATCH(G$83,$A$13:$A$64,0),1):INDEX($B$13:$M$64,MATCH(G$83,$A$13:$A$64,0),12),$B78:$M78,"="&amp;"X",$B$10:$M$10,"="&amp;"Y")</f>
        <v>0</v>
      </c>
      <c r="H113">
        <f ca="1">SUMIFS(INDEX($B$13:$M$64,MATCH(H$83,$A$13:$A$64,0),1):INDEX($B$13:$M$64,MATCH(H$83,$A$13:$A$64,0),12),$B78:$M78,"="&amp;"X",$B$10:$M$10,"="&amp;"Y")</f>
        <v>0</v>
      </c>
      <c r="I113">
        <f ca="1">SUMIFS(INDEX($B$13:$M$64,MATCH(I$83,$A$13:$A$64,0),1):INDEX($B$13:$M$64,MATCH(I$83,$A$13:$A$64,0),12),$B78:$M78,"="&amp;"X",$B$10:$M$10,"="&amp;"Y")</f>
        <v>0</v>
      </c>
      <c r="J113">
        <f ca="1">SUMIFS(INDEX($B$13:$M$64,MATCH(J$83,$A$13:$A$64,0),1):INDEX($B$13:$M$64,MATCH(J$83,$A$13:$A$64,0),12),$B78:$M78,"="&amp;"X",$B$10:$M$10,"="&amp;"Y")</f>
        <v>0</v>
      </c>
      <c r="K113">
        <f ca="1">SUMIFS(INDEX($B$13:$M$64,MATCH(K$83,$A$13:$A$64,0),1):INDEX($B$13:$M$64,MATCH(K$83,$A$13:$A$64,0),12),$B78:$M78,"="&amp;"X",$B$10:$M$10,"="&amp;"Y")</f>
        <v>0</v>
      </c>
      <c r="L113">
        <f ca="1">SUMIFS(INDEX($B$13:$M$64,MATCH(L$83,$A$13:$A$64,0),1):INDEX($B$13:$M$64,MATCH(L$83,$A$13:$A$64,0),12),$B78:$M78,"="&amp;"X",$B$10:$M$10,"="&amp;"Y")</f>
        <v>0</v>
      </c>
      <c r="M113">
        <f ca="1">SUMIFS(INDEX($B$13:$M$64,MATCH(M$83,$A$13:$A$64,0),1):INDEX($B$13:$M$64,MATCH(M$83,$A$13:$A$64,0),12),$B78:$M78,"="&amp;"X",$B$10:$M$10,"="&amp;"Y")</f>
        <v>0</v>
      </c>
      <c r="N113">
        <f ca="1">SUMIFS(INDEX($B$13:$M$64,MATCH(N$83,$A$13:$A$64,0),1):INDEX($B$13:$M$64,MATCH(N$83,$A$13:$A$64,0),12),$B78:$M78,"="&amp;"X",$B$10:$M$10,"="&amp;"Y")</f>
        <v>0</v>
      </c>
      <c r="O113">
        <f ca="1">SUMIFS(INDEX($B$13:$M$64,MATCH(O$83,$A$13:$A$64,0),1):INDEX($B$13:$M$64,MATCH(O$83,$A$13:$A$64,0),12),$B78:$M78,"="&amp;"X",$B$10:$M$10,"="&amp;"Y")</f>
        <v>0</v>
      </c>
      <c r="P113">
        <f ca="1">SUMIFS(INDEX($B$13:$M$64,MATCH(P$83,$A$13:$A$64,0),1):INDEX($B$13:$M$64,MATCH(P$83,$A$13:$A$64,0),12),$B78:$M78,"="&amp;"X",$B$10:$M$10,"="&amp;"Y")</f>
        <v>0</v>
      </c>
      <c r="Q113">
        <f ca="1">SUMIFS(INDEX($B$13:$M$64,MATCH(Q$83,$A$13:$A$64,0),1):INDEX($B$13:$M$64,MATCH(Q$83,$A$13:$A$64,0),12),$B78:$M78,"="&amp;"X",$B$10:$M$10,"="&amp;"Y")</f>
        <v>0</v>
      </c>
      <c r="R113">
        <f ca="1">SUMIFS(INDEX($B$13:$M$64,MATCH(R$83,$A$13:$A$64,0),1):INDEX($B$13:$M$64,MATCH(R$83,$A$13:$A$64,0),12),$B78:$M78,"="&amp;"X",$B$10:$M$10,"="&amp;"Y")</f>
        <v>0</v>
      </c>
      <c r="S113">
        <f ca="1">SUMIFS(INDEX($B$13:$M$64,MATCH(S$83,$A$13:$A$64,0),1):INDEX($B$13:$M$64,MATCH(S$83,$A$13:$A$64,0),12),$B78:$M78,"="&amp;"X",$B$10:$M$10,"="&amp;"Y")</f>
        <v>0</v>
      </c>
      <c r="T113">
        <f ca="1">SUMIFS(INDEX($B$13:$M$64,MATCH(T$83,$A$13:$A$64,0),1):INDEX($B$13:$M$64,MATCH(T$83,$A$13:$A$64,0),12),$B78:$M78,"="&amp;"X",$B$10:$M$10,"="&amp;"Y")</f>
        <v>0</v>
      </c>
      <c r="U113">
        <f ca="1">SUMIFS(INDEX($B$13:$M$64,MATCH(U$83,$A$13:$A$64,0),1):INDEX($B$13:$M$64,MATCH(U$83,$A$13:$A$64,0),12),$B78:$M78,"="&amp;"X",$B$10:$M$10,"="&amp;"Y")</f>
        <v>0</v>
      </c>
      <c r="V113">
        <f ca="1">SUMIFS(INDEX($B$13:$M$64,MATCH(V$83,$A$13:$A$64,0),1):INDEX($B$13:$M$64,MATCH(V$83,$A$13:$A$64,0),12),$B78:$M78,"="&amp;"X",$B$10:$M$10,"="&amp;"Y")</f>
        <v>0</v>
      </c>
      <c r="W113">
        <f ca="1">SUMIFS(INDEX($B$13:$M$64,MATCH(W$83,$A$13:$A$64,0),1):INDEX($B$13:$M$64,MATCH(W$83,$A$13:$A$64,0),12),$B78:$M78,"="&amp;"X",$B$10:$M$10,"="&amp;"Y")</f>
        <v>0</v>
      </c>
      <c r="X113">
        <f ca="1">SUMIFS(INDEX($B$13:$M$64,MATCH(X$83,$A$13:$A$64,0),1):INDEX($B$13:$M$64,MATCH(X$83,$A$13:$A$64,0),12),$B78:$M78,"="&amp;"X",$B$10:$M$10,"="&amp;"Y")</f>
        <v>0</v>
      </c>
      <c r="Y113">
        <f ca="1">SUMIFS(INDEX($B$13:$M$64,MATCH(Y$83,$A$13:$A$64,0),1):INDEX($B$13:$M$64,MATCH(Y$83,$A$13:$A$64,0),12),$B78:$M78,"="&amp;"X",$B$10:$M$10,"="&amp;"Y")</f>
        <v>0</v>
      </c>
      <c r="Z113">
        <f ca="1">SUMIFS(INDEX($B$13:$M$64,MATCH(Z$83,$A$13:$A$64,0),1):INDEX($B$13:$M$64,MATCH(Z$83,$A$13:$A$64,0),12),$B78:$M78,"="&amp;"X",$B$10:$M$10,"="&amp;"Y")</f>
        <v>0</v>
      </c>
      <c r="AA113">
        <f ca="1">SUMIFS(INDEX($B$13:$M$64,MATCH(AA$83,$A$13:$A$64,0),1):INDEX($B$13:$M$64,MATCH(AA$83,$A$13:$A$64,0),12),$B78:$M78,"="&amp;"X",$B$10:$M$10,"="&amp;"Y")</f>
        <v>0</v>
      </c>
      <c r="AB113">
        <f ca="1">SUMIFS(INDEX($B$13:$M$64,MATCH(AB$83,$A$13:$A$64,0),1):INDEX($B$13:$M$64,MATCH(AB$83,$A$13:$A$64,0),12),$B78:$M78,"="&amp;"X",$B$10:$M$10,"="&amp;"Y")</f>
        <v>0</v>
      </c>
      <c r="AC113">
        <f ca="1">SUMIFS(INDEX($B$13:$M$64,MATCH(AC$83,$A$13:$A$64,0),1):INDEX($B$13:$M$64,MATCH(AC$83,$A$13:$A$64,0),12),$B78:$M78,"="&amp;"X",$B$10:$M$10,"="&amp;"Y")</f>
        <v>0</v>
      </c>
      <c r="AD113">
        <f ca="1">SUMIFS(INDEX($B$13:$M$64,MATCH(AD$83,$A$13:$A$64,0),1):INDEX($B$13:$M$64,MATCH(AD$83,$A$13:$A$64,0),12),$B78:$M78,"="&amp;"X",$B$10:$M$10,"="&amp;"Y")</f>
        <v>0</v>
      </c>
      <c r="AE113">
        <f ca="1">SUMIFS(INDEX($B$13:$M$64,MATCH(AE$83,$A$13:$A$64,0),1):INDEX($B$13:$M$64,MATCH(AE$83,$A$13:$A$64,0),12),$B78:$M78,"="&amp;"X",$B$10:$M$10,"="&amp;"Y")</f>
        <v>0</v>
      </c>
      <c r="AF113">
        <f ca="1">SUMIFS(INDEX($B$13:$M$64,MATCH(AF$83,$A$13:$A$64,0),1):INDEX($B$13:$M$64,MATCH(AF$83,$A$13:$A$64,0),12),$B78:$M78,"="&amp;"X",$B$10:$M$10,"="&amp;"Y")</f>
        <v>0</v>
      </c>
      <c r="AG113">
        <f ca="1">SUMIFS(INDEX($B$13:$M$64,MATCH(AG$83,$A$13:$A$64,0),1):INDEX($B$13:$M$64,MATCH(AG$83,$A$13:$A$64,0),12),$B78:$M78,"="&amp;"X",$B$10:$M$10,"="&amp;"Y")</f>
        <v>0</v>
      </c>
      <c r="AH113">
        <f ca="1">SUMIFS(INDEX($B$13:$M$64,MATCH(AH$83,$A$13:$A$64,0),1):INDEX($B$13:$M$64,MATCH(AH$83,$A$13:$A$64,0),12),$B78:$M78,"="&amp;"X",$B$10:$M$10,"="&amp;"Y")</f>
        <v>0</v>
      </c>
      <c r="AI113">
        <f ca="1">SUMIFS(INDEX($B$13:$M$64,MATCH(AI$83,$A$13:$A$64,0),1):INDEX($B$13:$M$64,MATCH(AI$83,$A$13:$A$64,0),12),$B78:$M78,"="&amp;"X",$B$10:$M$10,"="&amp;"Y")</f>
        <v>0</v>
      </c>
      <c r="AJ113">
        <f ca="1">SUMIFS(INDEX($B$13:$M$64,MATCH(AJ$83,$A$13:$A$64,0),1):INDEX($B$13:$M$64,MATCH(AJ$83,$A$13:$A$64,0),12),$B78:$M78,"="&amp;"X",$B$10:$M$10,"="&amp;"Y")</f>
        <v>0</v>
      </c>
      <c r="AK113">
        <f ca="1">SUMIFS(INDEX($B$13:$M$64,MATCH(AK$83,$A$13:$A$64,0),1):INDEX($B$13:$M$64,MATCH(AK$83,$A$13:$A$64,0),12),$B78:$M78,"="&amp;"X",$B$10:$M$10,"="&amp;"Y")</f>
        <v>0</v>
      </c>
      <c r="AL113">
        <f ca="1">SUMIFS(INDEX($B$13:$M$64,MATCH(AL$83,$A$13:$A$64,0),1):INDEX($B$13:$M$64,MATCH(AL$83,$A$13:$A$64,0),12),$B78:$M78,"="&amp;"X",$B$10:$M$10,"="&amp;"Y")</f>
        <v>0</v>
      </c>
      <c r="AM113">
        <f ca="1">SUMIFS(INDEX($B$13:$M$64,MATCH(AM$83,$A$13:$A$64,0),1):INDEX($B$13:$M$64,MATCH(AM$83,$A$13:$A$64,0),12),$B78:$M78,"="&amp;"X",$B$10:$M$10,"="&amp;"Y")</f>
        <v>0</v>
      </c>
      <c r="AN113">
        <f ca="1">SUMIFS(INDEX($B$13:$M$64,MATCH(AN$83,$A$13:$A$64,0),1):INDEX($B$13:$M$64,MATCH(AN$83,$A$13:$A$64,0),12),$B78:$M78,"="&amp;"X",$B$10:$M$10,"="&amp;"Y")</f>
        <v>0</v>
      </c>
      <c r="AO113">
        <f ca="1">SUMIFS(INDEX($B$13:$M$64,MATCH(AO$83,$A$13:$A$64,0),1):INDEX($B$13:$M$64,MATCH(AO$83,$A$13:$A$64,0),12),$B78:$M78,"="&amp;"X",$B$10:$M$10,"="&amp;"Y")</f>
        <v>0</v>
      </c>
      <c r="AP113">
        <f ca="1">SUMIFS(INDEX($B$13:$M$64,MATCH(AP$83,$A$13:$A$64,0),1):INDEX($B$13:$M$64,MATCH(AP$83,$A$13:$A$64,0),12),$B78:$M78,"="&amp;"X",$B$10:$M$10,"="&amp;"Y")</f>
        <v>0</v>
      </c>
      <c r="AQ113">
        <f ca="1">SUMIFS(INDEX($B$13:$M$64,MATCH(AQ$83,$A$13:$A$64,0),1):INDEX($B$13:$M$64,MATCH(AQ$83,$A$13:$A$64,0),12),$B78:$M78,"="&amp;"X",$B$10:$M$10,"="&amp;"Y")</f>
        <v>0</v>
      </c>
      <c r="AR113">
        <f ca="1">SUMIFS(INDEX($B$13:$M$64,MATCH(AR$83,$A$13:$A$64,0),1):INDEX($B$13:$M$64,MATCH(AR$83,$A$13:$A$64,0),12),$B78:$M78,"="&amp;"X",$B$10:$M$10,"="&amp;"Y")</f>
        <v>0</v>
      </c>
      <c r="AS113">
        <f ca="1">SUMIFS(INDEX($B$13:$M$64,MATCH(AS$83,$A$13:$A$64,0),1):INDEX($B$13:$M$64,MATCH(AS$83,$A$13:$A$64,0),12),$B78:$M78,"="&amp;"X",$B$10:$M$10,"="&amp;"Y")</f>
        <v>0</v>
      </c>
      <c r="AT113">
        <f ca="1">SUMIFS(INDEX($B$13:$M$64,MATCH(AT$83,$A$13:$A$64,0),1):INDEX($B$13:$M$64,MATCH(AT$83,$A$13:$A$64,0),12),$B78:$M78,"="&amp;"X",$B$10:$M$10,"="&amp;"Y")</f>
        <v>0</v>
      </c>
      <c r="AU113">
        <f ca="1">SUMIFS(INDEX($B$13:$M$64,MATCH(AU$83,$A$13:$A$64,0),1):INDEX($B$13:$M$64,MATCH(AU$83,$A$13:$A$64,0),12),$B78:$M78,"="&amp;"X",$B$10:$M$10,"="&amp;"Y")</f>
        <v>0</v>
      </c>
      <c r="AV113">
        <f ca="1">SUMIFS(INDEX($B$13:$M$64,MATCH(AV$83,$A$13:$A$64,0),1):INDEX($B$13:$M$64,MATCH(AV$83,$A$13:$A$64,0),12),$B78:$M78,"="&amp;"X",$B$10:$M$10,"="&amp;"Y")</f>
        <v>0</v>
      </c>
      <c r="AW113">
        <f ca="1">SUMIFS(INDEX($B$13:$M$64,MATCH(AW$83,$A$13:$A$64,0),1):INDEX($B$13:$M$64,MATCH(AW$83,$A$13:$A$64,0),12),$B78:$M78,"="&amp;"X",$B$10:$M$10,"="&amp;"Y")</f>
        <v>0</v>
      </c>
      <c r="AX113">
        <f ca="1">SUMIFS(INDEX($B$13:$M$64,MATCH(AX$83,$A$13:$A$64,0),1):INDEX($B$13:$M$64,MATCH(AX$83,$A$13:$A$64,0),12),$B78:$M78,"="&amp;"X",$B$10:$M$10,"="&amp;"Y")</f>
        <v>0</v>
      </c>
      <c r="AY113">
        <f ca="1">SUMIFS(INDEX($B$13:$M$64,MATCH(AY$83,$A$13:$A$64,0),1):INDEX($B$13:$M$64,MATCH(AY$83,$A$13:$A$64,0),12),$B78:$M78,"="&amp;"X",$B$10:$M$10,"="&amp;"Y")</f>
        <v>0</v>
      </c>
      <c r="AZ113">
        <f ca="1">SUMIFS(INDEX($B$13:$M$64,MATCH(AZ$83,$A$13:$A$64,0),1):INDEX($B$13:$M$64,MATCH(AZ$83,$A$13:$A$64,0),12),$B78:$M78,"="&amp;"X",$B$10:$M$10,"="&amp;"Y")</f>
        <v>0</v>
      </c>
      <c r="BA113">
        <f ca="1">SUMIFS(INDEX($B$13:$M$64,MATCH(BA$83,$A$13:$A$64,0),1):INDEX($B$13:$M$64,MATCH(BA$83,$A$13:$A$64,0),12),$B78:$M78,"="&amp;"X",$B$10:$M$10,"="&amp;"Y")</f>
        <v>0</v>
      </c>
    </row>
    <row r="114" spans="1:53" x14ac:dyDescent="0.35">
      <c r="A114" t="str">
        <f>Setup!A32</f>
        <v>Caseload 13</v>
      </c>
      <c r="B114">
        <f ca="1">SUMIFS(INDEX($B$13:$M$64,MATCH(B$83,$A$13:$A$64,0),1):INDEX($B$13:$M$64,MATCH(B$83,$A$13:$A$64,0),12),$B79:$M79,"="&amp;"X",$B$10:$M$10,"="&amp;"Y")</f>
        <v>0</v>
      </c>
      <c r="C114">
        <f ca="1">SUMIFS(INDEX($B$13:$M$64,MATCH(C$83,$A$13:$A$64,0),1):INDEX($B$13:$M$64,MATCH(C$83,$A$13:$A$64,0),12),$B79:$M79,"="&amp;"X",$B$10:$M$10,"="&amp;"Y")</f>
        <v>0</v>
      </c>
      <c r="D114">
        <f ca="1">SUMIFS(INDEX($B$13:$M$64,MATCH(D$83,$A$13:$A$64,0),1):INDEX($B$13:$M$64,MATCH(D$83,$A$13:$A$64,0),12),$B79:$M79,"="&amp;"X",$B$10:$M$10,"="&amp;"Y")</f>
        <v>0</v>
      </c>
      <c r="E114">
        <f ca="1">SUMIFS(INDEX($B$13:$M$64,MATCH(E$83,$A$13:$A$64,0),1):INDEX($B$13:$M$64,MATCH(E$83,$A$13:$A$64,0),12),$B79:$M79,"="&amp;"X",$B$10:$M$10,"="&amp;"Y")</f>
        <v>0</v>
      </c>
      <c r="F114">
        <f ca="1">SUMIFS(INDEX($B$13:$M$64,MATCH(F$83,$A$13:$A$64,0),1):INDEX($B$13:$M$64,MATCH(F$83,$A$13:$A$64,0),12),$B79:$M79,"="&amp;"X",$B$10:$M$10,"="&amp;"Y")</f>
        <v>0</v>
      </c>
      <c r="G114">
        <f ca="1">SUMIFS(INDEX($B$13:$M$64,MATCH(G$83,$A$13:$A$64,0),1):INDEX($B$13:$M$64,MATCH(G$83,$A$13:$A$64,0),12),$B79:$M79,"="&amp;"X",$B$10:$M$10,"="&amp;"Y")</f>
        <v>0</v>
      </c>
      <c r="H114">
        <f ca="1">SUMIFS(INDEX($B$13:$M$64,MATCH(H$83,$A$13:$A$64,0),1):INDEX($B$13:$M$64,MATCH(H$83,$A$13:$A$64,0),12),$B79:$M79,"="&amp;"X",$B$10:$M$10,"="&amp;"Y")</f>
        <v>0</v>
      </c>
      <c r="I114">
        <f ca="1">SUMIFS(INDEX($B$13:$M$64,MATCH(I$83,$A$13:$A$64,0),1):INDEX($B$13:$M$64,MATCH(I$83,$A$13:$A$64,0),12),$B79:$M79,"="&amp;"X",$B$10:$M$10,"="&amp;"Y")</f>
        <v>0</v>
      </c>
      <c r="J114">
        <f ca="1">SUMIFS(INDEX($B$13:$M$64,MATCH(J$83,$A$13:$A$64,0),1):INDEX($B$13:$M$64,MATCH(J$83,$A$13:$A$64,0),12),$B79:$M79,"="&amp;"X",$B$10:$M$10,"="&amp;"Y")</f>
        <v>0</v>
      </c>
      <c r="K114">
        <f ca="1">SUMIFS(INDEX($B$13:$M$64,MATCH(K$83,$A$13:$A$64,0),1):INDEX($B$13:$M$64,MATCH(K$83,$A$13:$A$64,0),12),$B79:$M79,"="&amp;"X",$B$10:$M$10,"="&amp;"Y")</f>
        <v>0</v>
      </c>
      <c r="L114">
        <f ca="1">SUMIFS(INDEX($B$13:$M$64,MATCH(L$83,$A$13:$A$64,0),1):INDEX($B$13:$M$64,MATCH(L$83,$A$13:$A$64,0),12),$B79:$M79,"="&amp;"X",$B$10:$M$10,"="&amp;"Y")</f>
        <v>0</v>
      </c>
      <c r="M114">
        <f ca="1">SUMIFS(INDEX($B$13:$M$64,MATCH(M$83,$A$13:$A$64,0),1):INDEX($B$13:$M$64,MATCH(M$83,$A$13:$A$64,0),12),$B79:$M79,"="&amp;"X",$B$10:$M$10,"="&amp;"Y")</f>
        <v>0</v>
      </c>
      <c r="N114">
        <f ca="1">SUMIFS(INDEX($B$13:$M$64,MATCH(N$83,$A$13:$A$64,0),1):INDEX($B$13:$M$64,MATCH(N$83,$A$13:$A$64,0),12),$B79:$M79,"="&amp;"X",$B$10:$M$10,"="&amp;"Y")</f>
        <v>0</v>
      </c>
      <c r="O114">
        <f ca="1">SUMIFS(INDEX($B$13:$M$64,MATCH(O$83,$A$13:$A$64,0),1):INDEX($B$13:$M$64,MATCH(O$83,$A$13:$A$64,0),12),$B79:$M79,"="&amp;"X",$B$10:$M$10,"="&amp;"Y")</f>
        <v>0</v>
      </c>
      <c r="P114">
        <f ca="1">SUMIFS(INDEX($B$13:$M$64,MATCH(P$83,$A$13:$A$64,0),1):INDEX($B$13:$M$64,MATCH(P$83,$A$13:$A$64,0),12),$B79:$M79,"="&amp;"X",$B$10:$M$10,"="&amp;"Y")</f>
        <v>0</v>
      </c>
      <c r="Q114">
        <f ca="1">SUMIFS(INDEX($B$13:$M$64,MATCH(Q$83,$A$13:$A$64,0),1):INDEX($B$13:$M$64,MATCH(Q$83,$A$13:$A$64,0),12),$B79:$M79,"="&amp;"X",$B$10:$M$10,"="&amp;"Y")</f>
        <v>0</v>
      </c>
      <c r="R114">
        <f ca="1">SUMIFS(INDEX($B$13:$M$64,MATCH(R$83,$A$13:$A$64,0),1):INDEX($B$13:$M$64,MATCH(R$83,$A$13:$A$64,0),12),$B79:$M79,"="&amp;"X",$B$10:$M$10,"="&amp;"Y")</f>
        <v>0</v>
      </c>
      <c r="S114">
        <f ca="1">SUMIFS(INDEX($B$13:$M$64,MATCH(S$83,$A$13:$A$64,0),1):INDEX($B$13:$M$64,MATCH(S$83,$A$13:$A$64,0),12),$B79:$M79,"="&amp;"X",$B$10:$M$10,"="&amp;"Y")</f>
        <v>0</v>
      </c>
      <c r="T114">
        <f ca="1">SUMIFS(INDEX($B$13:$M$64,MATCH(T$83,$A$13:$A$64,0),1):INDEX($B$13:$M$64,MATCH(T$83,$A$13:$A$64,0),12),$B79:$M79,"="&amp;"X",$B$10:$M$10,"="&amp;"Y")</f>
        <v>0</v>
      </c>
      <c r="U114">
        <f ca="1">SUMIFS(INDEX($B$13:$M$64,MATCH(U$83,$A$13:$A$64,0),1):INDEX($B$13:$M$64,MATCH(U$83,$A$13:$A$64,0),12),$B79:$M79,"="&amp;"X",$B$10:$M$10,"="&amp;"Y")</f>
        <v>0</v>
      </c>
      <c r="V114">
        <f ca="1">SUMIFS(INDEX($B$13:$M$64,MATCH(V$83,$A$13:$A$64,0),1):INDEX($B$13:$M$64,MATCH(V$83,$A$13:$A$64,0),12),$B79:$M79,"="&amp;"X",$B$10:$M$10,"="&amp;"Y")</f>
        <v>0</v>
      </c>
      <c r="W114">
        <f ca="1">SUMIFS(INDEX($B$13:$M$64,MATCH(W$83,$A$13:$A$64,0),1):INDEX($B$13:$M$64,MATCH(W$83,$A$13:$A$64,0),12),$B79:$M79,"="&amp;"X",$B$10:$M$10,"="&amp;"Y")</f>
        <v>0</v>
      </c>
      <c r="X114">
        <f ca="1">SUMIFS(INDEX($B$13:$M$64,MATCH(X$83,$A$13:$A$64,0),1):INDEX($B$13:$M$64,MATCH(X$83,$A$13:$A$64,0),12),$B79:$M79,"="&amp;"X",$B$10:$M$10,"="&amp;"Y")</f>
        <v>0</v>
      </c>
      <c r="Y114">
        <f ca="1">SUMIFS(INDEX($B$13:$M$64,MATCH(Y$83,$A$13:$A$64,0),1):INDEX($B$13:$M$64,MATCH(Y$83,$A$13:$A$64,0),12),$B79:$M79,"="&amp;"X",$B$10:$M$10,"="&amp;"Y")</f>
        <v>0</v>
      </c>
      <c r="Z114">
        <f ca="1">SUMIFS(INDEX($B$13:$M$64,MATCH(Z$83,$A$13:$A$64,0),1):INDEX($B$13:$M$64,MATCH(Z$83,$A$13:$A$64,0),12),$B79:$M79,"="&amp;"X",$B$10:$M$10,"="&amp;"Y")</f>
        <v>0</v>
      </c>
      <c r="AA114">
        <f ca="1">SUMIFS(INDEX($B$13:$M$64,MATCH(AA$83,$A$13:$A$64,0),1):INDEX($B$13:$M$64,MATCH(AA$83,$A$13:$A$64,0),12),$B79:$M79,"="&amp;"X",$B$10:$M$10,"="&amp;"Y")</f>
        <v>0</v>
      </c>
      <c r="AB114">
        <f ca="1">SUMIFS(INDEX($B$13:$M$64,MATCH(AB$83,$A$13:$A$64,0),1):INDEX($B$13:$M$64,MATCH(AB$83,$A$13:$A$64,0),12),$B79:$M79,"="&amp;"X",$B$10:$M$10,"="&amp;"Y")</f>
        <v>0</v>
      </c>
      <c r="AC114">
        <f ca="1">SUMIFS(INDEX($B$13:$M$64,MATCH(AC$83,$A$13:$A$64,0),1):INDEX($B$13:$M$64,MATCH(AC$83,$A$13:$A$64,0),12),$B79:$M79,"="&amp;"X",$B$10:$M$10,"="&amp;"Y")</f>
        <v>0</v>
      </c>
      <c r="AD114">
        <f ca="1">SUMIFS(INDEX($B$13:$M$64,MATCH(AD$83,$A$13:$A$64,0),1):INDEX($B$13:$M$64,MATCH(AD$83,$A$13:$A$64,0),12),$B79:$M79,"="&amp;"X",$B$10:$M$10,"="&amp;"Y")</f>
        <v>0</v>
      </c>
      <c r="AE114">
        <f ca="1">SUMIFS(INDEX($B$13:$M$64,MATCH(AE$83,$A$13:$A$64,0),1):INDEX($B$13:$M$64,MATCH(AE$83,$A$13:$A$64,0),12),$B79:$M79,"="&amp;"X",$B$10:$M$10,"="&amp;"Y")</f>
        <v>0</v>
      </c>
      <c r="AF114">
        <f ca="1">SUMIFS(INDEX($B$13:$M$64,MATCH(AF$83,$A$13:$A$64,0),1):INDEX($B$13:$M$64,MATCH(AF$83,$A$13:$A$64,0),12),$B79:$M79,"="&amp;"X",$B$10:$M$10,"="&amp;"Y")</f>
        <v>0</v>
      </c>
      <c r="AG114">
        <f ca="1">SUMIFS(INDEX($B$13:$M$64,MATCH(AG$83,$A$13:$A$64,0),1):INDEX($B$13:$M$64,MATCH(AG$83,$A$13:$A$64,0),12),$B79:$M79,"="&amp;"X",$B$10:$M$10,"="&amp;"Y")</f>
        <v>0</v>
      </c>
      <c r="AH114">
        <f ca="1">SUMIFS(INDEX($B$13:$M$64,MATCH(AH$83,$A$13:$A$64,0),1):INDEX($B$13:$M$64,MATCH(AH$83,$A$13:$A$64,0),12),$B79:$M79,"="&amp;"X",$B$10:$M$10,"="&amp;"Y")</f>
        <v>0</v>
      </c>
      <c r="AI114">
        <f ca="1">SUMIFS(INDEX($B$13:$M$64,MATCH(AI$83,$A$13:$A$64,0),1):INDEX($B$13:$M$64,MATCH(AI$83,$A$13:$A$64,0),12),$B79:$M79,"="&amp;"X",$B$10:$M$10,"="&amp;"Y")</f>
        <v>0</v>
      </c>
      <c r="AJ114">
        <f ca="1">SUMIFS(INDEX($B$13:$M$64,MATCH(AJ$83,$A$13:$A$64,0),1):INDEX($B$13:$M$64,MATCH(AJ$83,$A$13:$A$64,0),12),$B79:$M79,"="&amp;"X",$B$10:$M$10,"="&amp;"Y")</f>
        <v>0</v>
      </c>
      <c r="AK114">
        <f ca="1">SUMIFS(INDEX($B$13:$M$64,MATCH(AK$83,$A$13:$A$64,0),1):INDEX($B$13:$M$64,MATCH(AK$83,$A$13:$A$64,0),12),$B79:$M79,"="&amp;"X",$B$10:$M$10,"="&amp;"Y")</f>
        <v>0</v>
      </c>
      <c r="AL114">
        <f ca="1">SUMIFS(INDEX($B$13:$M$64,MATCH(AL$83,$A$13:$A$64,0),1):INDEX($B$13:$M$64,MATCH(AL$83,$A$13:$A$64,0),12),$B79:$M79,"="&amp;"X",$B$10:$M$10,"="&amp;"Y")</f>
        <v>0</v>
      </c>
      <c r="AM114">
        <f ca="1">SUMIFS(INDEX($B$13:$M$64,MATCH(AM$83,$A$13:$A$64,0),1):INDEX($B$13:$M$64,MATCH(AM$83,$A$13:$A$64,0),12),$B79:$M79,"="&amp;"X",$B$10:$M$10,"="&amp;"Y")</f>
        <v>0</v>
      </c>
      <c r="AN114">
        <f ca="1">SUMIFS(INDEX($B$13:$M$64,MATCH(AN$83,$A$13:$A$64,0),1):INDEX($B$13:$M$64,MATCH(AN$83,$A$13:$A$64,0),12),$B79:$M79,"="&amp;"X",$B$10:$M$10,"="&amp;"Y")</f>
        <v>0</v>
      </c>
      <c r="AO114">
        <f ca="1">SUMIFS(INDEX($B$13:$M$64,MATCH(AO$83,$A$13:$A$64,0),1):INDEX($B$13:$M$64,MATCH(AO$83,$A$13:$A$64,0),12),$B79:$M79,"="&amp;"X",$B$10:$M$10,"="&amp;"Y")</f>
        <v>0</v>
      </c>
      <c r="AP114">
        <f ca="1">SUMIFS(INDEX($B$13:$M$64,MATCH(AP$83,$A$13:$A$64,0),1):INDEX($B$13:$M$64,MATCH(AP$83,$A$13:$A$64,0),12),$B79:$M79,"="&amp;"X",$B$10:$M$10,"="&amp;"Y")</f>
        <v>0</v>
      </c>
      <c r="AQ114">
        <f ca="1">SUMIFS(INDEX($B$13:$M$64,MATCH(AQ$83,$A$13:$A$64,0),1):INDEX($B$13:$M$64,MATCH(AQ$83,$A$13:$A$64,0),12),$B79:$M79,"="&amp;"X",$B$10:$M$10,"="&amp;"Y")</f>
        <v>0</v>
      </c>
      <c r="AR114">
        <f ca="1">SUMIFS(INDEX($B$13:$M$64,MATCH(AR$83,$A$13:$A$64,0),1):INDEX($B$13:$M$64,MATCH(AR$83,$A$13:$A$64,0),12),$B79:$M79,"="&amp;"X",$B$10:$M$10,"="&amp;"Y")</f>
        <v>0</v>
      </c>
      <c r="AS114">
        <f ca="1">SUMIFS(INDEX($B$13:$M$64,MATCH(AS$83,$A$13:$A$64,0),1):INDEX($B$13:$M$64,MATCH(AS$83,$A$13:$A$64,0),12),$B79:$M79,"="&amp;"X",$B$10:$M$10,"="&amp;"Y")</f>
        <v>0</v>
      </c>
      <c r="AT114">
        <f ca="1">SUMIFS(INDEX($B$13:$M$64,MATCH(AT$83,$A$13:$A$64,0),1):INDEX($B$13:$M$64,MATCH(AT$83,$A$13:$A$64,0),12),$B79:$M79,"="&amp;"X",$B$10:$M$10,"="&amp;"Y")</f>
        <v>0</v>
      </c>
      <c r="AU114">
        <f ca="1">SUMIFS(INDEX($B$13:$M$64,MATCH(AU$83,$A$13:$A$64,0),1):INDEX($B$13:$M$64,MATCH(AU$83,$A$13:$A$64,0),12),$B79:$M79,"="&amp;"X",$B$10:$M$10,"="&amp;"Y")</f>
        <v>0</v>
      </c>
      <c r="AV114">
        <f ca="1">SUMIFS(INDEX($B$13:$M$64,MATCH(AV$83,$A$13:$A$64,0),1):INDEX($B$13:$M$64,MATCH(AV$83,$A$13:$A$64,0),12),$B79:$M79,"="&amp;"X",$B$10:$M$10,"="&amp;"Y")</f>
        <v>0</v>
      </c>
      <c r="AW114">
        <f ca="1">SUMIFS(INDEX($B$13:$M$64,MATCH(AW$83,$A$13:$A$64,0),1):INDEX($B$13:$M$64,MATCH(AW$83,$A$13:$A$64,0),12),$B79:$M79,"="&amp;"X",$B$10:$M$10,"="&amp;"Y")</f>
        <v>0</v>
      </c>
      <c r="AX114">
        <f ca="1">SUMIFS(INDEX($B$13:$M$64,MATCH(AX$83,$A$13:$A$64,0),1):INDEX($B$13:$M$64,MATCH(AX$83,$A$13:$A$64,0),12),$B79:$M79,"="&amp;"X",$B$10:$M$10,"="&amp;"Y")</f>
        <v>0</v>
      </c>
      <c r="AY114">
        <f ca="1">SUMIFS(INDEX($B$13:$M$64,MATCH(AY$83,$A$13:$A$64,0),1):INDEX($B$13:$M$64,MATCH(AY$83,$A$13:$A$64,0),12),$B79:$M79,"="&amp;"X",$B$10:$M$10,"="&amp;"Y")</f>
        <v>0</v>
      </c>
      <c r="AZ114">
        <f ca="1">SUMIFS(INDEX($B$13:$M$64,MATCH(AZ$83,$A$13:$A$64,0),1):INDEX($B$13:$M$64,MATCH(AZ$83,$A$13:$A$64,0),12),$B79:$M79,"="&amp;"X",$B$10:$M$10,"="&amp;"Y")</f>
        <v>0</v>
      </c>
      <c r="BA114">
        <f ca="1">SUMIFS(INDEX($B$13:$M$64,MATCH(BA$83,$A$13:$A$64,0),1):INDEX($B$13:$M$64,MATCH(BA$83,$A$13:$A$64,0),12),$B79:$M79,"="&amp;"X",$B$10:$M$10,"="&amp;"Y")</f>
        <v>0</v>
      </c>
    </row>
    <row r="115" spans="1:53" x14ac:dyDescent="0.35">
      <c r="A115" t="str">
        <f>Setup!A33</f>
        <v>Caseload 14</v>
      </c>
      <c r="B115">
        <f ca="1">SUMIFS(INDEX($B$13:$M$64,MATCH(B$83,$A$13:$A$64,0),1):INDEX($B$13:$M$64,MATCH(B$83,$A$13:$A$64,0),12),$B80:$M80,"="&amp;"X",$B$10:$M$10,"="&amp;"Y")</f>
        <v>0</v>
      </c>
      <c r="C115">
        <f ca="1">SUMIFS(INDEX($B$13:$M$64,MATCH(C$83,$A$13:$A$64,0),1):INDEX($B$13:$M$64,MATCH(C$83,$A$13:$A$64,0),12),$B80:$M80,"="&amp;"X",$B$10:$M$10,"="&amp;"Y")</f>
        <v>0</v>
      </c>
      <c r="D115">
        <f ca="1">SUMIFS(INDEX($B$13:$M$64,MATCH(D$83,$A$13:$A$64,0),1):INDEX($B$13:$M$64,MATCH(D$83,$A$13:$A$64,0),12),$B80:$M80,"="&amp;"X",$B$10:$M$10,"="&amp;"Y")</f>
        <v>0</v>
      </c>
      <c r="E115">
        <f ca="1">SUMIFS(INDEX($B$13:$M$64,MATCH(E$83,$A$13:$A$64,0),1):INDEX($B$13:$M$64,MATCH(E$83,$A$13:$A$64,0),12),$B80:$M80,"="&amp;"X",$B$10:$M$10,"="&amp;"Y")</f>
        <v>0</v>
      </c>
      <c r="F115">
        <f ca="1">SUMIFS(INDEX($B$13:$M$64,MATCH(F$83,$A$13:$A$64,0),1):INDEX($B$13:$M$64,MATCH(F$83,$A$13:$A$64,0),12),$B80:$M80,"="&amp;"X",$B$10:$M$10,"="&amp;"Y")</f>
        <v>0</v>
      </c>
      <c r="G115">
        <f ca="1">SUMIFS(INDEX($B$13:$M$64,MATCH(G$83,$A$13:$A$64,0),1):INDEX($B$13:$M$64,MATCH(G$83,$A$13:$A$64,0),12),$B80:$M80,"="&amp;"X",$B$10:$M$10,"="&amp;"Y")</f>
        <v>0</v>
      </c>
      <c r="H115">
        <f ca="1">SUMIFS(INDEX($B$13:$M$64,MATCH(H$83,$A$13:$A$64,0),1):INDEX($B$13:$M$64,MATCH(H$83,$A$13:$A$64,0),12),$B80:$M80,"="&amp;"X",$B$10:$M$10,"="&amp;"Y")</f>
        <v>0</v>
      </c>
      <c r="I115">
        <f ca="1">SUMIFS(INDEX($B$13:$M$64,MATCH(I$83,$A$13:$A$64,0),1):INDEX($B$13:$M$64,MATCH(I$83,$A$13:$A$64,0),12),$B80:$M80,"="&amp;"X",$B$10:$M$10,"="&amp;"Y")</f>
        <v>0</v>
      </c>
      <c r="J115">
        <f ca="1">SUMIFS(INDEX($B$13:$M$64,MATCH(J$83,$A$13:$A$64,0),1):INDEX($B$13:$M$64,MATCH(J$83,$A$13:$A$64,0),12),$B80:$M80,"="&amp;"X",$B$10:$M$10,"="&amp;"Y")</f>
        <v>0</v>
      </c>
      <c r="K115">
        <f ca="1">SUMIFS(INDEX($B$13:$M$64,MATCH(K$83,$A$13:$A$64,0),1):INDEX($B$13:$M$64,MATCH(K$83,$A$13:$A$64,0),12),$B80:$M80,"="&amp;"X",$B$10:$M$10,"="&amp;"Y")</f>
        <v>0</v>
      </c>
      <c r="L115">
        <f ca="1">SUMIFS(INDEX($B$13:$M$64,MATCH(L$83,$A$13:$A$64,0),1):INDEX($B$13:$M$64,MATCH(L$83,$A$13:$A$64,0),12),$B80:$M80,"="&amp;"X",$B$10:$M$10,"="&amp;"Y")</f>
        <v>0</v>
      </c>
      <c r="M115">
        <f ca="1">SUMIFS(INDEX($B$13:$M$64,MATCH(M$83,$A$13:$A$64,0),1):INDEX($B$13:$M$64,MATCH(M$83,$A$13:$A$64,0),12),$B80:$M80,"="&amp;"X",$B$10:$M$10,"="&amp;"Y")</f>
        <v>0</v>
      </c>
      <c r="N115">
        <f ca="1">SUMIFS(INDEX($B$13:$M$64,MATCH(N$83,$A$13:$A$64,0),1):INDEX($B$13:$M$64,MATCH(N$83,$A$13:$A$64,0),12),$B80:$M80,"="&amp;"X",$B$10:$M$10,"="&amp;"Y")</f>
        <v>0</v>
      </c>
      <c r="O115">
        <f ca="1">SUMIFS(INDEX($B$13:$M$64,MATCH(O$83,$A$13:$A$64,0),1):INDEX($B$13:$M$64,MATCH(O$83,$A$13:$A$64,0),12),$B80:$M80,"="&amp;"X",$B$10:$M$10,"="&amp;"Y")</f>
        <v>0</v>
      </c>
      <c r="P115">
        <f ca="1">SUMIFS(INDEX($B$13:$M$64,MATCH(P$83,$A$13:$A$64,0),1):INDEX($B$13:$M$64,MATCH(P$83,$A$13:$A$64,0),12),$B80:$M80,"="&amp;"X",$B$10:$M$10,"="&amp;"Y")</f>
        <v>0</v>
      </c>
      <c r="Q115">
        <f ca="1">SUMIFS(INDEX($B$13:$M$64,MATCH(Q$83,$A$13:$A$64,0),1):INDEX($B$13:$M$64,MATCH(Q$83,$A$13:$A$64,0),12),$B80:$M80,"="&amp;"X",$B$10:$M$10,"="&amp;"Y")</f>
        <v>0</v>
      </c>
      <c r="R115">
        <f ca="1">SUMIFS(INDEX($B$13:$M$64,MATCH(R$83,$A$13:$A$64,0),1):INDEX($B$13:$M$64,MATCH(R$83,$A$13:$A$64,0),12),$B80:$M80,"="&amp;"X",$B$10:$M$10,"="&amp;"Y")</f>
        <v>0</v>
      </c>
      <c r="S115">
        <f ca="1">SUMIFS(INDEX($B$13:$M$64,MATCH(S$83,$A$13:$A$64,0),1):INDEX($B$13:$M$64,MATCH(S$83,$A$13:$A$64,0),12),$B80:$M80,"="&amp;"X",$B$10:$M$10,"="&amp;"Y")</f>
        <v>0</v>
      </c>
      <c r="T115">
        <f ca="1">SUMIFS(INDEX($B$13:$M$64,MATCH(T$83,$A$13:$A$64,0),1):INDEX($B$13:$M$64,MATCH(T$83,$A$13:$A$64,0),12),$B80:$M80,"="&amp;"X",$B$10:$M$10,"="&amp;"Y")</f>
        <v>0</v>
      </c>
      <c r="U115">
        <f ca="1">SUMIFS(INDEX($B$13:$M$64,MATCH(U$83,$A$13:$A$64,0),1):INDEX($B$13:$M$64,MATCH(U$83,$A$13:$A$64,0),12),$B80:$M80,"="&amp;"X",$B$10:$M$10,"="&amp;"Y")</f>
        <v>0</v>
      </c>
      <c r="V115">
        <f ca="1">SUMIFS(INDEX($B$13:$M$64,MATCH(V$83,$A$13:$A$64,0),1):INDEX($B$13:$M$64,MATCH(V$83,$A$13:$A$64,0),12),$B80:$M80,"="&amp;"X",$B$10:$M$10,"="&amp;"Y")</f>
        <v>0</v>
      </c>
      <c r="W115">
        <f ca="1">SUMIFS(INDEX($B$13:$M$64,MATCH(W$83,$A$13:$A$64,0),1):INDEX($B$13:$M$64,MATCH(W$83,$A$13:$A$64,0),12),$B80:$M80,"="&amp;"X",$B$10:$M$10,"="&amp;"Y")</f>
        <v>0</v>
      </c>
      <c r="X115">
        <f ca="1">SUMIFS(INDEX($B$13:$M$64,MATCH(X$83,$A$13:$A$64,0),1):INDEX($B$13:$M$64,MATCH(X$83,$A$13:$A$64,0),12),$B80:$M80,"="&amp;"X",$B$10:$M$10,"="&amp;"Y")</f>
        <v>0</v>
      </c>
      <c r="Y115">
        <f ca="1">SUMIFS(INDEX($B$13:$M$64,MATCH(Y$83,$A$13:$A$64,0),1):INDEX($B$13:$M$64,MATCH(Y$83,$A$13:$A$64,0),12),$B80:$M80,"="&amp;"X",$B$10:$M$10,"="&amp;"Y")</f>
        <v>0</v>
      </c>
      <c r="Z115">
        <f ca="1">SUMIFS(INDEX($B$13:$M$64,MATCH(Z$83,$A$13:$A$64,0),1):INDEX($B$13:$M$64,MATCH(Z$83,$A$13:$A$64,0),12),$B80:$M80,"="&amp;"X",$B$10:$M$10,"="&amp;"Y")</f>
        <v>0</v>
      </c>
      <c r="AA115">
        <f ca="1">SUMIFS(INDEX($B$13:$M$64,MATCH(AA$83,$A$13:$A$64,0),1):INDEX($B$13:$M$64,MATCH(AA$83,$A$13:$A$64,0),12),$B80:$M80,"="&amp;"X",$B$10:$M$10,"="&amp;"Y")</f>
        <v>0</v>
      </c>
      <c r="AB115">
        <f ca="1">SUMIFS(INDEX($B$13:$M$64,MATCH(AB$83,$A$13:$A$64,0),1):INDEX($B$13:$M$64,MATCH(AB$83,$A$13:$A$64,0),12),$B80:$M80,"="&amp;"X",$B$10:$M$10,"="&amp;"Y")</f>
        <v>0</v>
      </c>
      <c r="AC115">
        <f ca="1">SUMIFS(INDEX($B$13:$M$64,MATCH(AC$83,$A$13:$A$64,0),1):INDEX($B$13:$M$64,MATCH(AC$83,$A$13:$A$64,0),12),$B80:$M80,"="&amp;"X",$B$10:$M$10,"="&amp;"Y")</f>
        <v>0</v>
      </c>
      <c r="AD115">
        <f ca="1">SUMIFS(INDEX($B$13:$M$64,MATCH(AD$83,$A$13:$A$64,0),1):INDEX($B$13:$M$64,MATCH(AD$83,$A$13:$A$64,0),12),$B80:$M80,"="&amp;"X",$B$10:$M$10,"="&amp;"Y")</f>
        <v>0</v>
      </c>
      <c r="AE115">
        <f ca="1">SUMIFS(INDEX($B$13:$M$64,MATCH(AE$83,$A$13:$A$64,0),1):INDEX($B$13:$M$64,MATCH(AE$83,$A$13:$A$64,0),12),$B80:$M80,"="&amp;"X",$B$10:$M$10,"="&amp;"Y")</f>
        <v>0</v>
      </c>
      <c r="AF115">
        <f ca="1">SUMIFS(INDEX($B$13:$M$64,MATCH(AF$83,$A$13:$A$64,0),1):INDEX($B$13:$M$64,MATCH(AF$83,$A$13:$A$64,0),12),$B80:$M80,"="&amp;"X",$B$10:$M$10,"="&amp;"Y")</f>
        <v>0</v>
      </c>
      <c r="AG115">
        <f ca="1">SUMIFS(INDEX($B$13:$M$64,MATCH(AG$83,$A$13:$A$64,0),1):INDEX($B$13:$M$64,MATCH(AG$83,$A$13:$A$64,0),12),$B80:$M80,"="&amp;"X",$B$10:$M$10,"="&amp;"Y")</f>
        <v>0</v>
      </c>
      <c r="AH115">
        <f ca="1">SUMIFS(INDEX($B$13:$M$64,MATCH(AH$83,$A$13:$A$64,0),1):INDEX($B$13:$M$64,MATCH(AH$83,$A$13:$A$64,0),12),$B80:$M80,"="&amp;"X",$B$10:$M$10,"="&amp;"Y")</f>
        <v>0</v>
      </c>
      <c r="AI115">
        <f ca="1">SUMIFS(INDEX($B$13:$M$64,MATCH(AI$83,$A$13:$A$64,0),1):INDEX($B$13:$M$64,MATCH(AI$83,$A$13:$A$64,0),12),$B80:$M80,"="&amp;"X",$B$10:$M$10,"="&amp;"Y")</f>
        <v>0</v>
      </c>
      <c r="AJ115">
        <f ca="1">SUMIFS(INDEX($B$13:$M$64,MATCH(AJ$83,$A$13:$A$64,0),1):INDEX($B$13:$M$64,MATCH(AJ$83,$A$13:$A$64,0),12),$B80:$M80,"="&amp;"X",$B$10:$M$10,"="&amp;"Y")</f>
        <v>0</v>
      </c>
      <c r="AK115">
        <f ca="1">SUMIFS(INDEX($B$13:$M$64,MATCH(AK$83,$A$13:$A$64,0),1):INDEX($B$13:$M$64,MATCH(AK$83,$A$13:$A$64,0),12),$B80:$M80,"="&amp;"X",$B$10:$M$10,"="&amp;"Y")</f>
        <v>0</v>
      </c>
      <c r="AL115">
        <f ca="1">SUMIFS(INDEX($B$13:$M$64,MATCH(AL$83,$A$13:$A$64,0),1):INDEX($B$13:$M$64,MATCH(AL$83,$A$13:$A$64,0),12),$B80:$M80,"="&amp;"X",$B$10:$M$10,"="&amp;"Y")</f>
        <v>0</v>
      </c>
      <c r="AM115">
        <f ca="1">SUMIFS(INDEX($B$13:$M$64,MATCH(AM$83,$A$13:$A$64,0),1):INDEX($B$13:$M$64,MATCH(AM$83,$A$13:$A$64,0),12),$B80:$M80,"="&amp;"X",$B$10:$M$10,"="&amp;"Y")</f>
        <v>0</v>
      </c>
      <c r="AN115">
        <f ca="1">SUMIFS(INDEX($B$13:$M$64,MATCH(AN$83,$A$13:$A$64,0),1):INDEX($B$13:$M$64,MATCH(AN$83,$A$13:$A$64,0),12),$B80:$M80,"="&amp;"X",$B$10:$M$10,"="&amp;"Y")</f>
        <v>0</v>
      </c>
      <c r="AO115">
        <f ca="1">SUMIFS(INDEX($B$13:$M$64,MATCH(AO$83,$A$13:$A$64,0),1):INDEX($B$13:$M$64,MATCH(AO$83,$A$13:$A$64,0),12),$B80:$M80,"="&amp;"X",$B$10:$M$10,"="&amp;"Y")</f>
        <v>0</v>
      </c>
      <c r="AP115">
        <f ca="1">SUMIFS(INDEX($B$13:$M$64,MATCH(AP$83,$A$13:$A$64,0),1):INDEX($B$13:$M$64,MATCH(AP$83,$A$13:$A$64,0),12),$B80:$M80,"="&amp;"X",$B$10:$M$10,"="&amp;"Y")</f>
        <v>0</v>
      </c>
      <c r="AQ115">
        <f ca="1">SUMIFS(INDEX($B$13:$M$64,MATCH(AQ$83,$A$13:$A$64,0),1):INDEX($B$13:$M$64,MATCH(AQ$83,$A$13:$A$64,0),12),$B80:$M80,"="&amp;"X",$B$10:$M$10,"="&amp;"Y")</f>
        <v>0</v>
      </c>
      <c r="AR115">
        <f ca="1">SUMIFS(INDEX($B$13:$M$64,MATCH(AR$83,$A$13:$A$64,0),1):INDEX($B$13:$M$64,MATCH(AR$83,$A$13:$A$64,0),12),$B80:$M80,"="&amp;"X",$B$10:$M$10,"="&amp;"Y")</f>
        <v>0</v>
      </c>
      <c r="AS115">
        <f ca="1">SUMIFS(INDEX($B$13:$M$64,MATCH(AS$83,$A$13:$A$64,0),1):INDEX($B$13:$M$64,MATCH(AS$83,$A$13:$A$64,0),12),$B80:$M80,"="&amp;"X",$B$10:$M$10,"="&amp;"Y")</f>
        <v>0</v>
      </c>
      <c r="AT115">
        <f ca="1">SUMIFS(INDEX($B$13:$M$64,MATCH(AT$83,$A$13:$A$64,0),1):INDEX($B$13:$M$64,MATCH(AT$83,$A$13:$A$64,0),12),$B80:$M80,"="&amp;"X",$B$10:$M$10,"="&amp;"Y")</f>
        <v>0</v>
      </c>
      <c r="AU115">
        <f ca="1">SUMIFS(INDEX($B$13:$M$64,MATCH(AU$83,$A$13:$A$64,0),1):INDEX($B$13:$M$64,MATCH(AU$83,$A$13:$A$64,0),12),$B80:$M80,"="&amp;"X",$B$10:$M$10,"="&amp;"Y")</f>
        <v>0</v>
      </c>
      <c r="AV115">
        <f ca="1">SUMIFS(INDEX($B$13:$M$64,MATCH(AV$83,$A$13:$A$64,0),1):INDEX($B$13:$M$64,MATCH(AV$83,$A$13:$A$64,0),12),$B80:$M80,"="&amp;"X",$B$10:$M$10,"="&amp;"Y")</f>
        <v>0</v>
      </c>
      <c r="AW115">
        <f ca="1">SUMIFS(INDEX($B$13:$M$64,MATCH(AW$83,$A$13:$A$64,0),1):INDEX($B$13:$M$64,MATCH(AW$83,$A$13:$A$64,0),12),$B80:$M80,"="&amp;"X",$B$10:$M$10,"="&amp;"Y")</f>
        <v>0</v>
      </c>
      <c r="AX115">
        <f ca="1">SUMIFS(INDEX($B$13:$M$64,MATCH(AX$83,$A$13:$A$64,0),1):INDEX($B$13:$M$64,MATCH(AX$83,$A$13:$A$64,0),12),$B80:$M80,"="&amp;"X",$B$10:$M$10,"="&amp;"Y")</f>
        <v>0</v>
      </c>
      <c r="AY115">
        <f ca="1">SUMIFS(INDEX($B$13:$M$64,MATCH(AY$83,$A$13:$A$64,0),1):INDEX($B$13:$M$64,MATCH(AY$83,$A$13:$A$64,0),12),$B80:$M80,"="&amp;"X",$B$10:$M$10,"="&amp;"Y")</f>
        <v>0</v>
      </c>
      <c r="AZ115">
        <f ca="1">SUMIFS(INDEX($B$13:$M$64,MATCH(AZ$83,$A$13:$A$64,0),1):INDEX($B$13:$M$64,MATCH(AZ$83,$A$13:$A$64,0),12),$B80:$M80,"="&amp;"X",$B$10:$M$10,"="&amp;"Y")</f>
        <v>0</v>
      </c>
      <c r="BA115">
        <f ca="1">SUMIFS(INDEX($B$13:$M$64,MATCH(BA$83,$A$13:$A$64,0),1):INDEX($B$13:$M$64,MATCH(BA$83,$A$13:$A$64,0),12),$B80:$M80,"="&amp;"X",$B$10:$M$10,"="&amp;"Y")</f>
        <v>0</v>
      </c>
    </row>
    <row r="116" spans="1:53" x14ac:dyDescent="0.35">
      <c r="A116" t="str">
        <f>Setup!A34</f>
        <v>Caseload 15</v>
      </c>
      <c r="B116">
        <f ca="1">SUMIFS(INDEX($B$13:$M$64,MATCH(B$83,$A$13:$A$64,0),1):INDEX($B$13:$M$64,MATCH(B$83,$A$13:$A$64,0),12),$B81:$M81,"="&amp;"X",$B$10:$M$10,"="&amp;"Y")</f>
        <v>0</v>
      </c>
      <c r="C116">
        <f ca="1">SUMIFS(INDEX($B$13:$M$64,MATCH(C$83,$A$13:$A$64,0),1):INDEX($B$13:$M$64,MATCH(C$83,$A$13:$A$64,0),12),$B81:$M81,"="&amp;"X",$B$10:$M$10,"="&amp;"Y")</f>
        <v>0</v>
      </c>
      <c r="D116">
        <f ca="1">SUMIFS(INDEX($B$13:$M$64,MATCH(D$83,$A$13:$A$64,0),1):INDEX($B$13:$M$64,MATCH(D$83,$A$13:$A$64,0),12),$B81:$M81,"="&amp;"X",$B$10:$M$10,"="&amp;"Y")</f>
        <v>0</v>
      </c>
      <c r="E116">
        <f ca="1">SUMIFS(INDEX($B$13:$M$64,MATCH(E$83,$A$13:$A$64,0),1):INDEX($B$13:$M$64,MATCH(E$83,$A$13:$A$64,0),12),$B81:$M81,"="&amp;"X",$B$10:$M$10,"="&amp;"Y")</f>
        <v>0</v>
      </c>
      <c r="F116">
        <f ca="1">SUMIFS(INDEX($B$13:$M$64,MATCH(F$83,$A$13:$A$64,0),1):INDEX($B$13:$M$64,MATCH(F$83,$A$13:$A$64,0),12),$B81:$M81,"="&amp;"X",$B$10:$M$10,"="&amp;"Y")</f>
        <v>0</v>
      </c>
      <c r="G116">
        <f ca="1">SUMIFS(INDEX($B$13:$M$64,MATCH(G$83,$A$13:$A$64,0),1):INDEX($B$13:$M$64,MATCH(G$83,$A$13:$A$64,0),12),$B81:$M81,"="&amp;"X",$B$10:$M$10,"="&amp;"Y")</f>
        <v>0</v>
      </c>
      <c r="H116">
        <f ca="1">SUMIFS(INDEX($B$13:$M$64,MATCH(H$83,$A$13:$A$64,0),1):INDEX($B$13:$M$64,MATCH(H$83,$A$13:$A$64,0),12),$B81:$M81,"="&amp;"X",$B$10:$M$10,"="&amp;"Y")</f>
        <v>0</v>
      </c>
      <c r="I116">
        <f ca="1">SUMIFS(INDEX($B$13:$M$64,MATCH(I$83,$A$13:$A$64,0),1):INDEX($B$13:$M$64,MATCH(I$83,$A$13:$A$64,0),12),$B81:$M81,"="&amp;"X",$B$10:$M$10,"="&amp;"Y")</f>
        <v>0</v>
      </c>
      <c r="J116">
        <f ca="1">SUMIFS(INDEX($B$13:$M$64,MATCH(J$83,$A$13:$A$64,0),1):INDEX($B$13:$M$64,MATCH(J$83,$A$13:$A$64,0),12),$B81:$M81,"="&amp;"X",$B$10:$M$10,"="&amp;"Y")</f>
        <v>0</v>
      </c>
      <c r="K116">
        <f ca="1">SUMIFS(INDEX($B$13:$M$64,MATCH(K$83,$A$13:$A$64,0),1):INDEX($B$13:$M$64,MATCH(K$83,$A$13:$A$64,0),12),$B81:$M81,"="&amp;"X",$B$10:$M$10,"="&amp;"Y")</f>
        <v>0</v>
      </c>
      <c r="L116">
        <f ca="1">SUMIFS(INDEX($B$13:$M$64,MATCH(L$83,$A$13:$A$64,0),1):INDEX($B$13:$M$64,MATCH(L$83,$A$13:$A$64,0),12),$B81:$M81,"="&amp;"X",$B$10:$M$10,"="&amp;"Y")</f>
        <v>0</v>
      </c>
      <c r="M116">
        <f ca="1">SUMIFS(INDEX($B$13:$M$64,MATCH(M$83,$A$13:$A$64,0),1):INDEX($B$13:$M$64,MATCH(M$83,$A$13:$A$64,0),12),$B81:$M81,"="&amp;"X",$B$10:$M$10,"="&amp;"Y")</f>
        <v>0</v>
      </c>
      <c r="N116">
        <f ca="1">SUMIFS(INDEX($B$13:$M$64,MATCH(N$83,$A$13:$A$64,0),1):INDEX($B$13:$M$64,MATCH(N$83,$A$13:$A$64,0),12),$B81:$M81,"="&amp;"X",$B$10:$M$10,"="&amp;"Y")</f>
        <v>0</v>
      </c>
      <c r="O116">
        <f ca="1">SUMIFS(INDEX($B$13:$M$64,MATCH(O$83,$A$13:$A$64,0),1):INDEX($B$13:$M$64,MATCH(O$83,$A$13:$A$64,0),12),$B81:$M81,"="&amp;"X",$B$10:$M$10,"="&amp;"Y")</f>
        <v>0</v>
      </c>
      <c r="P116">
        <f ca="1">SUMIFS(INDEX($B$13:$M$64,MATCH(P$83,$A$13:$A$64,0),1):INDEX($B$13:$M$64,MATCH(P$83,$A$13:$A$64,0),12),$B81:$M81,"="&amp;"X",$B$10:$M$10,"="&amp;"Y")</f>
        <v>0</v>
      </c>
      <c r="Q116">
        <f ca="1">SUMIFS(INDEX($B$13:$M$64,MATCH(Q$83,$A$13:$A$64,0),1):INDEX($B$13:$M$64,MATCH(Q$83,$A$13:$A$64,0),12),$B81:$M81,"="&amp;"X",$B$10:$M$10,"="&amp;"Y")</f>
        <v>0</v>
      </c>
      <c r="R116">
        <f ca="1">SUMIFS(INDEX($B$13:$M$64,MATCH(R$83,$A$13:$A$64,0),1):INDEX($B$13:$M$64,MATCH(R$83,$A$13:$A$64,0),12),$B81:$M81,"="&amp;"X",$B$10:$M$10,"="&amp;"Y")</f>
        <v>0</v>
      </c>
      <c r="S116">
        <f ca="1">SUMIFS(INDEX($B$13:$M$64,MATCH(S$83,$A$13:$A$64,0),1):INDEX($B$13:$M$64,MATCH(S$83,$A$13:$A$64,0),12),$B81:$M81,"="&amp;"X",$B$10:$M$10,"="&amp;"Y")</f>
        <v>0</v>
      </c>
      <c r="T116">
        <f ca="1">SUMIFS(INDEX($B$13:$M$64,MATCH(T$83,$A$13:$A$64,0),1):INDEX($B$13:$M$64,MATCH(T$83,$A$13:$A$64,0),12),$B81:$M81,"="&amp;"X",$B$10:$M$10,"="&amp;"Y")</f>
        <v>0</v>
      </c>
      <c r="U116">
        <f ca="1">SUMIFS(INDEX($B$13:$M$64,MATCH(U$83,$A$13:$A$64,0),1):INDEX($B$13:$M$64,MATCH(U$83,$A$13:$A$64,0),12),$B81:$M81,"="&amp;"X",$B$10:$M$10,"="&amp;"Y")</f>
        <v>0</v>
      </c>
      <c r="V116">
        <f ca="1">SUMIFS(INDEX($B$13:$M$64,MATCH(V$83,$A$13:$A$64,0),1):INDEX($B$13:$M$64,MATCH(V$83,$A$13:$A$64,0),12),$B81:$M81,"="&amp;"X",$B$10:$M$10,"="&amp;"Y")</f>
        <v>0</v>
      </c>
      <c r="W116">
        <f ca="1">SUMIFS(INDEX($B$13:$M$64,MATCH(W$83,$A$13:$A$64,0),1):INDEX($B$13:$M$64,MATCH(W$83,$A$13:$A$64,0),12),$B81:$M81,"="&amp;"X",$B$10:$M$10,"="&amp;"Y")</f>
        <v>0</v>
      </c>
      <c r="X116">
        <f ca="1">SUMIFS(INDEX($B$13:$M$64,MATCH(X$83,$A$13:$A$64,0),1):INDEX($B$13:$M$64,MATCH(X$83,$A$13:$A$64,0),12),$B81:$M81,"="&amp;"X",$B$10:$M$10,"="&amp;"Y")</f>
        <v>0</v>
      </c>
      <c r="Y116">
        <f ca="1">SUMIFS(INDEX($B$13:$M$64,MATCH(Y$83,$A$13:$A$64,0),1):INDEX($B$13:$M$64,MATCH(Y$83,$A$13:$A$64,0),12),$B81:$M81,"="&amp;"X",$B$10:$M$10,"="&amp;"Y")</f>
        <v>0</v>
      </c>
      <c r="Z116">
        <f ca="1">SUMIFS(INDEX($B$13:$M$64,MATCH(Z$83,$A$13:$A$64,0),1):INDEX($B$13:$M$64,MATCH(Z$83,$A$13:$A$64,0),12),$B81:$M81,"="&amp;"X",$B$10:$M$10,"="&amp;"Y")</f>
        <v>0</v>
      </c>
      <c r="AA116">
        <f ca="1">SUMIFS(INDEX($B$13:$M$64,MATCH(AA$83,$A$13:$A$64,0),1):INDEX($B$13:$M$64,MATCH(AA$83,$A$13:$A$64,0),12),$B81:$M81,"="&amp;"X",$B$10:$M$10,"="&amp;"Y")</f>
        <v>0</v>
      </c>
      <c r="AB116">
        <f ca="1">SUMIFS(INDEX($B$13:$M$64,MATCH(AB$83,$A$13:$A$64,0),1):INDEX($B$13:$M$64,MATCH(AB$83,$A$13:$A$64,0),12),$B81:$M81,"="&amp;"X",$B$10:$M$10,"="&amp;"Y")</f>
        <v>0</v>
      </c>
      <c r="AC116">
        <f ca="1">SUMIFS(INDEX($B$13:$M$64,MATCH(AC$83,$A$13:$A$64,0),1):INDEX($B$13:$M$64,MATCH(AC$83,$A$13:$A$64,0),12),$B81:$M81,"="&amp;"X",$B$10:$M$10,"="&amp;"Y")</f>
        <v>0</v>
      </c>
      <c r="AD116">
        <f ca="1">SUMIFS(INDEX($B$13:$M$64,MATCH(AD$83,$A$13:$A$64,0),1):INDEX($B$13:$M$64,MATCH(AD$83,$A$13:$A$64,0),12),$B81:$M81,"="&amp;"X",$B$10:$M$10,"="&amp;"Y")</f>
        <v>0</v>
      </c>
      <c r="AE116">
        <f ca="1">SUMIFS(INDEX($B$13:$M$64,MATCH(AE$83,$A$13:$A$64,0),1):INDEX($B$13:$M$64,MATCH(AE$83,$A$13:$A$64,0),12),$B81:$M81,"="&amp;"X",$B$10:$M$10,"="&amp;"Y")</f>
        <v>0</v>
      </c>
      <c r="AF116">
        <f ca="1">SUMIFS(INDEX($B$13:$M$64,MATCH(AF$83,$A$13:$A$64,0),1):INDEX($B$13:$M$64,MATCH(AF$83,$A$13:$A$64,0),12),$B81:$M81,"="&amp;"X",$B$10:$M$10,"="&amp;"Y")</f>
        <v>0</v>
      </c>
      <c r="AG116">
        <f ca="1">SUMIFS(INDEX($B$13:$M$64,MATCH(AG$83,$A$13:$A$64,0),1):INDEX($B$13:$M$64,MATCH(AG$83,$A$13:$A$64,0),12),$B81:$M81,"="&amp;"X",$B$10:$M$10,"="&amp;"Y")</f>
        <v>0</v>
      </c>
      <c r="AH116">
        <f ca="1">SUMIFS(INDEX($B$13:$M$64,MATCH(AH$83,$A$13:$A$64,0),1):INDEX($B$13:$M$64,MATCH(AH$83,$A$13:$A$64,0),12),$B81:$M81,"="&amp;"X",$B$10:$M$10,"="&amp;"Y")</f>
        <v>0</v>
      </c>
      <c r="AI116">
        <f ca="1">SUMIFS(INDEX($B$13:$M$64,MATCH(AI$83,$A$13:$A$64,0),1):INDEX($B$13:$M$64,MATCH(AI$83,$A$13:$A$64,0),12),$B81:$M81,"="&amp;"X",$B$10:$M$10,"="&amp;"Y")</f>
        <v>0</v>
      </c>
      <c r="AJ116">
        <f ca="1">SUMIFS(INDEX($B$13:$M$64,MATCH(AJ$83,$A$13:$A$64,0),1):INDEX($B$13:$M$64,MATCH(AJ$83,$A$13:$A$64,0),12),$B81:$M81,"="&amp;"X",$B$10:$M$10,"="&amp;"Y")</f>
        <v>0</v>
      </c>
      <c r="AK116">
        <f ca="1">SUMIFS(INDEX($B$13:$M$64,MATCH(AK$83,$A$13:$A$64,0),1):INDEX($B$13:$M$64,MATCH(AK$83,$A$13:$A$64,0),12),$B81:$M81,"="&amp;"X",$B$10:$M$10,"="&amp;"Y")</f>
        <v>0</v>
      </c>
      <c r="AL116">
        <f ca="1">SUMIFS(INDEX($B$13:$M$64,MATCH(AL$83,$A$13:$A$64,0),1):INDEX($B$13:$M$64,MATCH(AL$83,$A$13:$A$64,0),12),$B81:$M81,"="&amp;"X",$B$10:$M$10,"="&amp;"Y")</f>
        <v>0</v>
      </c>
      <c r="AM116">
        <f ca="1">SUMIFS(INDEX($B$13:$M$64,MATCH(AM$83,$A$13:$A$64,0),1):INDEX($B$13:$M$64,MATCH(AM$83,$A$13:$A$64,0),12),$B81:$M81,"="&amp;"X",$B$10:$M$10,"="&amp;"Y")</f>
        <v>0</v>
      </c>
      <c r="AN116">
        <f ca="1">SUMIFS(INDEX($B$13:$M$64,MATCH(AN$83,$A$13:$A$64,0),1):INDEX($B$13:$M$64,MATCH(AN$83,$A$13:$A$64,0),12),$B81:$M81,"="&amp;"X",$B$10:$M$10,"="&amp;"Y")</f>
        <v>0</v>
      </c>
      <c r="AO116">
        <f ca="1">SUMIFS(INDEX($B$13:$M$64,MATCH(AO$83,$A$13:$A$64,0),1):INDEX($B$13:$M$64,MATCH(AO$83,$A$13:$A$64,0),12),$B81:$M81,"="&amp;"X",$B$10:$M$10,"="&amp;"Y")</f>
        <v>0</v>
      </c>
      <c r="AP116">
        <f ca="1">SUMIFS(INDEX($B$13:$M$64,MATCH(AP$83,$A$13:$A$64,0),1):INDEX($B$13:$M$64,MATCH(AP$83,$A$13:$A$64,0),12),$B81:$M81,"="&amp;"X",$B$10:$M$10,"="&amp;"Y")</f>
        <v>0</v>
      </c>
      <c r="AQ116">
        <f ca="1">SUMIFS(INDEX($B$13:$M$64,MATCH(AQ$83,$A$13:$A$64,0),1):INDEX($B$13:$M$64,MATCH(AQ$83,$A$13:$A$64,0),12),$B81:$M81,"="&amp;"X",$B$10:$M$10,"="&amp;"Y")</f>
        <v>0</v>
      </c>
      <c r="AR116">
        <f ca="1">SUMIFS(INDEX($B$13:$M$64,MATCH(AR$83,$A$13:$A$64,0),1):INDEX($B$13:$M$64,MATCH(AR$83,$A$13:$A$64,0),12),$B81:$M81,"="&amp;"X",$B$10:$M$10,"="&amp;"Y")</f>
        <v>0</v>
      </c>
      <c r="AS116">
        <f ca="1">SUMIFS(INDEX($B$13:$M$64,MATCH(AS$83,$A$13:$A$64,0),1):INDEX($B$13:$M$64,MATCH(AS$83,$A$13:$A$64,0),12),$B81:$M81,"="&amp;"X",$B$10:$M$10,"="&amp;"Y")</f>
        <v>0</v>
      </c>
      <c r="AT116">
        <f ca="1">SUMIFS(INDEX($B$13:$M$64,MATCH(AT$83,$A$13:$A$64,0),1):INDEX($B$13:$M$64,MATCH(AT$83,$A$13:$A$64,0),12),$B81:$M81,"="&amp;"X",$B$10:$M$10,"="&amp;"Y")</f>
        <v>0</v>
      </c>
      <c r="AU116">
        <f ca="1">SUMIFS(INDEX($B$13:$M$64,MATCH(AU$83,$A$13:$A$64,0),1):INDEX($B$13:$M$64,MATCH(AU$83,$A$13:$A$64,0),12),$B81:$M81,"="&amp;"X",$B$10:$M$10,"="&amp;"Y")</f>
        <v>0</v>
      </c>
      <c r="AV116">
        <f ca="1">SUMIFS(INDEX($B$13:$M$64,MATCH(AV$83,$A$13:$A$64,0),1):INDEX($B$13:$M$64,MATCH(AV$83,$A$13:$A$64,0),12),$B81:$M81,"="&amp;"X",$B$10:$M$10,"="&amp;"Y")</f>
        <v>0</v>
      </c>
      <c r="AW116">
        <f ca="1">SUMIFS(INDEX($B$13:$M$64,MATCH(AW$83,$A$13:$A$64,0),1):INDEX($B$13:$M$64,MATCH(AW$83,$A$13:$A$64,0),12),$B81:$M81,"="&amp;"X",$B$10:$M$10,"="&amp;"Y")</f>
        <v>0</v>
      </c>
      <c r="AX116">
        <f ca="1">SUMIFS(INDEX($B$13:$M$64,MATCH(AX$83,$A$13:$A$64,0),1):INDEX($B$13:$M$64,MATCH(AX$83,$A$13:$A$64,0),12),$B81:$M81,"="&amp;"X",$B$10:$M$10,"="&amp;"Y")</f>
        <v>0</v>
      </c>
      <c r="AY116">
        <f ca="1">SUMIFS(INDEX($B$13:$M$64,MATCH(AY$83,$A$13:$A$64,0),1):INDEX($B$13:$M$64,MATCH(AY$83,$A$13:$A$64,0),12),$B81:$M81,"="&amp;"X",$B$10:$M$10,"="&amp;"Y")</f>
        <v>0</v>
      </c>
      <c r="AZ116">
        <f ca="1">SUMIFS(INDEX($B$13:$M$64,MATCH(AZ$83,$A$13:$A$64,0),1):INDEX($B$13:$M$64,MATCH(AZ$83,$A$13:$A$64,0),12),$B81:$M81,"="&amp;"X",$B$10:$M$10,"="&amp;"Y")</f>
        <v>0</v>
      </c>
      <c r="BA116">
        <f ca="1">SUMIFS(INDEX($B$13:$M$64,MATCH(BA$83,$A$13:$A$64,0),1):INDEX($B$13:$M$64,MATCH(BA$83,$A$13:$A$64,0),12),$B81:$M81,"="&amp;"X",$B$10:$M$10,"="&amp;"Y")</f>
        <v>0</v>
      </c>
    </row>
    <row r="117" spans="1:53" x14ac:dyDescent="0.35">
      <c r="A117" t="str">
        <f>'Data Validation (Hide)'!T2</f>
        <v>All Clusters</v>
      </c>
      <c r="B117">
        <f ca="1">SUM(B102:B116)</f>
        <v>7200</v>
      </c>
      <c r="C117">
        <f t="shared" ref="C117:BA117" ca="1" si="5">SUM(C102:C116)</f>
        <v>7200</v>
      </c>
      <c r="D117">
        <f t="shared" ca="1" si="5"/>
        <v>7200</v>
      </c>
      <c r="E117">
        <f t="shared" ca="1" si="5"/>
        <v>7200</v>
      </c>
      <c r="F117">
        <f t="shared" ca="1" si="5"/>
        <v>7200</v>
      </c>
      <c r="G117">
        <f t="shared" ca="1" si="5"/>
        <v>7200</v>
      </c>
      <c r="H117">
        <f t="shared" ca="1" si="5"/>
        <v>7200</v>
      </c>
      <c r="I117">
        <f t="shared" ca="1" si="5"/>
        <v>7200</v>
      </c>
      <c r="J117">
        <f t="shared" ca="1" si="5"/>
        <v>7200</v>
      </c>
      <c r="K117">
        <f t="shared" ca="1" si="5"/>
        <v>7200</v>
      </c>
      <c r="L117">
        <f t="shared" ca="1" si="5"/>
        <v>7200</v>
      </c>
      <c r="M117">
        <f t="shared" ca="1" si="5"/>
        <v>7200</v>
      </c>
      <c r="N117">
        <f t="shared" ca="1" si="5"/>
        <v>7200</v>
      </c>
      <c r="O117">
        <f t="shared" ca="1" si="5"/>
        <v>7200</v>
      </c>
      <c r="P117">
        <f t="shared" ca="1" si="5"/>
        <v>7200</v>
      </c>
      <c r="Q117">
        <f t="shared" ca="1" si="5"/>
        <v>7200</v>
      </c>
      <c r="R117">
        <f t="shared" ca="1" si="5"/>
        <v>7200</v>
      </c>
      <c r="S117">
        <f t="shared" ca="1" si="5"/>
        <v>7200</v>
      </c>
      <c r="T117">
        <f t="shared" ca="1" si="5"/>
        <v>7200</v>
      </c>
      <c r="U117">
        <f t="shared" ca="1" si="5"/>
        <v>7200</v>
      </c>
      <c r="V117">
        <f t="shared" ca="1" si="5"/>
        <v>7200</v>
      </c>
      <c r="W117">
        <f t="shared" ca="1" si="5"/>
        <v>7200</v>
      </c>
      <c r="X117">
        <f t="shared" ca="1" si="5"/>
        <v>7200</v>
      </c>
      <c r="Y117">
        <f t="shared" ca="1" si="5"/>
        <v>7200</v>
      </c>
      <c r="Z117">
        <f t="shared" ca="1" si="5"/>
        <v>7200</v>
      </c>
      <c r="AA117">
        <f t="shared" ca="1" si="5"/>
        <v>7200</v>
      </c>
      <c r="AB117">
        <f t="shared" ca="1" si="5"/>
        <v>7200</v>
      </c>
      <c r="AC117">
        <f t="shared" ca="1" si="5"/>
        <v>7200</v>
      </c>
      <c r="AD117">
        <f t="shared" ca="1" si="5"/>
        <v>7200</v>
      </c>
      <c r="AE117">
        <f t="shared" ca="1" si="5"/>
        <v>7200</v>
      </c>
      <c r="AF117">
        <f t="shared" ca="1" si="5"/>
        <v>7200</v>
      </c>
      <c r="AG117">
        <f t="shared" ca="1" si="5"/>
        <v>7200</v>
      </c>
      <c r="AH117">
        <f t="shared" ca="1" si="5"/>
        <v>7200</v>
      </c>
      <c r="AI117">
        <f t="shared" ca="1" si="5"/>
        <v>7200</v>
      </c>
      <c r="AJ117">
        <f t="shared" ca="1" si="5"/>
        <v>7200</v>
      </c>
      <c r="AK117">
        <f t="shared" ca="1" si="5"/>
        <v>7200</v>
      </c>
      <c r="AL117">
        <f t="shared" ca="1" si="5"/>
        <v>7200</v>
      </c>
      <c r="AM117">
        <f t="shared" ca="1" si="5"/>
        <v>7200</v>
      </c>
      <c r="AN117">
        <f t="shared" ca="1" si="5"/>
        <v>7200</v>
      </c>
      <c r="AO117">
        <f t="shared" ca="1" si="5"/>
        <v>7200</v>
      </c>
      <c r="AP117">
        <f t="shared" ca="1" si="5"/>
        <v>7200</v>
      </c>
      <c r="AQ117">
        <f t="shared" ca="1" si="5"/>
        <v>7200</v>
      </c>
      <c r="AR117">
        <f t="shared" ca="1" si="5"/>
        <v>10800</v>
      </c>
      <c r="AS117">
        <f t="shared" ca="1" si="5"/>
        <v>10800</v>
      </c>
      <c r="AT117">
        <f t="shared" ca="1" si="5"/>
        <v>10800</v>
      </c>
      <c r="AU117">
        <f t="shared" ca="1" si="5"/>
        <v>10800</v>
      </c>
      <c r="AV117">
        <f t="shared" ca="1" si="5"/>
        <v>10800</v>
      </c>
      <c r="AW117">
        <f t="shared" ca="1" si="5"/>
        <v>10800</v>
      </c>
      <c r="AX117">
        <f t="shared" ca="1" si="5"/>
        <v>10800</v>
      </c>
      <c r="AY117">
        <f t="shared" ca="1" si="5"/>
        <v>10800</v>
      </c>
      <c r="AZ117">
        <f t="shared" ca="1" si="5"/>
        <v>10800</v>
      </c>
      <c r="BA117">
        <f t="shared" ca="1" si="5"/>
        <v>10800</v>
      </c>
    </row>
    <row r="119" spans="1:53" x14ac:dyDescent="0.3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5">
      <c r="A120" t="str">
        <f>Setup!A20</f>
        <v>20 Group Sessions</v>
      </c>
      <c r="B120">
        <f ca="1">B84+B102</f>
        <v>0</v>
      </c>
      <c r="C120">
        <f t="shared" ref="C120:BA120" ca="1" si="6">C84+C102</f>
        <v>0</v>
      </c>
      <c r="D120">
        <f t="shared" ca="1" si="6"/>
        <v>0</v>
      </c>
      <c r="E120">
        <f t="shared" ca="1" si="6"/>
        <v>0</v>
      </c>
      <c r="F120">
        <f t="shared" ca="1" si="6"/>
        <v>0</v>
      </c>
      <c r="G120">
        <f t="shared" ca="1" si="6"/>
        <v>0</v>
      </c>
      <c r="H120">
        <f t="shared" ca="1" si="6"/>
        <v>0</v>
      </c>
      <c r="I120">
        <f t="shared" ca="1" si="6"/>
        <v>0</v>
      </c>
      <c r="J120">
        <f t="shared" ca="1" si="6"/>
        <v>0</v>
      </c>
      <c r="K120">
        <f t="shared" ca="1" si="6"/>
        <v>0</v>
      </c>
      <c r="L120">
        <f t="shared" ca="1" si="6"/>
        <v>0</v>
      </c>
      <c r="M120">
        <f t="shared" ca="1" si="6"/>
        <v>0</v>
      </c>
      <c r="N120">
        <f t="shared" ca="1" si="6"/>
        <v>0</v>
      </c>
      <c r="O120">
        <f t="shared" ca="1" si="6"/>
        <v>0</v>
      </c>
      <c r="P120">
        <f t="shared" ca="1" si="6"/>
        <v>0</v>
      </c>
      <c r="Q120">
        <f t="shared" ca="1" si="6"/>
        <v>0</v>
      </c>
      <c r="R120">
        <f t="shared" ca="1" si="6"/>
        <v>0</v>
      </c>
      <c r="S120">
        <f t="shared" ca="1" si="6"/>
        <v>0</v>
      </c>
      <c r="T120">
        <f t="shared" ca="1" si="6"/>
        <v>0</v>
      </c>
      <c r="U120">
        <f t="shared" ca="1" si="6"/>
        <v>0</v>
      </c>
      <c r="V120">
        <f t="shared" ca="1" si="6"/>
        <v>0</v>
      </c>
      <c r="W120">
        <f t="shared" ca="1" si="6"/>
        <v>0</v>
      </c>
      <c r="X120">
        <f t="shared" ca="1" si="6"/>
        <v>0</v>
      </c>
      <c r="Y120">
        <f t="shared" ca="1" si="6"/>
        <v>0</v>
      </c>
      <c r="Z120">
        <f t="shared" ca="1" si="6"/>
        <v>0</v>
      </c>
      <c r="AA120">
        <f t="shared" ca="1" si="6"/>
        <v>0</v>
      </c>
      <c r="AB120">
        <f t="shared" ca="1" si="6"/>
        <v>0</v>
      </c>
      <c r="AC120">
        <f t="shared" ca="1" si="6"/>
        <v>0</v>
      </c>
      <c r="AD120">
        <f t="shared" ca="1" si="6"/>
        <v>0</v>
      </c>
      <c r="AE120">
        <f t="shared" ca="1" si="6"/>
        <v>0</v>
      </c>
      <c r="AF120">
        <f t="shared" ca="1" si="6"/>
        <v>0</v>
      </c>
      <c r="AG120">
        <f t="shared" ca="1" si="6"/>
        <v>0</v>
      </c>
      <c r="AH120">
        <f t="shared" ca="1" si="6"/>
        <v>0</v>
      </c>
      <c r="AI120">
        <f t="shared" ca="1" si="6"/>
        <v>0</v>
      </c>
      <c r="AJ120">
        <f t="shared" ca="1" si="6"/>
        <v>0</v>
      </c>
      <c r="AK120">
        <f t="shared" ca="1" si="6"/>
        <v>0</v>
      </c>
      <c r="AL120">
        <f t="shared" ca="1" si="6"/>
        <v>0</v>
      </c>
      <c r="AM120">
        <f t="shared" ca="1" si="6"/>
        <v>0</v>
      </c>
      <c r="AN120">
        <f t="shared" ca="1" si="6"/>
        <v>0</v>
      </c>
      <c r="AO120">
        <f t="shared" ca="1" si="6"/>
        <v>0</v>
      </c>
      <c r="AP120">
        <f t="shared" ca="1" si="6"/>
        <v>0</v>
      </c>
      <c r="AQ120">
        <f t="shared" ca="1" si="6"/>
        <v>0</v>
      </c>
      <c r="AR120">
        <f t="shared" ca="1" si="6"/>
        <v>3600</v>
      </c>
      <c r="AS120">
        <f t="shared" ca="1" si="6"/>
        <v>3600</v>
      </c>
      <c r="AT120">
        <f t="shared" ca="1" si="6"/>
        <v>3600</v>
      </c>
      <c r="AU120">
        <f t="shared" ca="1" si="6"/>
        <v>3600</v>
      </c>
      <c r="AV120">
        <f t="shared" ca="1" si="6"/>
        <v>3600</v>
      </c>
      <c r="AW120">
        <f t="shared" ca="1" si="6"/>
        <v>3600</v>
      </c>
      <c r="AX120">
        <f t="shared" ca="1" si="6"/>
        <v>3600</v>
      </c>
      <c r="AY120">
        <f t="shared" ca="1" si="6"/>
        <v>3600</v>
      </c>
      <c r="AZ120">
        <f t="shared" ca="1" si="6"/>
        <v>3600</v>
      </c>
      <c r="BA120">
        <f t="shared" ca="1" si="6"/>
        <v>3600</v>
      </c>
    </row>
    <row r="121" spans="1:53" x14ac:dyDescent="0.35">
      <c r="A121" t="str">
        <f>Setup!A21</f>
        <v>40 Group Session</v>
      </c>
      <c r="B121">
        <f t="shared" ref="B121:BA121" ca="1" si="7">B85+B103</f>
        <v>3600</v>
      </c>
      <c r="C121">
        <f t="shared" ca="1" si="7"/>
        <v>3600</v>
      </c>
      <c r="D121">
        <f t="shared" ca="1" si="7"/>
        <v>3600</v>
      </c>
      <c r="E121">
        <f t="shared" ca="1" si="7"/>
        <v>3600</v>
      </c>
      <c r="F121">
        <f t="shared" ca="1" si="7"/>
        <v>3600</v>
      </c>
      <c r="G121">
        <f t="shared" ca="1" si="7"/>
        <v>3600</v>
      </c>
      <c r="H121">
        <f t="shared" ca="1" si="7"/>
        <v>3600</v>
      </c>
      <c r="I121">
        <f t="shared" ca="1" si="7"/>
        <v>3600</v>
      </c>
      <c r="J121">
        <f t="shared" ca="1" si="7"/>
        <v>3600</v>
      </c>
      <c r="K121">
        <f t="shared" ca="1" si="7"/>
        <v>3600</v>
      </c>
      <c r="L121">
        <f t="shared" ca="1" si="7"/>
        <v>3600</v>
      </c>
      <c r="M121">
        <f t="shared" ca="1" si="7"/>
        <v>3600</v>
      </c>
      <c r="N121">
        <f t="shared" ca="1" si="7"/>
        <v>3600</v>
      </c>
      <c r="O121">
        <f t="shared" ca="1" si="7"/>
        <v>3600</v>
      </c>
      <c r="P121">
        <f t="shared" ca="1" si="7"/>
        <v>3600</v>
      </c>
      <c r="Q121">
        <f t="shared" ca="1" si="7"/>
        <v>3600</v>
      </c>
      <c r="R121">
        <f t="shared" ca="1" si="7"/>
        <v>3600</v>
      </c>
      <c r="S121">
        <f t="shared" ca="1" si="7"/>
        <v>3600</v>
      </c>
      <c r="T121">
        <f t="shared" ca="1" si="7"/>
        <v>3600</v>
      </c>
      <c r="U121">
        <f t="shared" ca="1" si="7"/>
        <v>3600</v>
      </c>
      <c r="V121">
        <f t="shared" ca="1" si="7"/>
        <v>3600</v>
      </c>
      <c r="W121">
        <f t="shared" ca="1" si="7"/>
        <v>3600</v>
      </c>
      <c r="X121">
        <f t="shared" ca="1" si="7"/>
        <v>3600</v>
      </c>
      <c r="Y121">
        <f t="shared" ca="1" si="7"/>
        <v>3600</v>
      </c>
      <c r="Z121">
        <f t="shared" ca="1" si="7"/>
        <v>3600</v>
      </c>
      <c r="AA121">
        <f t="shared" ca="1" si="7"/>
        <v>3600</v>
      </c>
      <c r="AB121">
        <f t="shared" ca="1" si="7"/>
        <v>3600</v>
      </c>
      <c r="AC121">
        <f t="shared" ca="1" si="7"/>
        <v>3600</v>
      </c>
      <c r="AD121">
        <f t="shared" ca="1" si="7"/>
        <v>3600</v>
      </c>
      <c r="AE121">
        <f t="shared" ca="1" si="7"/>
        <v>3600</v>
      </c>
      <c r="AF121">
        <f t="shared" ca="1" si="7"/>
        <v>3600</v>
      </c>
      <c r="AG121">
        <f t="shared" ca="1" si="7"/>
        <v>3600</v>
      </c>
      <c r="AH121">
        <f t="shared" ca="1" si="7"/>
        <v>3600</v>
      </c>
      <c r="AI121">
        <f t="shared" ca="1" si="7"/>
        <v>3600</v>
      </c>
      <c r="AJ121">
        <f t="shared" ca="1" si="7"/>
        <v>3600</v>
      </c>
      <c r="AK121">
        <f t="shared" ca="1" si="7"/>
        <v>3600</v>
      </c>
      <c r="AL121">
        <f t="shared" ca="1" si="7"/>
        <v>3600</v>
      </c>
      <c r="AM121">
        <f t="shared" ca="1" si="7"/>
        <v>3600</v>
      </c>
      <c r="AN121">
        <f t="shared" ca="1" si="7"/>
        <v>3600</v>
      </c>
      <c r="AO121">
        <f t="shared" ca="1" si="7"/>
        <v>3600</v>
      </c>
      <c r="AP121">
        <f t="shared" ca="1" si="7"/>
        <v>3600</v>
      </c>
      <c r="AQ121">
        <f t="shared" ca="1" si="7"/>
        <v>3600</v>
      </c>
      <c r="AR121">
        <f t="shared" ca="1" si="7"/>
        <v>3600</v>
      </c>
      <c r="AS121">
        <f t="shared" ca="1" si="7"/>
        <v>3600</v>
      </c>
      <c r="AT121">
        <f t="shared" ca="1" si="7"/>
        <v>3600</v>
      </c>
      <c r="AU121">
        <f t="shared" ca="1" si="7"/>
        <v>3600</v>
      </c>
      <c r="AV121">
        <f t="shared" ca="1" si="7"/>
        <v>3600</v>
      </c>
      <c r="AW121">
        <f t="shared" ca="1" si="7"/>
        <v>3600</v>
      </c>
      <c r="AX121">
        <f t="shared" ca="1" si="7"/>
        <v>3600</v>
      </c>
      <c r="AY121">
        <f t="shared" ca="1" si="7"/>
        <v>3600</v>
      </c>
      <c r="AZ121">
        <f t="shared" ca="1" si="7"/>
        <v>3600</v>
      </c>
      <c r="BA121">
        <f t="shared" ca="1" si="7"/>
        <v>3600</v>
      </c>
    </row>
    <row r="122" spans="1:53" x14ac:dyDescent="0.35">
      <c r="A122" t="str">
        <f>Setup!A22</f>
        <v>8 Group Session</v>
      </c>
      <c r="B122">
        <f t="shared" ref="B122:BA122" ca="1" si="8">B86+B104</f>
        <v>3600</v>
      </c>
      <c r="C122">
        <f t="shared" ca="1" si="8"/>
        <v>3600</v>
      </c>
      <c r="D122">
        <f t="shared" ca="1" si="8"/>
        <v>3600</v>
      </c>
      <c r="E122">
        <f t="shared" ca="1" si="8"/>
        <v>3600</v>
      </c>
      <c r="F122">
        <f t="shared" ca="1" si="8"/>
        <v>3600</v>
      </c>
      <c r="G122">
        <f t="shared" ca="1" si="8"/>
        <v>3600</v>
      </c>
      <c r="H122">
        <f t="shared" ca="1" si="8"/>
        <v>3600</v>
      </c>
      <c r="I122">
        <f t="shared" ca="1" si="8"/>
        <v>3600</v>
      </c>
      <c r="J122">
        <f t="shared" ca="1" si="8"/>
        <v>3600</v>
      </c>
      <c r="K122">
        <f t="shared" ca="1" si="8"/>
        <v>3600</v>
      </c>
      <c r="L122">
        <f t="shared" ca="1" si="8"/>
        <v>3600</v>
      </c>
      <c r="M122">
        <f t="shared" ca="1" si="8"/>
        <v>3600</v>
      </c>
      <c r="N122">
        <f t="shared" ca="1" si="8"/>
        <v>3600</v>
      </c>
      <c r="O122">
        <f t="shared" ca="1" si="8"/>
        <v>3600</v>
      </c>
      <c r="P122">
        <f t="shared" ca="1" si="8"/>
        <v>3600</v>
      </c>
      <c r="Q122">
        <f t="shared" ca="1" si="8"/>
        <v>3600</v>
      </c>
      <c r="R122">
        <f t="shared" ca="1" si="8"/>
        <v>3600</v>
      </c>
      <c r="S122">
        <f t="shared" ca="1" si="8"/>
        <v>3600</v>
      </c>
      <c r="T122">
        <f t="shared" ca="1" si="8"/>
        <v>3600</v>
      </c>
      <c r="U122">
        <f t="shared" ca="1" si="8"/>
        <v>3600</v>
      </c>
      <c r="V122">
        <f t="shared" ca="1" si="8"/>
        <v>3600</v>
      </c>
      <c r="W122">
        <f t="shared" ca="1" si="8"/>
        <v>3600</v>
      </c>
      <c r="X122">
        <f t="shared" ca="1" si="8"/>
        <v>3600</v>
      </c>
      <c r="Y122">
        <f t="shared" ca="1" si="8"/>
        <v>3600</v>
      </c>
      <c r="Z122">
        <f t="shared" ca="1" si="8"/>
        <v>3600</v>
      </c>
      <c r="AA122">
        <f t="shared" ca="1" si="8"/>
        <v>3600</v>
      </c>
      <c r="AB122">
        <f t="shared" ca="1" si="8"/>
        <v>3600</v>
      </c>
      <c r="AC122">
        <f t="shared" ca="1" si="8"/>
        <v>3600</v>
      </c>
      <c r="AD122">
        <f t="shared" ca="1" si="8"/>
        <v>3600</v>
      </c>
      <c r="AE122">
        <f t="shared" ca="1" si="8"/>
        <v>3600</v>
      </c>
      <c r="AF122">
        <f t="shared" ca="1" si="8"/>
        <v>3600</v>
      </c>
      <c r="AG122">
        <f t="shared" ca="1" si="8"/>
        <v>3600</v>
      </c>
      <c r="AH122">
        <f t="shared" ca="1" si="8"/>
        <v>3600</v>
      </c>
      <c r="AI122">
        <f t="shared" ca="1" si="8"/>
        <v>3600</v>
      </c>
      <c r="AJ122">
        <f t="shared" ca="1" si="8"/>
        <v>3600</v>
      </c>
      <c r="AK122">
        <f t="shared" ca="1" si="8"/>
        <v>3600</v>
      </c>
      <c r="AL122">
        <f t="shared" ca="1" si="8"/>
        <v>3600</v>
      </c>
      <c r="AM122">
        <f t="shared" ca="1" si="8"/>
        <v>3600</v>
      </c>
      <c r="AN122">
        <f t="shared" ca="1" si="8"/>
        <v>3600</v>
      </c>
      <c r="AO122">
        <f t="shared" ca="1" si="8"/>
        <v>3600</v>
      </c>
      <c r="AP122">
        <f t="shared" ca="1" si="8"/>
        <v>3600</v>
      </c>
      <c r="AQ122">
        <f t="shared" ca="1" si="8"/>
        <v>3600</v>
      </c>
      <c r="AR122">
        <f t="shared" ca="1" si="8"/>
        <v>3600</v>
      </c>
      <c r="AS122">
        <f t="shared" ca="1" si="8"/>
        <v>3600</v>
      </c>
      <c r="AT122">
        <f t="shared" ca="1" si="8"/>
        <v>3600</v>
      </c>
      <c r="AU122">
        <f t="shared" ca="1" si="8"/>
        <v>3600</v>
      </c>
      <c r="AV122">
        <f t="shared" ca="1" si="8"/>
        <v>3600</v>
      </c>
      <c r="AW122">
        <f t="shared" ca="1" si="8"/>
        <v>3600</v>
      </c>
      <c r="AX122">
        <f t="shared" ca="1" si="8"/>
        <v>3600</v>
      </c>
      <c r="AY122">
        <f t="shared" ca="1" si="8"/>
        <v>3600</v>
      </c>
      <c r="AZ122">
        <f t="shared" ca="1" si="8"/>
        <v>3600</v>
      </c>
      <c r="BA122">
        <f t="shared" ca="1" si="8"/>
        <v>3600</v>
      </c>
    </row>
    <row r="123" spans="1:53" x14ac:dyDescent="0.35">
      <c r="A123" t="str">
        <f>Setup!A23</f>
        <v>20 Individual</v>
      </c>
      <c r="B123">
        <f t="shared" ref="B123:BA123" ca="1" si="9">B87+B105</f>
        <v>0</v>
      </c>
      <c r="C123">
        <f t="shared" ca="1" si="9"/>
        <v>0</v>
      </c>
      <c r="D123">
        <f t="shared" ca="1" si="9"/>
        <v>0</v>
      </c>
      <c r="E123">
        <f t="shared" ca="1" si="9"/>
        <v>0</v>
      </c>
      <c r="F123">
        <f t="shared" ca="1" si="9"/>
        <v>0</v>
      </c>
      <c r="G123">
        <f t="shared" ca="1" si="9"/>
        <v>0</v>
      </c>
      <c r="H123">
        <f t="shared" ca="1" si="9"/>
        <v>0</v>
      </c>
      <c r="I123">
        <f t="shared" ca="1" si="9"/>
        <v>0</v>
      </c>
      <c r="J123">
        <f t="shared" ca="1" si="9"/>
        <v>0</v>
      </c>
      <c r="K123">
        <f t="shared" ca="1" si="9"/>
        <v>0</v>
      </c>
      <c r="L123">
        <f t="shared" ca="1" si="9"/>
        <v>0</v>
      </c>
      <c r="M123">
        <f t="shared" ca="1" si="9"/>
        <v>0</v>
      </c>
      <c r="N123">
        <f t="shared" ca="1" si="9"/>
        <v>0</v>
      </c>
      <c r="O123">
        <f t="shared" ca="1" si="9"/>
        <v>0</v>
      </c>
      <c r="P123">
        <f t="shared" ca="1" si="9"/>
        <v>0</v>
      </c>
      <c r="Q123">
        <f t="shared" ca="1" si="9"/>
        <v>0</v>
      </c>
      <c r="R123">
        <f t="shared" ca="1" si="9"/>
        <v>0</v>
      </c>
      <c r="S123">
        <f t="shared" ca="1" si="9"/>
        <v>0</v>
      </c>
      <c r="T123">
        <f t="shared" ca="1" si="9"/>
        <v>0</v>
      </c>
      <c r="U123">
        <f t="shared" ca="1" si="9"/>
        <v>0</v>
      </c>
      <c r="V123">
        <f t="shared" ca="1" si="9"/>
        <v>0</v>
      </c>
      <c r="W123">
        <f t="shared" ca="1" si="9"/>
        <v>0</v>
      </c>
      <c r="X123">
        <f t="shared" ca="1" si="9"/>
        <v>0</v>
      </c>
      <c r="Y123">
        <f t="shared" ca="1" si="9"/>
        <v>0</v>
      </c>
      <c r="Z123">
        <f t="shared" ca="1" si="9"/>
        <v>0</v>
      </c>
      <c r="AA123">
        <f t="shared" ca="1" si="9"/>
        <v>0</v>
      </c>
      <c r="AB123">
        <f t="shared" ca="1" si="9"/>
        <v>0</v>
      </c>
      <c r="AC123">
        <f t="shared" ca="1" si="9"/>
        <v>0</v>
      </c>
      <c r="AD123">
        <f t="shared" ca="1" si="9"/>
        <v>0</v>
      </c>
      <c r="AE123">
        <f t="shared" ca="1" si="9"/>
        <v>0</v>
      </c>
      <c r="AF123">
        <f t="shared" ca="1" si="9"/>
        <v>0</v>
      </c>
      <c r="AG123">
        <f t="shared" ca="1" si="9"/>
        <v>0</v>
      </c>
      <c r="AH123">
        <f t="shared" ca="1" si="9"/>
        <v>0</v>
      </c>
      <c r="AI123">
        <f t="shared" ca="1" si="9"/>
        <v>0</v>
      </c>
      <c r="AJ123">
        <f t="shared" ca="1" si="9"/>
        <v>0</v>
      </c>
      <c r="AK123">
        <f t="shared" ca="1" si="9"/>
        <v>0</v>
      </c>
      <c r="AL123">
        <f t="shared" ca="1" si="9"/>
        <v>0</v>
      </c>
      <c r="AM123">
        <f t="shared" ca="1" si="9"/>
        <v>0</v>
      </c>
      <c r="AN123">
        <f t="shared" ca="1" si="9"/>
        <v>0</v>
      </c>
      <c r="AO123">
        <f t="shared" ca="1" si="9"/>
        <v>0</v>
      </c>
      <c r="AP123">
        <f t="shared" ca="1" si="9"/>
        <v>0</v>
      </c>
      <c r="AQ123">
        <f t="shared" ca="1" si="9"/>
        <v>0</v>
      </c>
      <c r="AR123">
        <f t="shared" ca="1" si="9"/>
        <v>0</v>
      </c>
      <c r="AS123">
        <f t="shared" ca="1" si="9"/>
        <v>0</v>
      </c>
      <c r="AT123">
        <f t="shared" ca="1" si="9"/>
        <v>0</v>
      </c>
      <c r="AU123">
        <f t="shared" ca="1" si="9"/>
        <v>0</v>
      </c>
      <c r="AV123">
        <f t="shared" ca="1" si="9"/>
        <v>0</v>
      </c>
      <c r="AW123">
        <f t="shared" ca="1" si="9"/>
        <v>0</v>
      </c>
      <c r="AX123">
        <f t="shared" ca="1" si="9"/>
        <v>0</v>
      </c>
      <c r="AY123">
        <f t="shared" ca="1" si="9"/>
        <v>0</v>
      </c>
      <c r="AZ123">
        <f t="shared" ca="1" si="9"/>
        <v>0</v>
      </c>
      <c r="BA123">
        <f t="shared" ca="1" si="9"/>
        <v>0</v>
      </c>
    </row>
    <row r="124" spans="1:53" x14ac:dyDescent="0.35">
      <c r="A124" t="str">
        <f>Setup!A24</f>
        <v>40 Individual</v>
      </c>
      <c r="B124">
        <f t="shared" ref="B124:BA124" ca="1" si="10">B88+B106</f>
        <v>0</v>
      </c>
      <c r="C124">
        <f t="shared" ca="1" si="10"/>
        <v>0</v>
      </c>
      <c r="D124">
        <f t="shared" ca="1" si="10"/>
        <v>0</v>
      </c>
      <c r="E124">
        <f t="shared" ca="1" si="10"/>
        <v>0</v>
      </c>
      <c r="F124">
        <f t="shared" ca="1" si="10"/>
        <v>0</v>
      </c>
      <c r="G124">
        <f t="shared" ca="1" si="10"/>
        <v>0</v>
      </c>
      <c r="H124">
        <f t="shared" ca="1" si="10"/>
        <v>0</v>
      </c>
      <c r="I124">
        <f t="shared" ca="1" si="10"/>
        <v>0</v>
      </c>
      <c r="J124">
        <f t="shared" ca="1" si="10"/>
        <v>0</v>
      </c>
      <c r="K124">
        <f t="shared" ca="1" si="10"/>
        <v>0</v>
      </c>
      <c r="L124">
        <f t="shared" ca="1" si="10"/>
        <v>0</v>
      </c>
      <c r="M124">
        <f t="shared" ca="1" si="10"/>
        <v>0</v>
      </c>
      <c r="N124">
        <f t="shared" ca="1" si="10"/>
        <v>0</v>
      </c>
      <c r="O124">
        <f t="shared" ca="1" si="10"/>
        <v>0</v>
      </c>
      <c r="P124">
        <f t="shared" ca="1" si="10"/>
        <v>0</v>
      </c>
      <c r="Q124">
        <f t="shared" ca="1" si="10"/>
        <v>0</v>
      </c>
      <c r="R124">
        <f t="shared" ca="1" si="10"/>
        <v>0</v>
      </c>
      <c r="S124">
        <f t="shared" ca="1" si="10"/>
        <v>0</v>
      </c>
      <c r="T124">
        <f t="shared" ca="1" si="10"/>
        <v>0</v>
      </c>
      <c r="U124">
        <f t="shared" ca="1" si="10"/>
        <v>0</v>
      </c>
      <c r="V124">
        <f t="shared" ca="1" si="10"/>
        <v>0</v>
      </c>
      <c r="W124">
        <f t="shared" ca="1" si="10"/>
        <v>0</v>
      </c>
      <c r="X124">
        <f t="shared" ca="1" si="10"/>
        <v>0</v>
      </c>
      <c r="Y124">
        <f t="shared" ca="1" si="10"/>
        <v>0</v>
      </c>
      <c r="Z124">
        <f t="shared" ca="1" si="10"/>
        <v>0</v>
      </c>
      <c r="AA124">
        <f t="shared" ca="1" si="10"/>
        <v>0</v>
      </c>
      <c r="AB124">
        <f t="shared" ca="1" si="10"/>
        <v>0</v>
      </c>
      <c r="AC124">
        <f t="shared" ca="1" si="10"/>
        <v>0</v>
      </c>
      <c r="AD124">
        <f t="shared" ca="1" si="10"/>
        <v>0</v>
      </c>
      <c r="AE124">
        <f t="shared" ca="1" si="10"/>
        <v>0</v>
      </c>
      <c r="AF124">
        <f t="shared" ca="1" si="10"/>
        <v>0</v>
      </c>
      <c r="AG124">
        <f t="shared" ca="1" si="10"/>
        <v>0</v>
      </c>
      <c r="AH124">
        <f t="shared" ca="1" si="10"/>
        <v>0</v>
      </c>
      <c r="AI124">
        <f t="shared" ca="1" si="10"/>
        <v>0</v>
      </c>
      <c r="AJ124">
        <f t="shared" ca="1" si="10"/>
        <v>0</v>
      </c>
      <c r="AK124">
        <f t="shared" ca="1" si="10"/>
        <v>0</v>
      </c>
      <c r="AL124">
        <f t="shared" ca="1" si="10"/>
        <v>0</v>
      </c>
      <c r="AM124">
        <f t="shared" ca="1" si="10"/>
        <v>0</v>
      </c>
      <c r="AN124">
        <f t="shared" ca="1" si="10"/>
        <v>0</v>
      </c>
      <c r="AO124">
        <f t="shared" ca="1" si="10"/>
        <v>0</v>
      </c>
      <c r="AP124">
        <f t="shared" ca="1" si="10"/>
        <v>0</v>
      </c>
      <c r="AQ124">
        <f t="shared" ca="1" si="10"/>
        <v>0</v>
      </c>
      <c r="AR124">
        <f t="shared" ca="1" si="10"/>
        <v>0</v>
      </c>
      <c r="AS124">
        <f t="shared" ca="1" si="10"/>
        <v>0</v>
      </c>
      <c r="AT124">
        <f t="shared" ca="1" si="10"/>
        <v>0</v>
      </c>
      <c r="AU124">
        <f t="shared" ca="1" si="10"/>
        <v>0</v>
      </c>
      <c r="AV124">
        <f t="shared" ca="1" si="10"/>
        <v>0</v>
      </c>
      <c r="AW124">
        <f t="shared" ca="1" si="10"/>
        <v>0</v>
      </c>
      <c r="AX124">
        <f t="shared" ca="1" si="10"/>
        <v>0</v>
      </c>
      <c r="AY124">
        <f t="shared" ca="1" si="10"/>
        <v>0</v>
      </c>
      <c r="AZ124">
        <f t="shared" ca="1" si="10"/>
        <v>0</v>
      </c>
      <c r="BA124">
        <f t="shared" ca="1" si="10"/>
        <v>0</v>
      </c>
    </row>
    <row r="125" spans="1:53" x14ac:dyDescent="0.35">
      <c r="A125" t="str">
        <f>Setup!A25</f>
        <v>Caseload 6</v>
      </c>
      <c r="B125">
        <f t="shared" ref="B125:BA125" ca="1" si="11">B89+B107</f>
        <v>0</v>
      </c>
      <c r="C125">
        <f t="shared" ca="1" si="11"/>
        <v>0</v>
      </c>
      <c r="D125">
        <f t="shared" ca="1" si="11"/>
        <v>0</v>
      </c>
      <c r="E125">
        <f t="shared" ca="1" si="11"/>
        <v>0</v>
      </c>
      <c r="F125">
        <f t="shared" ca="1" si="11"/>
        <v>0</v>
      </c>
      <c r="G125">
        <f t="shared" ca="1" si="11"/>
        <v>0</v>
      </c>
      <c r="H125">
        <f t="shared" ca="1" si="11"/>
        <v>0</v>
      </c>
      <c r="I125">
        <f t="shared" ca="1" si="11"/>
        <v>0</v>
      </c>
      <c r="J125">
        <f t="shared" ca="1" si="11"/>
        <v>0</v>
      </c>
      <c r="K125">
        <f t="shared" ca="1" si="11"/>
        <v>0</v>
      </c>
      <c r="L125">
        <f t="shared" ca="1" si="11"/>
        <v>0</v>
      </c>
      <c r="M125">
        <f t="shared" ca="1" si="11"/>
        <v>0</v>
      </c>
      <c r="N125">
        <f t="shared" ca="1" si="11"/>
        <v>0</v>
      </c>
      <c r="O125">
        <f t="shared" ca="1" si="11"/>
        <v>0</v>
      </c>
      <c r="P125">
        <f t="shared" ca="1" si="11"/>
        <v>0</v>
      </c>
      <c r="Q125">
        <f t="shared" ca="1" si="11"/>
        <v>0</v>
      </c>
      <c r="R125">
        <f t="shared" ca="1" si="11"/>
        <v>0</v>
      </c>
      <c r="S125">
        <f t="shared" ca="1" si="11"/>
        <v>0</v>
      </c>
      <c r="T125">
        <f t="shared" ca="1" si="11"/>
        <v>0</v>
      </c>
      <c r="U125">
        <f t="shared" ca="1" si="11"/>
        <v>0</v>
      </c>
      <c r="V125">
        <f t="shared" ca="1" si="11"/>
        <v>0</v>
      </c>
      <c r="W125">
        <f t="shared" ca="1" si="11"/>
        <v>0</v>
      </c>
      <c r="X125">
        <f t="shared" ca="1" si="11"/>
        <v>0</v>
      </c>
      <c r="Y125">
        <f t="shared" ca="1" si="11"/>
        <v>0</v>
      </c>
      <c r="Z125">
        <f t="shared" ca="1" si="11"/>
        <v>0</v>
      </c>
      <c r="AA125">
        <f t="shared" ca="1" si="11"/>
        <v>0</v>
      </c>
      <c r="AB125">
        <f t="shared" ca="1" si="11"/>
        <v>0</v>
      </c>
      <c r="AC125">
        <f t="shared" ca="1" si="11"/>
        <v>0</v>
      </c>
      <c r="AD125">
        <f t="shared" ca="1" si="11"/>
        <v>0</v>
      </c>
      <c r="AE125">
        <f t="shared" ca="1" si="11"/>
        <v>0</v>
      </c>
      <c r="AF125">
        <f t="shared" ca="1" si="11"/>
        <v>0</v>
      </c>
      <c r="AG125">
        <f t="shared" ca="1" si="11"/>
        <v>0</v>
      </c>
      <c r="AH125">
        <f t="shared" ca="1" si="11"/>
        <v>0</v>
      </c>
      <c r="AI125">
        <f t="shared" ca="1" si="11"/>
        <v>0</v>
      </c>
      <c r="AJ125">
        <f t="shared" ca="1" si="11"/>
        <v>0</v>
      </c>
      <c r="AK125">
        <f t="shared" ca="1" si="11"/>
        <v>0</v>
      </c>
      <c r="AL125">
        <f t="shared" ca="1" si="11"/>
        <v>0</v>
      </c>
      <c r="AM125">
        <f t="shared" ca="1" si="11"/>
        <v>0</v>
      </c>
      <c r="AN125">
        <f t="shared" ca="1" si="11"/>
        <v>0</v>
      </c>
      <c r="AO125">
        <f t="shared" ca="1" si="11"/>
        <v>0</v>
      </c>
      <c r="AP125">
        <f t="shared" ca="1" si="11"/>
        <v>0</v>
      </c>
      <c r="AQ125">
        <f t="shared" ca="1" si="11"/>
        <v>0</v>
      </c>
      <c r="AR125">
        <f t="shared" ca="1" si="11"/>
        <v>0</v>
      </c>
      <c r="AS125">
        <f t="shared" ca="1" si="11"/>
        <v>0</v>
      </c>
      <c r="AT125">
        <f t="shared" ca="1" si="11"/>
        <v>0</v>
      </c>
      <c r="AU125">
        <f t="shared" ca="1" si="11"/>
        <v>0</v>
      </c>
      <c r="AV125">
        <f t="shared" ca="1" si="11"/>
        <v>0</v>
      </c>
      <c r="AW125">
        <f t="shared" ca="1" si="11"/>
        <v>0</v>
      </c>
      <c r="AX125">
        <f t="shared" ca="1" si="11"/>
        <v>0</v>
      </c>
      <c r="AY125">
        <f t="shared" ca="1" si="11"/>
        <v>0</v>
      </c>
      <c r="AZ125">
        <f t="shared" ca="1" si="11"/>
        <v>0</v>
      </c>
      <c r="BA125">
        <f t="shared" ca="1" si="11"/>
        <v>0</v>
      </c>
    </row>
    <row r="126" spans="1:53" x14ac:dyDescent="0.35">
      <c r="A126" t="str">
        <f>Setup!A26</f>
        <v>Caseload 7</v>
      </c>
      <c r="B126">
        <f t="shared" ref="B126:BA126" ca="1" si="12">B90+B108</f>
        <v>0</v>
      </c>
      <c r="C126">
        <f t="shared" ca="1" si="12"/>
        <v>0</v>
      </c>
      <c r="D126">
        <f t="shared" ca="1" si="12"/>
        <v>0</v>
      </c>
      <c r="E126">
        <f t="shared" ca="1" si="12"/>
        <v>0</v>
      </c>
      <c r="F126">
        <f t="shared" ca="1" si="12"/>
        <v>0</v>
      </c>
      <c r="G126">
        <f t="shared" ca="1" si="12"/>
        <v>0</v>
      </c>
      <c r="H126">
        <f t="shared" ca="1" si="12"/>
        <v>0</v>
      </c>
      <c r="I126">
        <f t="shared" ca="1" si="12"/>
        <v>0</v>
      </c>
      <c r="J126">
        <f t="shared" ca="1" si="12"/>
        <v>0</v>
      </c>
      <c r="K126">
        <f t="shared" ca="1" si="12"/>
        <v>0</v>
      </c>
      <c r="L126">
        <f t="shared" ca="1" si="12"/>
        <v>0</v>
      </c>
      <c r="M126">
        <f t="shared" ca="1" si="12"/>
        <v>0</v>
      </c>
      <c r="N126">
        <f t="shared" ca="1" si="12"/>
        <v>0</v>
      </c>
      <c r="O126">
        <f t="shared" ca="1" si="12"/>
        <v>0</v>
      </c>
      <c r="P126">
        <f t="shared" ca="1" si="12"/>
        <v>0</v>
      </c>
      <c r="Q126">
        <f t="shared" ca="1" si="12"/>
        <v>0</v>
      </c>
      <c r="R126">
        <f t="shared" ca="1" si="12"/>
        <v>0</v>
      </c>
      <c r="S126">
        <f t="shared" ca="1" si="12"/>
        <v>0</v>
      </c>
      <c r="T126">
        <f t="shared" ca="1" si="12"/>
        <v>0</v>
      </c>
      <c r="U126">
        <f t="shared" ca="1" si="12"/>
        <v>0</v>
      </c>
      <c r="V126">
        <f t="shared" ca="1" si="12"/>
        <v>0</v>
      </c>
      <c r="W126">
        <f t="shared" ca="1" si="12"/>
        <v>0</v>
      </c>
      <c r="X126">
        <f t="shared" ca="1" si="12"/>
        <v>0</v>
      </c>
      <c r="Y126">
        <f t="shared" ca="1" si="12"/>
        <v>0</v>
      </c>
      <c r="Z126">
        <f t="shared" ca="1" si="12"/>
        <v>0</v>
      </c>
      <c r="AA126">
        <f t="shared" ca="1" si="12"/>
        <v>0</v>
      </c>
      <c r="AB126">
        <f t="shared" ca="1" si="12"/>
        <v>0</v>
      </c>
      <c r="AC126">
        <f t="shared" ca="1" si="12"/>
        <v>0</v>
      </c>
      <c r="AD126">
        <f t="shared" ca="1" si="12"/>
        <v>0</v>
      </c>
      <c r="AE126">
        <f t="shared" ca="1" si="12"/>
        <v>0</v>
      </c>
      <c r="AF126">
        <f t="shared" ca="1" si="12"/>
        <v>0</v>
      </c>
      <c r="AG126">
        <f t="shared" ca="1" si="12"/>
        <v>0</v>
      </c>
      <c r="AH126">
        <f t="shared" ca="1" si="12"/>
        <v>0</v>
      </c>
      <c r="AI126">
        <f t="shared" ca="1" si="12"/>
        <v>0</v>
      </c>
      <c r="AJ126">
        <f t="shared" ca="1" si="12"/>
        <v>0</v>
      </c>
      <c r="AK126">
        <f t="shared" ca="1" si="12"/>
        <v>0</v>
      </c>
      <c r="AL126">
        <f t="shared" ca="1" si="12"/>
        <v>0</v>
      </c>
      <c r="AM126">
        <f t="shared" ca="1" si="12"/>
        <v>0</v>
      </c>
      <c r="AN126">
        <f t="shared" ca="1" si="12"/>
        <v>0</v>
      </c>
      <c r="AO126">
        <f t="shared" ca="1" si="12"/>
        <v>0</v>
      </c>
      <c r="AP126">
        <f t="shared" ca="1" si="12"/>
        <v>0</v>
      </c>
      <c r="AQ126">
        <f t="shared" ca="1" si="12"/>
        <v>0</v>
      </c>
      <c r="AR126">
        <f t="shared" ca="1" si="12"/>
        <v>0</v>
      </c>
      <c r="AS126">
        <f t="shared" ca="1" si="12"/>
        <v>0</v>
      </c>
      <c r="AT126">
        <f t="shared" ca="1" si="12"/>
        <v>0</v>
      </c>
      <c r="AU126">
        <f t="shared" ca="1" si="12"/>
        <v>0</v>
      </c>
      <c r="AV126">
        <f t="shared" ca="1" si="12"/>
        <v>0</v>
      </c>
      <c r="AW126">
        <f t="shared" ca="1" si="12"/>
        <v>0</v>
      </c>
      <c r="AX126">
        <f t="shared" ca="1" si="12"/>
        <v>0</v>
      </c>
      <c r="AY126">
        <f t="shared" ca="1" si="12"/>
        <v>0</v>
      </c>
      <c r="AZ126">
        <f t="shared" ca="1" si="12"/>
        <v>0</v>
      </c>
      <c r="BA126">
        <f t="shared" ca="1" si="12"/>
        <v>0</v>
      </c>
    </row>
    <row r="127" spans="1:53" x14ac:dyDescent="0.35">
      <c r="A127" t="str">
        <f>Setup!A27</f>
        <v>Caseload 8</v>
      </c>
      <c r="B127">
        <f t="shared" ref="B127:BA127" ca="1" si="13">B91+B109</f>
        <v>0</v>
      </c>
      <c r="C127">
        <f t="shared" ca="1" si="13"/>
        <v>0</v>
      </c>
      <c r="D127">
        <f t="shared" ca="1" si="13"/>
        <v>0</v>
      </c>
      <c r="E127">
        <f t="shared" ca="1" si="13"/>
        <v>0</v>
      </c>
      <c r="F127">
        <f t="shared" ca="1" si="13"/>
        <v>0</v>
      </c>
      <c r="G127">
        <f t="shared" ca="1" si="13"/>
        <v>0</v>
      </c>
      <c r="H127">
        <f t="shared" ca="1" si="13"/>
        <v>0</v>
      </c>
      <c r="I127">
        <f t="shared" ca="1" si="13"/>
        <v>0</v>
      </c>
      <c r="J127">
        <f t="shared" ca="1" si="13"/>
        <v>0</v>
      </c>
      <c r="K127">
        <f t="shared" ca="1" si="13"/>
        <v>0</v>
      </c>
      <c r="L127">
        <f t="shared" ca="1" si="13"/>
        <v>0</v>
      </c>
      <c r="M127">
        <f t="shared" ca="1" si="13"/>
        <v>0</v>
      </c>
      <c r="N127">
        <f t="shared" ca="1" si="13"/>
        <v>0</v>
      </c>
      <c r="O127">
        <f t="shared" ca="1" si="13"/>
        <v>0</v>
      </c>
      <c r="P127">
        <f t="shared" ca="1" si="13"/>
        <v>0</v>
      </c>
      <c r="Q127">
        <f t="shared" ca="1" si="13"/>
        <v>0</v>
      </c>
      <c r="R127">
        <f t="shared" ca="1" si="13"/>
        <v>0</v>
      </c>
      <c r="S127">
        <f t="shared" ca="1" si="13"/>
        <v>0</v>
      </c>
      <c r="T127">
        <f t="shared" ca="1" si="13"/>
        <v>0</v>
      </c>
      <c r="U127">
        <f t="shared" ca="1" si="13"/>
        <v>0</v>
      </c>
      <c r="V127">
        <f t="shared" ca="1" si="13"/>
        <v>0</v>
      </c>
      <c r="W127">
        <f t="shared" ca="1" si="13"/>
        <v>0</v>
      </c>
      <c r="X127">
        <f t="shared" ca="1" si="13"/>
        <v>0</v>
      </c>
      <c r="Y127">
        <f t="shared" ca="1" si="13"/>
        <v>0</v>
      </c>
      <c r="Z127">
        <f t="shared" ca="1" si="13"/>
        <v>0</v>
      </c>
      <c r="AA127">
        <f t="shared" ca="1" si="13"/>
        <v>0</v>
      </c>
      <c r="AB127">
        <f t="shared" ca="1" si="13"/>
        <v>0</v>
      </c>
      <c r="AC127">
        <f t="shared" ca="1" si="13"/>
        <v>0</v>
      </c>
      <c r="AD127">
        <f t="shared" ca="1" si="13"/>
        <v>0</v>
      </c>
      <c r="AE127">
        <f t="shared" ca="1" si="13"/>
        <v>0</v>
      </c>
      <c r="AF127">
        <f t="shared" ca="1" si="13"/>
        <v>0</v>
      </c>
      <c r="AG127">
        <f t="shared" ca="1" si="13"/>
        <v>0</v>
      </c>
      <c r="AH127">
        <f t="shared" ca="1" si="13"/>
        <v>0</v>
      </c>
      <c r="AI127">
        <f t="shared" ca="1" si="13"/>
        <v>0</v>
      </c>
      <c r="AJ127">
        <f t="shared" ca="1" si="13"/>
        <v>0</v>
      </c>
      <c r="AK127">
        <f t="shared" ca="1" si="13"/>
        <v>0</v>
      </c>
      <c r="AL127">
        <f t="shared" ca="1" si="13"/>
        <v>0</v>
      </c>
      <c r="AM127">
        <f t="shared" ca="1" si="13"/>
        <v>0</v>
      </c>
      <c r="AN127">
        <f t="shared" ca="1" si="13"/>
        <v>0</v>
      </c>
      <c r="AO127">
        <f t="shared" ca="1" si="13"/>
        <v>0</v>
      </c>
      <c r="AP127">
        <f t="shared" ca="1" si="13"/>
        <v>0</v>
      </c>
      <c r="AQ127">
        <f t="shared" ca="1" si="13"/>
        <v>0</v>
      </c>
      <c r="AR127">
        <f t="shared" ca="1" si="13"/>
        <v>0</v>
      </c>
      <c r="AS127">
        <f t="shared" ca="1" si="13"/>
        <v>0</v>
      </c>
      <c r="AT127">
        <f t="shared" ca="1" si="13"/>
        <v>0</v>
      </c>
      <c r="AU127">
        <f t="shared" ca="1" si="13"/>
        <v>0</v>
      </c>
      <c r="AV127">
        <f t="shared" ca="1" si="13"/>
        <v>0</v>
      </c>
      <c r="AW127">
        <f t="shared" ca="1" si="13"/>
        <v>0</v>
      </c>
      <c r="AX127">
        <f t="shared" ca="1" si="13"/>
        <v>0</v>
      </c>
      <c r="AY127">
        <f t="shared" ca="1" si="13"/>
        <v>0</v>
      </c>
      <c r="AZ127">
        <f t="shared" ca="1" si="13"/>
        <v>0</v>
      </c>
      <c r="BA127">
        <f t="shared" ca="1" si="13"/>
        <v>0</v>
      </c>
    </row>
    <row r="128" spans="1:53" x14ac:dyDescent="0.35">
      <c r="A128" t="str">
        <f>Setup!A28</f>
        <v>Caseload 9</v>
      </c>
      <c r="B128">
        <f t="shared" ref="B128:BA128" ca="1" si="14">B92+B110</f>
        <v>0</v>
      </c>
      <c r="C128">
        <f t="shared" ca="1" si="14"/>
        <v>0</v>
      </c>
      <c r="D128">
        <f t="shared" ca="1" si="14"/>
        <v>0</v>
      </c>
      <c r="E128">
        <f t="shared" ca="1" si="14"/>
        <v>0</v>
      </c>
      <c r="F128">
        <f t="shared" ca="1" si="14"/>
        <v>0</v>
      </c>
      <c r="G128">
        <f t="shared" ca="1" si="14"/>
        <v>0</v>
      </c>
      <c r="H128">
        <f t="shared" ca="1" si="14"/>
        <v>0</v>
      </c>
      <c r="I128">
        <f t="shared" ca="1" si="14"/>
        <v>0</v>
      </c>
      <c r="J128">
        <f t="shared" ca="1" si="14"/>
        <v>0</v>
      </c>
      <c r="K128">
        <f t="shared" ca="1" si="14"/>
        <v>0</v>
      </c>
      <c r="L128">
        <f t="shared" ca="1" si="14"/>
        <v>0</v>
      </c>
      <c r="M128">
        <f t="shared" ca="1" si="14"/>
        <v>0</v>
      </c>
      <c r="N128">
        <f t="shared" ca="1" si="14"/>
        <v>0</v>
      </c>
      <c r="O128">
        <f t="shared" ca="1" si="14"/>
        <v>0</v>
      </c>
      <c r="P128">
        <f t="shared" ca="1" si="14"/>
        <v>0</v>
      </c>
      <c r="Q128">
        <f t="shared" ca="1" si="14"/>
        <v>0</v>
      </c>
      <c r="R128">
        <f t="shared" ca="1" si="14"/>
        <v>0</v>
      </c>
      <c r="S128">
        <f t="shared" ca="1" si="14"/>
        <v>0</v>
      </c>
      <c r="T128">
        <f t="shared" ca="1" si="14"/>
        <v>0</v>
      </c>
      <c r="U128">
        <f t="shared" ca="1" si="14"/>
        <v>0</v>
      </c>
      <c r="V128">
        <f t="shared" ca="1" si="14"/>
        <v>0</v>
      </c>
      <c r="W128">
        <f t="shared" ca="1" si="14"/>
        <v>0</v>
      </c>
      <c r="X128">
        <f t="shared" ca="1" si="14"/>
        <v>0</v>
      </c>
      <c r="Y128">
        <f t="shared" ca="1" si="14"/>
        <v>0</v>
      </c>
      <c r="Z128">
        <f t="shared" ca="1" si="14"/>
        <v>0</v>
      </c>
      <c r="AA128">
        <f t="shared" ca="1" si="14"/>
        <v>0</v>
      </c>
      <c r="AB128">
        <f t="shared" ca="1" si="14"/>
        <v>0</v>
      </c>
      <c r="AC128">
        <f t="shared" ca="1" si="14"/>
        <v>0</v>
      </c>
      <c r="AD128">
        <f t="shared" ca="1" si="14"/>
        <v>0</v>
      </c>
      <c r="AE128">
        <f t="shared" ca="1" si="14"/>
        <v>0</v>
      </c>
      <c r="AF128">
        <f t="shared" ca="1" si="14"/>
        <v>0</v>
      </c>
      <c r="AG128">
        <f t="shared" ca="1" si="14"/>
        <v>0</v>
      </c>
      <c r="AH128">
        <f t="shared" ca="1" si="14"/>
        <v>0</v>
      </c>
      <c r="AI128">
        <f t="shared" ca="1" si="14"/>
        <v>0</v>
      </c>
      <c r="AJ128">
        <f t="shared" ca="1" si="14"/>
        <v>0</v>
      </c>
      <c r="AK128">
        <f t="shared" ca="1" si="14"/>
        <v>0</v>
      </c>
      <c r="AL128">
        <f t="shared" ca="1" si="14"/>
        <v>0</v>
      </c>
      <c r="AM128">
        <f t="shared" ca="1" si="14"/>
        <v>0</v>
      </c>
      <c r="AN128">
        <f t="shared" ca="1" si="14"/>
        <v>0</v>
      </c>
      <c r="AO128">
        <f t="shared" ca="1" si="14"/>
        <v>0</v>
      </c>
      <c r="AP128">
        <f t="shared" ca="1" si="14"/>
        <v>0</v>
      </c>
      <c r="AQ128">
        <f t="shared" ca="1" si="14"/>
        <v>0</v>
      </c>
      <c r="AR128">
        <f t="shared" ca="1" si="14"/>
        <v>0</v>
      </c>
      <c r="AS128">
        <f t="shared" ca="1" si="14"/>
        <v>0</v>
      </c>
      <c r="AT128">
        <f t="shared" ca="1" si="14"/>
        <v>0</v>
      </c>
      <c r="AU128">
        <f t="shared" ca="1" si="14"/>
        <v>0</v>
      </c>
      <c r="AV128">
        <f t="shared" ca="1" si="14"/>
        <v>0</v>
      </c>
      <c r="AW128">
        <f t="shared" ca="1" si="14"/>
        <v>0</v>
      </c>
      <c r="AX128">
        <f t="shared" ca="1" si="14"/>
        <v>0</v>
      </c>
      <c r="AY128">
        <f t="shared" ca="1" si="14"/>
        <v>0</v>
      </c>
      <c r="AZ128">
        <f t="shared" ca="1" si="14"/>
        <v>0</v>
      </c>
      <c r="BA128">
        <f t="shared" ca="1" si="14"/>
        <v>0</v>
      </c>
    </row>
    <row r="129" spans="1:53" x14ac:dyDescent="0.35">
      <c r="A129" t="str">
        <f>Setup!A29</f>
        <v>Caseload 10</v>
      </c>
      <c r="B129">
        <f t="shared" ref="B129:BA129" ca="1" si="15">B93+B111</f>
        <v>0</v>
      </c>
      <c r="C129">
        <f t="shared" ca="1" si="15"/>
        <v>0</v>
      </c>
      <c r="D129">
        <f t="shared" ca="1" si="15"/>
        <v>0</v>
      </c>
      <c r="E129">
        <f t="shared" ca="1" si="15"/>
        <v>0</v>
      </c>
      <c r="F129">
        <f t="shared" ca="1" si="15"/>
        <v>0</v>
      </c>
      <c r="G129">
        <f t="shared" ca="1" si="15"/>
        <v>0</v>
      </c>
      <c r="H129">
        <f t="shared" ca="1" si="15"/>
        <v>0</v>
      </c>
      <c r="I129">
        <f t="shared" ca="1" si="15"/>
        <v>0</v>
      </c>
      <c r="J129">
        <f t="shared" ca="1" si="15"/>
        <v>0</v>
      </c>
      <c r="K129">
        <f t="shared" ca="1" si="15"/>
        <v>0</v>
      </c>
      <c r="L129">
        <f t="shared" ca="1" si="15"/>
        <v>0</v>
      </c>
      <c r="M129">
        <f t="shared" ca="1" si="15"/>
        <v>0</v>
      </c>
      <c r="N129">
        <f t="shared" ca="1" si="15"/>
        <v>0</v>
      </c>
      <c r="O129">
        <f t="shared" ca="1" si="15"/>
        <v>0</v>
      </c>
      <c r="P129">
        <f t="shared" ca="1" si="15"/>
        <v>0</v>
      </c>
      <c r="Q129">
        <f t="shared" ca="1" si="15"/>
        <v>0</v>
      </c>
      <c r="R129">
        <f t="shared" ca="1" si="15"/>
        <v>0</v>
      </c>
      <c r="S129">
        <f t="shared" ca="1" si="15"/>
        <v>0</v>
      </c>
      <c r="T129">
        <f t="shared" ca="1" si="15"/>
        <v>0</v>
      </c>
      <c r="U129">
        <f t="shared" ca="1" si="15"/>
        <v>0</v>
      </c>
      <c r="V129">
        <f t="shared" ca="1" si="15"/>
        <v>0</v>
      </c>
      <c r="W129">
        <f t="shared" ca="1" si="15"/>
        <v>0</v>
      </c>
      <c r="X129">
        <f t="shared" ca="1" si="15"/>
        <v>0</v>
      </c>
      <c r="Y129">
        <f t="shared" ca="1" si="15"/>
        <v>0</v>
      </c>
      <c r="Z129">
        <f t="shared" ca="1" si="15"/>
        <v>0</v>
      </c>
      <c r="AA129">
        <f t="shared" ca="1" si="15"/>
        <v>0</v>
      </c>
      <c r="AB129">
        <f t="shared" ca="1" si="15"/>
        <v>0</v>
      </c>
      <c r="AC129">
        <f t="shared" ca="1" si="15"/>
        <v>0</v>
      </c>
      <c r="AD129">
        <f t="shared" ca="1" si="15"/>
        <v>0</v>
      </c>
      <c r="AE129">
        <f t="shared" ca="1" si="15"/>
        <v>0</v>
      </c>
      <c r="AF129">
        <f t="shared" ca="1" si="15"/>
        <v>0</v>
      </c>
      <c r="AG129">
        <f t="shared" ca="1" si="15"/>
        <v>0</v>
      </c>
      <c r="AH129">
        <f t="shared" ca="1" si="15"/>
        <v>0</v>
      </c>
      <c r="AI129">
        <f t="shared" ca="1" si="15"/>
        <v>0</v>
      </c>
      <c r="AJ129">
        <f t="shared" ca="1" si="15"/>
        <v>0</v>
      </c>
      <c r="AK129">
        <f t="shared" ca="1" si="15"/>
        <v>0</v>
      </c>
      <c r="AL129">
        <f t="shared" ca="1" si="15"/>
        <v>0</v>
      </c>
      <c r="AM129">
        <f t="shared" ca="1" si="15"/>
        <v>0</v>
      </c>
      <c r="AN129">
        <f t="shared" ca="1" si="15"/>
        <v>0</v>
      </c>
      <c r="AO129">
        <f t="shared" ca="1" si="15"/>
        <v>0</v>
      </c>
      <c r="AP129">
        <f t="shared" ca="1" si="15"/>
        <v>0</v>
      </c>
      <c r="AQ129">
        <f t="shared" ca="1" si="15"/>
        <v>0</v>
      </c>
      <c r="AR129">
        <f t="shared" ca="1" si="15"/>
        <v>0</v>
      </c>
      <c r="AS129">
        <f t="shared" ca="1" si="15"/>
        <v>0</v>
      </c>
      <c r="AT129">
        <f t="shared" ca="1" si="15"/>
        <v>0</v>
      </c>
      <c r="AU129">
        <f t="shared" ca="1" si="15"/>
        <v>0</v>
      </c>
      <c r="AV129">
        <f t="shared" ca="1" si="15"/>
        <v>0</v>
      </c>
      <c r="AW129">
        <f t="shared" ca="1" si="15"/>
        <v>0</v>
      </c>
      <c r="AX129">
        <f t="shared" ca="1" si="15"/>
        <v>0</v>
      </c>
      <c r="AY129">
        <f t="shared" ca="1" si="15"/>
        <v>0</v>
      </c>
      <c r="AZ129">
        <f t="shared" ca="1" si="15"/>
        <v>0</v>
      </c>
      <c r="BA129">
        <f t="shared" ca="1" si="15"/>
        <v>0</v>
      </c>
    </row>
    <row r="130" spans="1:53" x14ac:dyDescent="0.35">
      <c r="A130" t="str">
        <f>Setup!A30</f>
        <v>Caseload 11</v>
      </c>
      <c r="B130">
        <f t="shared" ref="B130:BA130" ca="1" si="16">B94+B112</f>
        <v>0</v>
      </c>
      <c r="C130">
        <f t="shared" ca="1" si="16"/>
        <v>0</v>
      </c>
      <c r="D130">
        <f t="shared" ca="1" si="16"/>
        <v>0</v>
      </c>
      <c r="E130">
        <f t="shared" ca="1" si="16"/>
        <v>0</v>
      </c>
      <c r="F130">
        <f t="shared" ca="1" si="16"/>
        <v>0</v>
      </c>
      <c r="G130">
        <f t="shared" ca="1" si="16"/>
        <v>0</v>
      </c>
      <c r="H130">
        <f t="shared" ca="1" si="16"/>
        <v>0</v>
      </c>
      <c r="I130">
        <f t="shared" ca="1" si="16"/>
        <v>0</v>
      </c>
      <c r="J130">
        <f t="shared" ca="1" si="16"/>
        <v>0</v>
      </c>
      <c r="K130">
        <f t="shared" ca="1" si="16"/>
        <v>0</v>
      </c>
      <c r="L130">
        <f t="shared" ca="1" si="16"/>
        <v>0</v>
      </c>
      <c r="M130">
        <f t="shared" ca="1" si="16"/>
        <v>0</v>
      </c>
      <c r="N130">
        <f t="shared" ca="1" si="16"/>
        <v>0</v>
      </c>
      <c r="O130">
        <f t="shared" ca="1" si="16"/>
        <v>0</v>
      </c>
      <c r="P130">
        <f t="shared" ca="1" si="16"/>
        <v>0</v>
      </c>
      <c r="Q130">
        <f t="shared" ca="1" si="16"/>
        <v>0</v>
      </c>
      <c r="R130">
        <f t="shared" ca="1" si="16"/>
        <v>0</v>
      </c>
      <c r="S130">
        <f t="shared" ca="1" si="16"/>
        <v>0</v>
      </c>
      <c r="T130">
        <f t="shared" ca="1" si="16"/>
        <v>0</v>
      </c>
      <c r="U130">
        <f t="shared" ca="1" si="16"/>
        <v>0</v>
      </c>
      <c r="V130">
        <f t="shared" ca="1" si="16"/>
        <v>0</v>
      </c>
      <c r="W130">
        <f t="shared" ca="1" si="16"/>
        <v>0</v>
      </c>
      <c r="X130">
        <f t="shared" ca="1" si="16"/>
        <v>0</v>
      </c>
      <c r="Y130">
        <f t="shared" ca="1" si="16"/>
        <v>0</v>
      </c>
      <c r="Z130">
        <f t="shared" ca="1" si="16"/>
        <v>0</v>
      </c>
      <c r="AA130">
        <f t="shared" ca="1" si="16"/>
        <v>0</v>
      </c>
      <c r="AB130">
        <f t="shared" ca="1" si="16"/>
        <v>0</v>
      </c>
      <c r="AC130">
        <f t="shared" ca="1" si="16"/>
        <v>0</v>
      </c>
      <c r="AD130">
        <f t="shared" ca="1" si="16"/>
        <v>0</v>
      </c>
      <c r="AE130">
        <f t="shared" ca="1" si="16"/>
        <v>0</v>
      </c>
      <c r="AF130">
        <f t="shared" ca="1" si="16"/>
        <v>0</v>
      </c>
      <c r="AG130">
        <f t="shared" ca="1" si="16"/>
        <v>0</v>
      </c>
      <c r="AH130">
        <f t="shared" ca="1" si="16"/>
        <v>0</v>
      </c>
      <c r="AI130">
        <f t="shared" ca="1" si="16"/>
        <v>0</v>
      </c>
      <c r="AJ130">
        <f t="shared" ca="1" si="16"/>
        <v>0</v>
      </c>
      <c r="AK130">
        <f t="shared" ca="1" si="16"/>
        <v>0</v>
      </c>
      <c r="AL130">
        <f t="shared" ca="1" si="16"/>
        <v>0</v>
      </c>
      <c r="AM130">
        <f t="shared" ca="1" si="16"/>
        <v>0</v>
      </c>
      <c r="AN130">
        <f t="shared" ca="1" si="16"/>
        <v>0</v>
      </c>
      <c r="AO130">
        <f t="shared" ca="1" si="16"/>
        <v>0</v>
      </c>
      <c r="AP130">
        <f t="shared" ca="1" si="16"/>
        <v>0</v>
      </c>
      <c r="AQ130">
        <f t="shared" ca="1" si="16"/>
        <v>0</v>
      </c>
      <c r="AR130">
        <f t="shared" ca="1" si="16"/>
        <v>0</v>
      </c>
      <c r="AS130">
        <f t="shared" ca="1" si="16"/>
        <v>0</v>
      </c>
      <c r="AT130">
        <f t="shared" ca="1" si="16"/>
        <v>0</v>
      </c>
      <c r="AU130">
        <f t="shared" ca="1" si="16"/>
        <v>0</v>
      </c>
      <c r="AV130">
        <f t="shared" ca="1" si="16"/>
        <v>0</v>
      </c>
      <c r="AW130">
        <f t="shared" ca="1" si="16"/>
        <v>0</v>
      </c>
      <c r="AX130">
        <f t="shared" ca="1" si="16"/>
        <v>0</v>
      </c>
      <c r="AY130">
        <f t="shared" ca="1" si="16"/>
        <v>0</v>
      </c>
      <c r="AZ130">
        <f t="shared" ca="1" si="16"/>
        <v>0</v>
      </c>
      <c r="BA130">
        <f t="shared" ca="1" si="16"/>
        <v>0</v>
      </c>
    </row>
    <row r="131" spans="1:53" x14ac:dyDescent="0.35">
      <c r="A131" t="str">
        <f>Setup!A31</f>
        <v>Caseload 12</v>
      </c>
      <c r="B131">
        <f t="shared" ref="B131:BA131" ca="1" si="17">B95+B113</f>
        <v>0</v>
      </c>
      <c r="C131">
        <f t="shared" ca="1" si="17"/>
        <v>0</v>
      </c>
      <c r="D131">
        <f t="shared" ca="1" si="17"/>
        <v>0</v>
      </c>
      <c r="E131">
        <f t="shared" ca="1" si="17"/>
        <v>0</v>
      </c>
      <c r="F131">
        <f t="shared" ca="1" si="17"/>
        <v>0</v>
      </c>
      <c r="G131">
        <f t="shared" ca="1" si="17"/>
        <v>0</v>
      </c>
      <c r="H131">
        <f t="shared" ca="1" si="17"/>
        <v>0</v>
      </c>
      <c r="I131">
        <f t="shared" ca="1" si="17"/>
        <v>0</v>
      </c>
      <c r="J131">
        <f t="shared" ca="1" si="17"/>
        <v>0</v>
      </c>
      <c r="K131">
        <f t="shared" ca="1" si="17"/>
        <v>0</v>
      </c>
      <c r="L131">
        <f t="shared" ca="1" si="17"/>
        <v>0</v>
      </c>
      <c r="M131">
        <f t="shared" ca="1" si="17"/>
        <v>0</v>
      </c>
      <c r="N131">
        <f t="shared" ca="1" si="17"/>
        <v>0</v>
      </c>
      <c r="O131">
        <f t="shared" ca="1" si="17"/>
        <v>0</v>
      </c>
      <c r="P131">
        <f t="shared" ca="1" si="17"/>
        <v>0</v>
      </c>
      <c r="Q131">
        <f t="shared" ca="1" si="17"/>
        <v>0</v>
      </c>
      <c r="R131">
        <f t="shared" ca="1" si="17"/>
        <v>0</v>
      </c>
      <c r="S131">
        <f t="shared" ca="1" si="17"/>
        <v>0</v>
      </c>
      <c r="T131">
        <f t="shared" ca="1" si="17"/>
        <v>0</v>
      </c>
      <c r="U131">
        <f t="shared" ca="1" si="17"/>
        <v>0</v>
      </c>
      <c r="V131">
        <f t="shared" ca="1" si="17"/>
        <v>0</v>
      </c>
      <c r="W131">
        <f t="shared" ca="1" si="17"/>
        <v>0</v>
      </c>
      <c r="X131">
        <f t="shared" ca="1" si="17"/>
        <v>0</v>
      </c>
      <c r="Y131">
        <f t="shared" ca="1" si="17"/>
        <v>0</v>
      </c>
      <c r="Z131">
        <f t="shared" ca="1" si="17"/>
        <v>0</v>
      </c>
      <c r="AA131">
        <f t="shared" ca="1" si="17"/>
        <v>0</v>
      </c>
      <c r="AB131">
        <f t="shared" ca="1" si="17"/>
        <v>0</v>
      </c>
      <c r="AC131">
        <f t="shared" ca="1" si="17"/>
        <v>0</v>
      </c>
      <c r="AD131">
        <f t="shared" ca="1" si="17"/>
        <v>0</v>
      </c>
      <c r="AE131">
        <f t="shared" ca="1" si="17"/>
        <v>0</v>
      </c>
      <c r="AF131">
        <f t="shared" ca="1" si="17"/>
        <v>0</v>
      </c>
      <c r="AG131">
        <f t="shared" ca="1" si="17"/>
        <v>0</v>
      </c>
      <c r="AH131">
        <f t="shared" ca="1" si="17"/>
        <v>0</v>
      </c>
      <c r="AI131">
        <f t="shared" ca="1" si="17"/>
        <v>0</v>
      </c>
      <c r="AJ131">
        <f t="shared" ca="1" si="17"/>
        <v>0</v>
      </c>
      <c r="AK131">
        <f t="shared" ca="1" si="17"/>
        <v>0</v>
      </c>
      <c r="AL131">
        <f t="shared" ca="1" si="17"/>
        <v>0</v>
      </c>
      <c r="AM131">
        <f t="shared" ca="1" si="17"/>
        <v>0</v>
      </c>
      <c r="AN131">
        <f t="shared" ca="1" si="17"/>
        <v>0</v>
      </c>
      <c r="AO131">
        <f t="shared" ca="1" si="17"/>
        <v>0</v>
      </c>
      <c r="AP131">
        <f t="shared" ca="1" si="17"/>
        <v>0</v>
      </c>
      <c r="AQ131">
        <f t="shared" ca="1" si="17"/>
        <v>0</v>
      </c>
      <c r="AR131">
        <f t="shared" ca="1" si="17"/>
        <v>0</v>
      </c>
      <c r="AS131">
        <f t="shared" ca="1" si="17"/>
        <v>0</v>
      </c>
      <c r="AT131">
        <f t="shared" ca="1" si="17"/>
        <v>0</v>
      </c>
      <c r="AU131">
        <f t="shared" ca="1" si="17"/>
        <v>0</v>
      </c>
      <c r="AV131">
        <f t="shared" ca="1" si="17"/>
        <v>0</v>
      </c>
      <c r="AW131">
        <f t="shared" ca="1" si="17"/>
        <v>0</v>
      </c>
      <c r="AX131">
        <f t="shared" ca="1" si="17"/>
        <v>0</v>
      </c>
      <c r="AY131">
        <f t="shared" ca="1" si="17"/>
        <v>0</v>
      </c>
      <c r="AZ131">
        <f t="shared" ca="1" si="17"/>
        <v>0</v>
      </c>
      <c r="BA131">
        <f t="shared" ca="1" si="17"/>
        <v>0</v>
      </c>
    </row>
    <row r="132" spans="1:53" x14ac:dyDescent="0.35">
      <c r="A132" t="str">
        <f>Setup!A32</f>
        <v>Caseload 13</v>
      </c>
      <c r="B132">
        <f t="shared" ref="B132:BA132" ca="1" si="18">B96+B114</f>
        <v>0</v>
      </c>
      <c r="C132">
        <f t="shared" ca="1" si="18"/>
        <v>0</v>
      </c>
      <c r="D132">
        <f t="shared" ca="1" si="18"/>
        <v>0</v>
      </c>
      <c r="E132">
        <f t="shared" ca="1" si="18"/>
        <v>0</v>
      </c>
      <c r="F132">
        <f t="shared" ca="1" si="18"/>
        <v>0</v>
      </c>
      <c r="G132">
        <f t="shared" ca="1" si="18"/>
        <v>0</v>
      </c>
      <c r="H132">
        <f t="shared" ca="1" si="18"/>
        <v>0</v>
      </c>
      <c r="I132">
        <f t="shared" ca="1" si="18"/>
        <v>0</v>
      </c>
      <c r="J132">
        <f t="shared" ca="1" si="18"/>
        <v>0</v>
      </c>
      <c r="K132">
        <f t="shared" ca="1" si="18"/>
        <v>0</v>
      </c>
      <c r="L132">
        <f t="shared" ca="1" si="18"/>
        <v>0</v>
      </c>
      <c r="M132">
        <f t="shared" ca="1" si="18"/>
        <v>0</v>
      </c>
      <c r="N132">
        <f t="shared" ca="1" si="18"/>
        <v>0</v>
      </c>
      <c r="O132">
        <f t="shared" ca="1" si="18"/>
        <v>0</v>
      </c>
      <c r="P132">
        <f t="shared" ca="1" si="18"/>
        <v>0</v>
      </c>
      <c r="Q132">
        <f t="shared" ca="1" si="18"/>
        <v>0</v>
      </c>
      <c r="R132">
        <f t="shared" ca="1" si="18"/>
        <v>0</v>
      </c>
      <c r="S132">
        <f t="shared" ca="1" si="18"/>
        <v>0</v>
      </c>
      <c r="T132">
        <f t="shared" ca="1" si="18"/>
        <v>0</v>
      </c>
      <c r="U132">
        <f t="shared" ca="1" si="18"/>
        <v>0</v>
      </c>
      <c r="V132">
        <f t="shared" ca="1" si="18"/>
        <v>0</v>
      </c>
      <c r="W132">
        <f t="shared" ca="1" si="18"/>
        <v>0</v>
      </c>
      <c r="X132">
        <f t="shared" ca="1" si="18"/>
        <v>0</v>
      </c>
      <c r="Y132">
        <f t="shared" ca="1" si="18"/>
        <v>0</v>
      </c>
      <c r="Z132">
        <f t="shared" ca="1" si="18"/>
        <v>0</v>
      </c>
      <c r="AA132">
        <f t="shared" ca="1" si="18"/>
        <v>0</v>
      </c>
      <c r="AB132">
        <f t="shared" ca="1" si="18"/>
        <v>0</v>
      </c>
      <c r="AC132">
        <f t="shared" ca="1" si="18"/>
        <v>0</v>
      </c>
      <c r="AD132">
        <f t="shared" ca="1" si="18"/>
        <v>0</v>
      </c>
      <c r="AE132">
        <f t="shared" ca="1" si="18"/>
        <v>0</v>
      </c>
      <c r="AF132">
        <f t="shared" ca="1" si="18"/>
        <v>0</v>
      </c>
      <c r="AG132">
        <f t="shared" ca="1" si="18"/>
        <v>0</v>
      </c>
      <c r="AH132">
        <f t="shared" ca="1" si="18"/>
        <v>0</v>
      </c>
      <c r="AI132">
        <f t="shared" ca="1" si="18"/>
        <v>0</v>
      </c>
      <c r="AJ132">
        <f t="shared" ca="1" si="18"/>
        <v>0</v>
      </c>
      <c r="AK132">
        <f t="shared" ca="1" si="18"/>
        <v>0</v>
      </c>
      <c r="AL132">
        <f t="shared" ca="1" si="18"/>
        <v>0</v>
      </c>
      <c r="AM132">
        <f t="shared" ca="1" si="18"/>
        <v>0</v>
      </c>
      <c r="AN132">
        <f t="shared" ca="1" si="18"/>
        <v>0</v>
      </c>
      <c r="AO132">
        <f t="shared" ca="1" si="18"/>
        <v>0</v>
      </c>
      <c r="AP132">
        <f t="shared" ca="1" si="18"/>
        <v>0</v>
      </c>
      <c r="AQ132">
        <f t="shared" ca="1" si="18"/>
        <v>0</v>
      </c>
      <c r="AR132">
        <f t="shared" ca="1" si="18"/>
        <v>0</v>
      </c>
      <c r="AS132">
        <f t="shared" ca="1" si="18"/>
        <v>0</v>
      </c>
      <c r="AT132">
        <f t="shared" ca="1" si="18"/>
        <v>0</v>
      </c>
      <c r="AU132">
        <f t="shared" ca="1" si="18"/>
        <v>0</v>
      </c>
      <c r="AV132">
        <f t="shared" ca="1" si="18"/>
        <v>0</v>
      </c>
      <c r="AW132">
        <f t="shared" ca="1" si="18"/>
        <v>0</v>
      </c>
      <c r="AX132">
        <f t="shared" ca="1" si="18"/>
        <v>0</v>
      </c>
      <c r="AY132">
        <f t="shared" ca="1" si="18"/>
        <v>0</v>
      </c>
      <c r="AZ132">
        <f t="shared" ca="1" si="18"/>
        <v>0</v>
      </c>
      <c r="BA132">
        <f t="shared" ca="1" si="18"/>
        <v>0</v>
      </c>
    </row>
    <row r="133" spans="1:53" x14ac:dyDescent="0.35">
      <c r="A133" t="str">
        <f>Setup!A33</f>
        <v>Caseload 14</v>
      </c>
      <c r="B133">
        <f t="shared" ref="B133:BA133" ca="1" si="19">B97+B115</f>
        <v>0</v>
      </c>
      <c r="C133">
        <f t="shared" ca="1" si="19"/>
        <v>0</v>
      </c>
      <c r="D133">
        <f t="shared" ca="1" si="19"/>
        <v>0</v>
      </c>
      <c r="E133">
        <f t="shared" ca="1" si="19"/>
        <v>0</v>
      </c>
      <c r="F133">
        <f t="shared" ca="1" si="19"/>
        <v>0</v>
      </c>
      <c r="G133">
        <f t="shared" ca="1" si="19"/>
        <v>0</v>
      </c>
      <c r="H133">
        <f t="shared" ca="1" si="19"/>
        <v>0</v>
      </c>
      <c r="I133">
        <f t="shared" ca="1" si="19"/>
        <v>0</v>
      </c>
      <c r="J133">
        <f t="shared" ca="1" si="19"/>
        <v>0</v>
      </c>
      <c r="K133">
        <f t="shared" ca="1" si="19"/>
        <v>0</v>
      </c>
      <c r="L133">
        <f t="shared" ca="1" si="19"/>
        <v>0</v>
      </c>
      <c r="M133">
        <f t="shared" ca="1" si="19"/>
        <v>0</v>
      </c>
      <c r="N133">
        <f t="shared" ca="1" si="19"/>
        <v>0</v>
      </c>
      <c r="O133">
        <f t="shared" ca="1" si="19"/>
        <v>0</v>
      </c>
      <c r="P133">
        <f t="shared" ca="1" si="19"/>
        <v>0</v>
      </c>
      <c r="Q133">
        <f t="shared" ca="1" si="19"/>
        <v>0</v>
      </c>
      <c r="R133">
        <f t="shared" ca="1" si="19"/>
        <v>0</v>
      </c>
      <c r="S133">
        <f t="shared" ca="1" si="19"/>
        <v>0</v>
      </c>
      <c r="T133">
        <f t="shared" ca="1" si="19"/>
        <v>0</v>
      </c>
      <c r="U133">
        <f t="shared" ca="1" si="19"/>
        <v>0</v>
      </c>
      <c r="V133">
        <f t="shared" ca="1" si="19"/>
        <v>0</v>
      </c>
      <c r="W133">
        <f t="shared" ca="1" si="19"/>
        <v>0</v>
      </c>
      <c r="X133">
        <f t="shared" ca="1" si="19"/>
        <v>0</v>
      </c>
      <c r="Y133">
        <f t="shared" ca="1" si="19"/>
        <v>0</v>
      </c>
      <c r="Z133">
        <f t="shared" ca="1" si="19"/>
        <v>0</v>
      </c>
      <c r="AA133">
        <f t="shared" ca="1" si="19"/>
        <v>0</v>
      </c>
      <c r="AB133">
        <f t="shared" ca="1" si="19"/>
        <v>0</v>
      </c>
      <c r="AC133">
        <f t="shared" ca="1" si="19"/>
        <v>0</v>
      </c>
      <c r="AD133">
        <f t="shared" ca="1" si="19"/>
        <v>0</v>
      </c>
      <c r="AE133">
        <f t="shared" ca="1" si="19"/>
        <v>0</v>
      </c>
      <c r="AF133">
        <f t="shared" ca="1" si="19"/>
        <v>0</v>
      </c>
      <c r="AG133">
        <f t="shared" ca="1" si="19"/>
        <v>0</v>
      </c>
      <c r="AH133">
        <f t="shared" ca="1" si="19"/>
        <v>0</v>
      </c>
      <c r="AI133">
        <f t="shared" ca="1" si="19"/>
        <v>0</v>
      </c>
      <c r="AJ133">
        <f t="shared" ca="1" si="19"/>
        <v>0</v>
      </c>
      <c r="AK133">
        <f t="shared" ca="1" si="19"/>
        <v>0</v>
      </c>
      <c r="AL133">
        <f t="shared" ca="1" si="19"/>
        <v>0</v>
      </c>
      <c r="AM133">
        <f t="shared" ca="1" si="19"/>
        <v>0</v>
      </c>
      <c r="AN133">
        <f t="shared" ca="1" si="19"/>
        <v>0</v>
      </c>
      <c r="AO133">
        <f t="shared" ca="1" si="19"/>
        <v>0</v>
      </c>
      <c r="AP133">
        <f t="shared" ca="1" si="19"/>
        <v>0</v>
      </c>
      <c r="AQ133">
        <f t="shared" ca="1" si="19"/>
        <v>0</v>
      </c>
      <c r="AR133">
        <f t="shared" ca="1" si="19"/>
        <v>0</v>
      </c>
      <c r="AS133">
        <f t="shared" ca="1" si="19"/>
        <v>0</v>
      </c>
      <c r="AT133">
        <f t="shared" ca="1" si="19"/>
        <v>0</v>
      </c>
      <c r="AU133">
        <f t="shared" ca="1" si="19"/>
        <v>0</v>
      </c>
      <c r="AV133">
        <f t="shared" ca="1" si="19"/>
        <v>0</v>
      </c>
      <c r="AW133">
        <f t="shared" ca="1" si="19"/>
        <v>0</v>
      </c>
      <c r="AX133">
        <f t="shared" ca="1" si="19"/>
        <v>0</v>
      </c>
      <c r="AY133">
        <f t="shared" ca="1" si="19"/>
        <v>0</v>
      </c>
      <c r="AZ133">
        <f t="shared" ca="1" si="19"/>
        <v>0</v>
      </c>
      <c r="BA133">
        <f t="shared" ca="1" si="19"/>
        <v>0</v>
      </c>
    </row>
    <row r="134" spans="1:53" x14ac:dyDescent="0.35">
      <c r="A134" t="str">
        <f>Setup!A34</f>
        <v>Caseload 15</v>
      </c>
      <c r="B134">
        <f t="shared" ref="B134:BA134" ca="1" si="20">B98+B116</f>
        <v>0</v>
      </c>
      <c r="C134">
        <f t="shared" ca="1" si="20"/>
        <v>0</v>
      </c>
      <c r="D134">
        <f t="shared" ca="1" si="20"/>
        <v>0</v>
      </c>
      <c r="E134">
        <f t="shared" ca="1" si="20"/>
        <v>0</v>
      </c>
      <c r="F134">
        <f t="shared" ca="1" si="20"/>
        <v>0</v>
      </c>
      <c r="G134">
        <f t="shared" ca="1" si="20"/>
        <v>0</v>
      </c>
      <c r="H134">
        <f t="shared" ca="1" si="20"/>
        <v>0</v>
      </c>
      <c r="I134">
        <f t="shared" ca="1" si="20"/>
        <v>0</v>
      </c>
      <c r="J134">
        <f t="shared" ca="1" si="20"/>
        <v>0</v>
      </c>
      <c r="K134">
        <f t="shared" ca="1" si="20"/>
        <v>0</v>
      </c>
      <c r="L134">
        <f t="shared" ca="1" si="20"/>
        <v>0</v>
      </c>
      <c r="M134">
        <f t="shared" ca="1" si="20"/>
        <v>0</v>
      </c>
      <c r="N134">
        <f t="shared" ca="1" si="20"/>
        <v>0</v>
      </c>
      <c r="O134">
        <f t="shared" ca="1" si="20"/>
        <v>0</v>
      </c>
      <c r="P134">
        <f t="shared" ca="1" si="20"/>
        <v>0</v>
      </c>
      <c r="Q134">
        <f t="shared" ca="1" si="20"/>
        <v>0</v>
      </c>
      <c r="R134">
        <f t="shared" ca="1" si="20"/>
        <v>0</v>
      </c>
      <c r="S134">
        <f t="shared" ca="1" si="20"/>
        <v>0</v>
      </c>
      <c r="T134">
        <f t="shared" ca="1" si="20"/>
        <v>0</v>
      </c>
      <c r="U134">
        <f t="shared" ca="1" si="20"/>
        <v>0</v>
      </c>
      <c r="V134">
        <f t="shared" ca="1" si="20"/>
        <v>0</v>
      </c>
      <c r="W134">
        <f t="shared" ca="1" si="20"/>
        <v>0</v>
      </c>
      <c r="X134">
        <f t="shared" ca="1" si="20"/>
        <v>0</v>
      </c>
      <c r="Y134">
        <f t="shared" ca="1" si="20"/>
        <v>0</v>
      </c>
      <c r="Z134">
        <f t="shared" ca="1" si="20"/>
        <v>0</v>
      </c>
      <c r="AA134">
        <f t="shared" ca="1" si="20"/>
        <v>0</v>
      </c>
      <c r="AB134">
        <f t="shared" ca="1" si="20"/>
        <v>0</v>
      </c>
      <c r="AC134">
        <f t="shared" ca="1" si="20"/>
        <v>0</v>
      </c>
      <c r="AD134">
        <f t="shared" ca="1" si="20"/>
        <v>0</v>
      </c>
      <c r="AE134">
        <f t="shared" ca="1" si="20"/>
        <v>0</v>
      </c>
      <c r="AF134">
        <f t="shared" ca="1" si="20"/>
        <v>0</v>
      </c>
      <c r="AG134">
        <f t="shared" ca="1" si="20"/>
        <v>0</v>
      </c>
      <c r="AH134">
        <f t="shared" ca="1" si="20"/>
        <v>0</v>
      </c>
      <c r="AI134">
        <f t="shared" ca="1" si="20"/>
        <v>0</v>
      </c>
      <c r="AJ134">
        <f t="shared" ca="1" si="20"/>
        <v>0</v>
      </c>
      <c r="AK134">
        <f t="shared" ca="1" si="20"/>
        <v>0</v>
      </c>
      <c r="AL134">
        <f t="shared" ca="1" si="20"/>
        <v>0</v>
      </c>
      <c r="AM134">
        <f t="shared" ca="1" si="20"/>
        <v>0</v>
      </c>
      <c r="AN134">
        <f t="shared" ca="1" si="20"/>
        <v>0</v>
      </c>
      <c r="AO134">
        <f t="shared" ca="1" si="20"/>
        <v>0</v>
      </c>
      <c r="AP134">
        <f t="shared" ca="1" si="20"/>
        <v>0</v>
      </c>
      <c r="AQ134">
        <f t="shared" ca="1" si="20"/>
        <v>0</v>
      </c>
      <c r="AR134">
        <f t="shared" ca="1" si="20"/>
        <v>0</v>
      </c>
      <c r="AS134">
        <f t="shared" ca="1" si="20"/>
        <v>0</v>
      </c>
      <c r="AT134">
        <f t="shared" ca="1" si="20"/>
        <v>0</v>
      </c>
      <c r="AU134">
        <f t="shared" ca="1" si="20"/>
        <v>0</v>
      </c>
      <c r="AV134">
        <f t="shared" ca="1" si="20"/>
        <v>0</v>
      </c>
      <c r="AW134">
        <f t="shared" ca="1" si="20"/>
        <v>0</v>
      </c>
      <c r="AX134">
        <f t="shared" ca="1" si="20"/>
        <v>0</v>
      </c>
      <c r="AY134">
        <f t="shared" ca="1" si="20"/>
        <v>0</v>
      </c>
      <c r="AZ134">
        <f t="shared" ca="1" si="20"/>
        <v>0</v>
      </c>
      <c r="BA134">
        <f t="shared" ca="1" si="20"/>
        <v>0</v>
      </c>
    </row>
    <row r="135" spans="1:53" x14ac:dyDescent="0.35">
      <c r="A135" t="str">
        <f>'Data Validation (Hide)'!T2</f>
        <v>All Clusters</v>
      </c>
      <c r="B135">
        <f ca="1">SUM(B120:B134)</f>
        <v>7200</v>
      </c>
      <c r="C135">
        <f t="shared" ref="C135:BA135" ca="1" si="21">SUM(C120:C134)</f>
        <v>7200</v>
      </c>
      <c r="D135">
        <f t="shared" ca="1" si="21"/>
        <v>7200</v>
      </c>
      <c r="E135">
        <f t="shared" ca="1" si="21"/>
        <v>7200</v>
      </c>
      <c r="F135">
        <f t="shared" ca="1" si="21"/>
        <v>7200</v>
      </c>
      <c r="G135">
        <f t="shared" ca="1" si="21"/>
        <v>7200</v>
      </c>
      <c r="H135">
        <f t="shared" ca="1" si="21"/>
        <v>7200</v>
      </c>
      <c r="I135">
        <f t="shared" ca="1" si="21"/>
        <v>7200</v>
      </c>
      <c r="J135">
        <f t="shared" ca="1" si="21"/>
        <v>7200</v>
      </c>
      <c r="K135">
        <f t="shared" ca="1" si="21"/>
        <v>7200</v>
      </c>
      <c r="L135">
        <f t="shared" ca="1" si="21"/>
        <v>7200</v>
      </c>
      <c r="M135">
        <f t="shared" ca="1" si="21"/>
        <v>7200</v>
      </c>
      <c r="N135">
        <f t="shared" ca="1" si="21"/>
        <v>7200</v>
      </c>
      <c r="O135">
        <f t="shared" ca="1" si="21"/>
        <v>7200</v>
      </c>
      <c r="P135">
        <f t="shared" ca="1" si="21"/>
        <v>7200</v>
      </c>
      <c r="Q135">
        <f t="shared" ca="1" si="21"/>
        <v>7200</v>
      </c>
      <c r="R135">
        <f t="shared" ca="1" si="21"/>
        <v>7200</v>
      </c>
      <c r="S135">
        <f t="shared" ca="1" si="21"/>
        <v>7200</v>
      </c>
      <c r="T135">
        <f t="shared" ca="1" si="21"/>
        <v>7200</v>
      </c>
      <c r="U135">
        <f t="shared" ca="1" si="21"/>
        <v>7200</v>
      </c>
      <c r="V135">
        <f t="shared" ca="1" si="21"/>
        <v>7200</v>
      </c>
      <c r="W135">
        <f t="shared" ca="1" si="21"/>
        <v>7200</v>
      </c>
      <c r="X135">
        <f t="shared" ca="1" si="21"/>
        <v>7200</v>
      </c>
      <c r="Y135">
        <f t="shared" ca="1" si="21"/>
        <v>7200</v>
      </c>
      <c r="Z135">
        <f t="shared" ca="1" si="21"/>
        <v>7200</v>
      </c>
      <c r="AA135">
        <f t="shared" ca="1" si="21"/>
        <v>7200</v>
      </c>
      <c r="AB135">
        <f t="shared" ca="1" si="21"/>
        <v>7200</v>
      </c>
      <c r="AC135">
        <f t="shared" ca="1" si="21"/>
        <v>7200</v>
      </c>
      <c r="AD135">
        <f t="shared" ca="1" si="21"/>
        <v>7200</v>
      </c>
      <c r="AE135">
        <f t="shared" ca="1" si="21"/>
        <v>7200</v>
      </c>
      <c r="AF135">
        <f t="shared" ca="1" si="21"/>
        <v>7200</v>
      </c>
      <c r="AG135">
        <f t="shared" ca="1" si="21"/>
        <v>7200</v>
      </c>
      <c r="AH135">
        <f t="shared" ca="1" si="21"/>
        <v>7200</v>
      </c>
      <c r="AI135">
        <f t="shared" ca="1" si="21"/>
        <v>7200</v>
      </c>
      <c r="AJ135">
        <f t="shared" ca="1" si="21"/>
        <v>7200</v>
      </c>
      <c r="AK135">
        <f t="shared" ca="1" si="21"/>
        <v>7200</v>
      </c>
      <c r="AL135">
        <f t="shared" ca="1" si="21"/>
        <v>7200</v>
      </c>
      <c r="AM135">
        <f t="shared" ca="1" si="21"/>
        <v>7200</v>
      </c>
      <c r="AN135">
        <f t="shared" ca="1" si="21"/>
        <v>7200</v>
      </c>
      <c r="AO135">
        <f t="shared" ca="1" si="21"/>
        <v>7200</v>
      </c>
      <c r="AP135">
        <f t="shared" ca="1" si="21"/>
        <v>7200</v>
      </c>
      <c r="AQ135">
        <f t="shared" ca="1" si="21"/>
        <v>7200</v>
      </c>
      <c r="AR135">
        <f t="shared" ca="1" si="21"/>
        <v>10800</v>
      </c>
      <c r="AS135">
        <f t="shared" ca="1" si="21"/>
        <v>10800</v>
      </c>
      <c r="AT135">
        <f t="shared" ca="1" si="21"/>
        <v>10800</v>
      </c>
      <c r="AU135">
        <f t="shared" ca="1" si="21"/>
        <v>10800</v>
      </c>
      <c r="AV135">
        <f t="shared" ca="1" si="21"/>
        <v>10800</v>
      </c>
      <c r="AW135">
        <f t="shared" ca="1" si="21"/>
        <v>10800</v>
      </c>
      <c r="AX135">
        <f t="shared" ca="1" si="21"/>
        <v>10800</v>
      </c>
      <c r="AY135">
        <f t="shared" ca="1" si="21"/>
        <v>10800</v>
      </c>
      <c r="AZ135">
        <f t="shared" ca="1" si="21"/>
        <v>10800</v>
      </c>
      <c r="BA135">
        <f t="shared" ca="1" si="21"/>
        <v>10800</v>
      </c>
    </row>
    <row r="137" spans="1:53" ht="18.5" x14ac:dyDescent="0.45">
      <c r="A137" s="87" t="s">
        <v>277</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row>
    <row r="138" spans="1:53" x14ac:dyDescent="0.3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row>
    <row r="139" spans="1:53" x14ac:dyDescent="0.3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row>
    <row r="140" spans="1:53" x14ac:dyDescent="0.35">
      <c r="A140" t="s">
        <v>268</v>
      </c>
      <c r="B140">
        <f>(B139*B138)/52</f>
        <v>0</v>
      </c>
      <c r="C140">
        <f t="shared" ref="C140:M140" si="22">(C139*C138)/52</f>
        <v>0</v>
      </c>
      <c r="D140">
        <f t="shared" si="22"/>
        <v>0</v>
      </c>
      <c r="E140">
        <f t="shared" si="22"/>
        <v>0</v>
      </c>
      <c r="F140">
        <f t="shared" si="22"/>
        <v>0</v>
      </c>
      <c r="G140">
        <f t="shared" si="22"/>
        <v>0</v>
      </c>
      <c r="H140">
        <f t="shared" si="22"/>
        <v>0</v>
      </c>
      <c r="I140">
        <f t="shared" si="22"/>
        <v>0</v>
      </c>
      <c r="J140">
        <f t="shared" si="22"/>
        <v>0</v>
      </c>
      <c r="K140">
        <f t="shared" si="22"/>
        <v>0</v>
      </c>
      <c r="L140">
        <f t="shared" si="22"/>
        <v>0</v>
      </c>
      <c r="M140">
        <f t="shared" si="22"/>
        <v>0</v>
      </c>
    </row>
    <row r="141" spans="1:53" x14ac:dyDescent="0.3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row>
    <row r="142" spans="1:53" x14ac:dyDescent="0.35">
      <c r="A142" t="s">
        <v>269</v>
      </c>
      <c r="B142" t="e">
        <f>B140/B141</f>
        <v>#DIV/0!</v>
      </c>
      <c r="C142" t="e">
        <f t="shared" ref="C142:M142" si="23">C140/C141</f>
        <v>#DIV/0!</v>
      </c>
      <c r="D142" t="e">
        <f t="shared" si="23"/>
        <v>#DIV/0!</v>
      </c>
      <c r="E142" t="e">
        <f t="shared" si="23"/>
        <v>#DIV/0!</v>
      </c>
      <c r="F142" t="e">
        <f t="shared" si="23"/>
        <v>#DIV/0!</v>
      </c>
      <c r="G142" t="e">
        <f t="shared" si="23"/>
        <v>#DIV/0!</v>
      </c>
      <c r="H142" t="e">
        <f t="shared" si="23"/>
        <v>#DIV/0!</v>
      </c>
      <c r="I142" t="e">
        <f t="shared" si="23"/>
        <v>#DIV/0!</v>
      </c>
      <c r="J142" t="e">
        <f t="shared" si="23"/>
        <v>#DIV/0!</v>
      </c>
      <c r="K142" t="e">
        <f t="shared" si="23"/>
        <v>#DIV/0!</v>
      </c>
      <c r="L142" t="e">
        <f t="shared" si="23"/>
        <v>#DIV/0!</v>
      </c>
      <c r="M142" t="e">
        <f t="shared" si="23"/>
        <v>#DIV/0!</v>
      </c>
    </row>
    <row r="143" spans="1:53" x14ac:dyDescent="0.35">
      <c r="A143" t="s">
        <v>270</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row>
    <row r="144" spans="1:53" x14ac:dyDescent="0.35">
      <c r="A144" t="s">
        <v>271</v>
      </c>
      <c r="B144" t="e">
        <f>MIN(B139,((B139*B138)/B143))</f>
        <v>#VALUE!</v>
      </c>
      <c r="C144" t="e">
        <f t="shared" ref="C144" si="24">MIN(C139,((C139*C138)/C143))</f>
        <v>#VALUE!</v>
      </c>
      <c r="D144" t="e">
        <f t="shared" ref="D144" si="25">MIN(D139,((D139*D138)/D143))</f>
        <v>#VALUE!</v>
      </c>
      <c r="E144" t="e">
        <f t="shared" ref="E144" si="26">MIN(E139,((E139*E138)/E143))</f>
        <v>#VALUE!</v>
      </c>
      <c r="F144" t="e">
        <f t="shared" ref="F144" si="27">MIN(F139,((F139*F138)/F143))</f>
        <v>#VALUE!</v>
      </c>
      <c r="G144" t="e">
        <f t="shared" ref="G144" si="28">MIN(G139,((G139*G138)/G143))</f>
        <v>#VALUE!</v>
      </c>
      <c r="H144" t="e">
        <f t="shared" ref="H144" si="29">MIN(H139,((H139*H138)/H143))</f>
        <v>#VALUE!</v>
      </c>
      <c r="I144" t="e">
        <f t="shared" ref="I144" si="30">MIN(I139,((I139*I138)/I143))</f>
        <v>#VALUE!</v>
      </c>
      <c r="J144" t="e">
        <f t="shared" ref="J144" si="31">MIN(J139,((J139*J138)/J143))</f>
        <v>#VALUE!</v>
      </c>
      <c r="K144" t="e">
        <f t="shared" ref="K144" si="32">MIN(K139,((K139*K138)/K143))</f>
        <v>#VALUE!</v>
      </c>
      <c r="L144" t="e">
        <f t="shared" ref="L144" si="33">MIN(L139,((L139*L138)/L143))</f>
        <v>#VALUE!</v>
      </c>
      <c r="M144" t="e">
        <f t="shared" ref="M144" si="34">MIN(M139,((M139*M138)/M143))</f>
        <v>#VALUE!</v>
      </c>
    </row>
    <row r="145" spans="1:13" x14ac:dyDescent="0.35">
      <c r="A145" t="s">
        <v>276</v>
      </c>
      <c r="B145" t="e">
        <f>B144/B141</f>
        <v>#VALUE!</v>
      </c>
      <c r="C145" t="e">
        <f t="shared" ref="C145" si="35">C144/C141</f>
        <v>#VALUE!</v>
      </c>
      <c r="D145" t="e">
        <f t="shared" ref="D145" si="36">D144/D141</f>
        <v>#VALUE!</v>
      </c>
      <c r="E145" t="e">
        <f t="shared" ref="E145" si="37">E144/E141</f>
        <v>#VALUE!</v>
      </c>
      <c r="F145" t="e">
        <f t="shared" ref="F145" si="38">F144/F141</f>
        <v>#VALUE!</v>
      </c>
      <c r="G145" t="e">
        <f t="shared" ref="G145" si="39">G144/G141</f>
        <v>#VALUE!</v>
      </c>
      <c r="H145" t="e">
        <f t="shared" ref="H145" si="40">H144/H141</f>
        <v>#VALUE!</v>
      </c>
      <c r="I145" t="e">
        <f t="shared" ref="I145" si="41">I144/I141</f>
        <v>#VALUE!</v>
      </c>
      <c r="J145" t="e">
        <f t="shared" ref="J145" si="42">J144/J141</f>
        <v>#VALUE!</v>
      </c>
      <c r="K145" t="e">
        <f t="shared" ref="K145" si="43">K144/K141</f>
        <v>#VALUE!</v>
      </c>
      <c r="L145" t="e">
        <f t="shared" ref="L145" si="44">L144/L141</f>
        <v>#VALUE!</v>
      </c>
      <c r="M145" t="e">
        <f t="shared" ref="M145" si="45">M144/M141</f>
        <v>#VALUE!</v>
      </c>
    </row>
    <row r="146" spans="1:13" x14ac:dyDescent="0.35">
      <c r="A146" t="s">
        <v>272</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row>
    <row r="148" spans="1:13" x14ac:dyDescent="0.35">
      <c r="A148" t="s">
        <v>273</v>
      </c>
    </row>
    <row r="149" spans="1:13" x14ac:dyDescent="0.3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row>
    <row r="150" spans="1:13" x14ac:dyDescent="0.3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row>
    <row r="151" spans="1:13" x14ac:dyDescent="0.3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row>
    <row r="152" spans="1:13" x14ac:dyDescent="0.3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row>
    <row r="153" spans="1:13" x14ac:dyDescent="0.3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row>
    <row r="154" spans="1:13" x14ac:dyDescent="0.3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row>
    <row r="155" spans="1:13" x14ac:dyDescent="0.3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row>
    <row r="156" spans="1:13" x14ac:dyDescent="0.3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row>
    <row r="157" spans="1:13" x14ac:dyDescent="0.3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row>
    <row r="158" spans="1:13" x14ac:dyDescent="0.3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row>
    <row r="159" spans="1:13" x14ac:dyDescent="0.3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row>
    <row r="160" spans="1:13" x14ac:dyDescent="0.3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row>
    <row r="161" spans="1:13" x14ac:dyDescent="0.3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row>
    <row r="162" spans="1:13" x14ac:dyDescent="0.3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row>
    <row r="163" spans="1:13" x14ac:dyDescent="0.3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row>
    <row r="164" spans="1:13" x14ac:dyDescent="0.3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row>
    <row r="165" spans="1:13" x14ac:dyDescent="0.3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row>
    <row r="166" spans="1:13" x14ac:dyDescent="0.3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row>
    <row r="167" spans="1:13" x14ac:dyDescent="0.3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row>
    <row r="168" spans="1:13" x14ac:dyDescent="0.3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row>
    <row r="169" spans="1:13" x14ac:dyDescent="0.3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row>
    <row r="170" spans="1:13" x14ac:dyDescent="0.3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row>
    <row r="171" spans="1:13" x14ac:dyDescent="0.3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row>
    <row r="172" spans="1:13" x14ac:dyDescent="0.3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row>
    <row r="173" spans="1:13" x14ac:dyDescent="0.3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row>
    <row r="174" spans="1:13" x14ac:dyDescent="0.3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row>
    <row r="175" spans="1:13" x14ac:dyDescent="0.3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row>
    <row r="176" spans="1:13" x14ac:dyDescent="0.3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row>
    <row r="177" spans="1:13" x14ac:dyDescent="0.3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row>
    <row r="178" spans="1:13" x14ac:dyDescent="0.3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row>
    <row r="179" spans="1:13" x14ac:dyDescent="0.3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row>
    <row r="180" spans="1:13" x14ac:dyDescent="0.3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row>
    <row r="181" spans="1:13" x14ac:dyDescent="0.3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row>
    <row r="182" spans="1:13" x14ac:dyDescent="0.3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row>
    <row r="183" spans="1:13" x14ac:dyDescent="0.3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row>
    <row r="184" spans="1:13" x14ac:dyDescent="0.3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row>
    <row r="185" spans="1:13" x14ac:dyDescent="0.3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row>
    <row r="186" spans="1:13" x14ac:dyDescent="0.3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row>
    <row r="187" spans="1:13" x14ac:dyDescent="0.3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row>
    <row r="188" spans="1:13" x14ac:dyDescent="0.3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row>
    <row r="189" spans="1:13" x14ac:dyDescent="0.3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row>
    <row r="190" spans="1:13" x14ac:dyDescent="0.3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row>
    <row r="191" spans="1:13" x14ac:dyDescent="0.3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row>
    <row r="192" spans="1:13" x14ac:dyDescent="0.3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row>
    <row r="193" spans="1:13" x14ac:dyDescent="0.3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row>
    <row r="194" spans="1:13" x14ac:dyDescent="0.3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row>
    <row r="195" spans="1:13" x14ac:dyDescent="0.3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row>
    <row r="196" spans="1:13" x14ac:dyDescent="0.3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row>
    <row r="197" spans="1:13" x14ac:dyDescent="0.3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row>
    <row r="198" spans="1:13" x14ac:dyDescent="0.3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row>
    <row r="199" spans="1:13" x14ac:dyDescent="0.3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row>
    <row r="200" spans="1:13" x14ac:dyDescent="0.3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row>
    <row r="201" spans="1:13" x14ac:dyDescent="0.35">
      <c r="A201" s="2"/>
    </row>
    <row r="202" spans="1:13" x14ac:dyDescent="0.35">
      <c r="A202" s="2" t="s">
        <v>68</v>
      </c>
    </row>
    <row r="203" spans="1:13" x14ac:dyDescent="0.35">
      <c r="A203" s="2" t="str">
        <f>Setup!A20</f>
        <v>20 Group Sessions</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row>
    <row r="204" spans="1:13" x14ac:dyDescent="0.35">
      <c r="A204" s="2" t="str">
        <f>Setup!A21</f>
        <v>40 Group Session</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row>
    <row r="205" spans="1:13" x14ac:dyDescent="0.35">
      <c r="A205" s="2" t="str">
        <f>Setup!A22</f>
        <v>8 Group Session</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row>
    <row r="206" spans="1:13" x14ac:dyDescent="0.35">
      <c r="A206" s="2" t="str">
        <f>Setup!A23</f>
        <v>20 Individual</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row>
    <row r="207" spans="1:13" x14ac:dyDescent="0.35">
      <c r="A207" s="2" t="str">
        <f>Setup!A24</f>
        <v>40 Individual</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row>
    <row r="208" spans="1:13" x14ac:dyDescent="0.3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row>
    <row r="209" spans="1:56" x14ac:dyDescent="0.3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row>
    <row r="210" spans="1:56" x14ac:dyDescent="0.3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row>
    <row r="211" spans="1:56" x14ac:dyDescent="0.3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row>
    <row r="212" spans="1:56" x14ac:dyDescent="0.3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row>
    <row r="213" spans="1:56" x14ac:dyDescent="0.3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row>
    <row r="214" spans="1:56" x14ac:dyDescent="0.3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row>
    <row r="215" spans="1:56" x14ac:dyDescent="0.3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row>
    <row r="216" spans="1:56" x14ac:dyDescent="0.3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row>
    <row r="217" spans="1:56" x14ac:dyDescent="0.3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row>
    <row r="218" spans="1:56" x14ac:dyDescent="0.35">
      <c r="A218" s="2"/>
    </row>
    <row r="219" spans="1:56" x14ac:dyDescent="0.35">
      <c r="A219" s="2" t="s">
        <v>278</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56" x14ac:dyDescent="0.35">
      <c r="A220" s="2" t="str">
        <f>Setup!A20</f>
        <v>20 Group Sessions</v>
      </c>
      <c r="B220">
        <f ca="1">SUMIFS(INDEX($B$149:$M$200,MATCH(B$219,$A$149:$A$200,0),1):INDEX($B$149:$M$200,MATCH(B$219,$A$149:$A$200,0),12),$B203:$M203,"="&amp;"X",$B$146:$M$146,"="&amp;"N")</f>
        <v>0</v>
      </c>
      <c r="C220">
        <f ca="1">SUMIFS(INDEX($B$149:$M$200,MATCH(C$219,$A$149:$A$200,0),1):INDEX($B$149:$M$200,MATCH(C$219,$A$149:$A$200,0),12),$B203:$M203,"="&amp;"X",$B$146:$M$146,"="&amp;"N")</f>
        <v>0</v>
      </c>
      <c r="D220">
        <f ca="1">SUMIFS(INDEX($B$149:$M$200,MATCH(D$219,$A$149:$A$200,0),1):INDEX($B$149:$M$200,MATCH(D$219,$A$149:$A$200,0),12),$B203:$M203,"="&amp;"X",$B$146:$M$146,"="&amp;"N")</f>
        <v>0</v>
      </c>
      <c r="E220">
        <f ca="1">SUMIFS(INDEX($B$149:$M$200,MATCH(E$219,$A$149:$A$200,0),1):INDEX($B$149:$M$200,MATCH(E$219,$A$149:$A$200,0),12),$B203:$M203,"="&amp;"X",$B$146:$M$146,"="&amp;"N")</f>
        <v>0</v>
      </c>
      <c r="F220">
        <f ca="1">SUMIFS(INDEX($B$149:$M$200,MATCH(F$219,$A$149:$A$200,0),1):INDEX($B$149:$M$200,MATCH(F$219,$A$149:$A$200,0),12),$B203:$M203,"="&amp;"X",$B$146:$M$146,"="&amp;"N")</f>
        <v>0</v>
      </c>
      <c r="G220">
        <f ca="1">SUMIFS(INDEX($B$149:$M$200,MATCH(G$219,$A$149:$A$200,0),1):INDEX($B$149:$M$200,MATCH(G$219,$A$149:$A$200,0),12),$B203:$M203,"="&amp;"X",$B$146:$M$146,"="&amp;"N")</f>
        <v>0</v>
      </c>
      <c r="H220">
        <f ca="1">SUMIFS(INDEX($B$149:$M$200,MATCH(H$219,$A$149:$A$200,0),1):INDEX($B$149:$M$200,MATCH(H$219,$A$149:$A$200,0),12),$B203:$M203,"="&amp;"X",$B$146:$M$146,"="&amp;"N")</f>
        <v>0</v>
      </c>
      <c r="I220">
        <f ca="1">SUMIFS(INDEX($B$149:$M$200,MATCH(I$219,$A$149:$A$200,0),1):INDEX($B$149:$M$200,MATCH(I$219,$A$149:$A$200,0),12),$B203:$M203,"="&amp;"X",$B$146:$M$146,"="&amp;"N")</f>
        <v>0</v>
      </c>
      <c r="J220">
        <f ca="1">SUMIFS(INDEX($B$149:$M$200,MATCH(J$219,$A$149:$A$200,0),1):INDEX($B$149:$M$200,MATCH(J$219,$A$149:$A$200,0),12),$B203:$M203,"="&amp;"X",$B$146:$M$146,"="&amp;"N")</f>
        <v>0</v>
      </c>
      <c r="K220">
        <f ca="1">SUMIFS(INDEX($B$149:$M$200,MATCH(K$219,$A$149:$A$200,0),1):INDEX($B$149:$M$200,MATCH(K$219,$A$149:$A$200,0),12),$B203:$M203,"="&amp;"X",$B$146:$M$146,"="&amp;"N")</f>
        <v>0</v>
      </c>
      <c r="L220">
        <f ca="1">SUMIFS(INDEX($B$149:$M$200,MATCH(L$219,$A$149:$A$200,0),1):INDEX($B$149:$M$200,MATCH(L$219,$A$149:$A$200,0),12),$B203:$M203,"="&amp;"X",$B$146:$M$146,"="&amp;"N")</f>
        <v>0</v>
      </c>
      <c r="M220">
        <f ca="1">SUMIFS(INDEX($B$149:$M$200,MATCH(M$219,$A$149:$A$200,0),1):INDEX($B$149:$M$200,MATCH(M$219,$A$149:$A$200,0),12),$B203:$M203,"="&amp;"X",$B$146:$M$146,"="&amp;"N")</f>
        <v>0</v>
      </c>
      <c r="N220">
        <f ca="1">SUMIFS(INDEX($B$149:$M$200,MATCH(N$219,$A$149:$A$200,0),1):INDEX($B$149:$M$200,MATCH(N$219,$A$149:$A$200,0),12),$B203:$M203,"="&amp;"X",$B$146:$M$146,"="&amp;"N")</f>
        <v>0</v>
      </c>
      <c r="O220">
        <f ca="1">SUMIFS(INDEX($B$149:$M$200,MATCH(O$219,$A$149:$A$200,0),1):INDEX($B$149:$M$200,MATCH(O$219,$A$149:$A$200,0),12),$B203:$M203,"="&amp;"X",$B$146:$M$146,"="&amp;"N")</f>
        <v>0</v>
      </c>
      <c r="P220">
        <f ca="1">SUMIFS(INDEX($B$149:$M$200,MATCH(P$219,$A$149:$A$200,0),1):INDEX($B$149:$M$200,MATCH(P$219,$A$149:$A$200,0),12),$B203:$M203,"="&amp;"X",$B$146:$M$146,"="&amp;"N")</f>
        <v>0</v>
      </c>
      <c r="Q220">
        <f ca="1">SUMIFS(INDEX($B$149:$M$200,MATCH(Q$219,$A$149:$A$200,0),1):INDEX($B$149:$M$200,MATCH(Q$219,$A$149:$A$200,0),12),$B203:$M203,"="&amp;"X",$B$146:$M$146,"="&amp;"N")</f>
        <v>0</v>
      </c>
      <c r="R220">
        <f ca="1">SUMIFS(INDEX($B$149:$M$200,MATCH(R$219,$A$149:$A$200,0),1):INDEX($B$149:$M$200,MATCH(R$219,$A$149:$A$200,0),12),$B203:$M203,"="&amp;"X",$B$146:$M$146,"="&amp;"N")</f>
        <v>0</v>
      </c>
      <c r="S220">
        <f ca="1">SUMIFS(INDEX($B$149:$M$200,MATCH(S$219,$A$149:$A$200,0),1):INDEX($B$149:$M$200,MATCH(S$219,$A$149:$A$200,0),12),$B203:$M203,"="&amp;"X",$B$146:$M$146,"="&amp;"N")</f>
        <v>0</v>
      </c>
      <c r="T220">
        <f ca="1">SUMIFS(INDEX($B$149:$M$200,MATCH(T$219,$A$149:$A$200,0),1):INDEX($B$149:$M$200,MATCH(T$219,$A$149:$A$200,0),12),$B203:$M203,"="&amp;"X",$B$146:$M$146,"="&amp;"N")</f>
        <v>0</v>
      </c>
      <c r="U220">
        <f ca="1">SUMIFS(INDEX($B$149:$M$200,MATCH(U$219,$A$149:$A$200,0),1):INDEX($B$149:$M$200,MATCH(U$219,$A$149:$A$200,0),12),$B203:$M203,"="&amp;"X",$B$146:$M$146,"="&amp;"N")</f>
        <v>0</v>
      </c>
      <c r="V220">
        <f ca="1">SUMIFS(INDEX($B$149:$M$200,MATCH(V$219,$A$149:$A$200,0),1):INDEX($B$149:$M$200,MATCH(V$219,$A$149:$A$200,0),12),$B203:$M203,"="&amp;"X",$B$146:$M$146,"="&amp;"N")</f>
        <v>0</v>
      </c>
      <c r="W220">
        <f ca="1">SUMIFS(INDEX($B$149:$M$200,MATCH(W$219,$A$149:$A$200,0),1):INDEX($B$149:$M$200,MATCH(W$219,$A$149:$A$200,0),12),$B203:$M203,"="&amp;"X",$B$146:$M$146,"="&amp;"N")</f>
        <v>0</v>
      </c>
      <c r="X220">
        <f ca="1">SUMIFS(INDEX($B$149:$M$200,MATCH(X$219,$A$149:$A$200,0),1):INDEX($B$149:$M$200,MATCH(X$219,$A$149:$A$200,0),12),$B203:$M203,"="&amp;"X",$B$146:$M$146,"="&amp;"N")</f>
        <v>0</v>
      </c>
      <c r="Y220">
        <f ca="1">SUMIFS(INDEX($B$149:$M$200,MATCH(Y$219,$A$149:$A$200,0),1):INDEX($B$149:$M$200,MATCH(Y$219,$A$149:$A$200,0),12),$B203:$M203,"="&amp;"X",$B$146:$M$146,"="&amp;"N")</f>
        <v>0</v>
      </c>
      <c r="Z220">
        <f ca="1">SUMIFS(INDEX($B$149:$M$200,MATCH(Z$219,$A$149:$A$200,0),1):INDEX($B$149:$M$200,MATCH(Z$219,$A$149:$A$200,0),12),$B203:$M203,"="&amp;"X",$B$146:$M$146,"="&amp;"N")</f>
        <v>0</v>
      </c>
      <c r="AA220">
        <f ca="1">SUMIFS(INDEX($B$149:$M$200,MATCH(AA$219,$A$149:$A$200,0),1):INDEX($B$149:$M$200,MATCH(AA$219,$A$149:$A$200,0),12),$B203:$M203,"="&amp;"X",$B$146:$M$146,"="&amp;"N")</f>
        <v>0</v>
      </c>
      <c r="AB220">
        <f ca="1">SUMIFS(INDEX($B$149:$M$200,MATCH(AB$219,$A$149:$A$200,0),1):INDEX($B$149:$M$200,MATCH(AB$219,$A$149:$A$200,0),12),$B203:$M203,"="&amp;"X",$B$146:$M$146,"="&amp;"N")</f>
        <v>0</v>
      </c>
      <c r="AC220">
        <f ca="1">SUMIFS(INDEX($B$149:$M$200,MATCH(AC$219,$A$149:$A$200,0),1):INDEX($B$149:$M$200,MATCH(AC$219,$A$149:$A$200,0),12),$B203:$M203,"="&amp;"X",$B$146:$M$146,"="&amp;"N")</f>
        <v>0</v>
      </c>
      <c r="AD220">
        <f ca="1">SUMIFS(INDEX($B$149:$M$200,MATCH(AD$219,$A$149:$A$200,0),1):INDEX($B$149:$M$200,MATCH(AD$219,$A$149:$A$200,0),12),$B203:$M203,"="&amp;"X",$B$146:$M$146,"="&amp;"N")</f>
        <v>0</v>
      </c>
      <c r="AE220">
        <f ca="1">SUMIFS(INDEX($B$149:$M$200,MATCH(AE$219,$A$149:$A$200,0),1):INDEX($B$149:$M$200,MATCH(AE$219,$A$149:$A$200,0),12),$B203:$M203,"="&amp;"X",$B$146:$M$146,"="&amp;"N")</f>
        <v>0</v>
      </c>
      <c r="AF220">
        <f ca="1">SUMIFS(INDEX($B$149:$M$200,MATCH(AF$219,$A$149:$A$200,0),1):INDEX($B$149:$M$200,MATCH(AF$219,$A$149:$A$200,0),12),$B203:$M203,"="&amp;"X",$B$146:$M$146,"="&amp;"N")</f>
        <v>0</v>
      </c>
      <c r="AG220">
        <f ca="1">SUMIFS(INDEX($B$149:$M$200,MATCH(AG$219,$A$149:$A$200,0),1):INDEX($B$149:$M$200,MATCH(AG$219,$A$149:$A$200,0),12),$B203:$M203,"="&amp;"X",$B$146:$M$146,"="&amp;"N")</f>
        <v>0</v>
      </c>
      <c r="AH220">
        <f ca="1">SUMIFS(INDEX($B$149:$M$200,MATCH(AH$219,$A$149:$A$200,0),1):INDEX($B$149:$M$200,MATCH(AH$219,$A$149:$A$200,0),12),$B203:$M203,"="&amp;"X",$B$146:$M$146,"="&amp;"N")</f>
        <v>0</v>
      </c>
      <c r="AI220">
        <f ca="1">SUMIFS(INDEX($B$149:$M$200,MATCH(AI$219,$A$149:$A$200,0),1):INDEX($B$149:$M$200,MATCH(AI$219,$A$149:$A$200,0),12),$B203:$M203,"="&amp;"X",$B$146:$M$146,"="&amp;"N")</f>
        <v>0</v>
      </c>
      <c r="AJ220">
        <f ca="1">SUMIFS(INDEX($B$149:$M$200,MATCH(AJ$219,$A$149:$A$200,0),1):INDEX($B$149:$M$200,MATCH(AJ$219,$A$149:$A$200,0),12),$B203:$M203,"="&amp;"X",$B$146:$M$146,"="&amp;"N")</f>
        <v>0</v>
      </c>
      <c r="AK220">
        <f ca="1">SUMIFS(INDEX($B$149:$M$200,MATCH(AK$219,$A$149:$A$200,0),1):INDEX($B$149:$M$200,MATCH(AK$219,$A$149:$A$200,0),12),$B203:$M203,"="&amp;"X",$B$146:$M$146,"="&amp;"N")</f>
        <v>0</v>
      </c>
      <c r="AL220">
        <f ca="1">SUMIFS(INDEX($B$149:$M$200,MATCH(AL$219,$A$149:$A$200,0),1):INDEX($B$149:$M$200,MATCH(AL$219,$A$149:$A$200,0),12),$B203:$M203,"="&amp;"X",$B$146:$M$146,"="&amp;"N")</f>
        <v>0</v>
      </c>
      <c r="AM220">
        <f ca="1">SUMIFS(INDEX($B$149:$M$200,MATCH(AM$219,$A$149:$A$200,0),1):INDEX($B$149:$M$200,MATCH(AM$219,$A$149:$A$200,0),12),$B203:$M203,"="&amp;"X",$B$146:$M$146,"="&amp;"N")</f>
        <v>0</v>
      </c>
      <c r="AN220">
        <f ca="1">SUMIFS(INDEX($B$149:$M$200,MATCH(AN$219,$A$149:$A$200,0),1):INDEX($B$149:$M$200,MATCH(AN$219,$A$149:$A$200,0),12),$B203:$M203,"="&amp;"X",$B$146:$M$146,"="&amp;"N")</f>
        <v>0</v>
      </c>
      <c r="AO220">
        <f ca="1">SUMIFS(INDEX($B$149:$M$200,MATCH(AO$219,$A$149:$A$200,0),1):INDEX($B$149:$M$200,MATCH(AO$219,$A$149:$A$200,0),12),$B203:$M203,"="&amp;"X",$B$146:$M$146,"="&amp;"N")</f>
        <v>0</v>
      </c>
      <c r="AP220">
        <f ca="1">SUMIFS(INDEX($B$149:$M$200,MATCH(AP$219,$A$149:$A$200,0),1):INDEX($B$149:$M$200,MATCH(AP$219,$A$149:$A$200,0),12),$B203:$M203,"="&amp;"X",$B$146:$M$146,"="&amp;"N")</f>
        <v>0</v>
      </c>
      <c r="AQ220">
        <f ca="1">SUMIFS(INDEX($B$149:$M$200,MATCH(AQ$219,$A$149:$A$200,0),1):INDEX($B$149:$M$200,MATCH(AQ$219,$A$149:$A$200,0),12),$B203:$M203,"="&amp;"X",$B$146:$M$146,"="&amp;"N")</f>
        <v>0</v>
      </c>
      <c r="AR220">
        <f ca="1">SUMIFS(INDEX($B$149:$M$200,MATCH(AR$219,$A$149:$A$200,0),1):INDEX($B$149:$M$200,MATCH(AR$219,$A$149:$A$200,0),12),$B203:$M203,"="&amp;"X",$B$146:$M$146,"="&amp;"N")</f>
        <v>0</v>
      </c>
      <c r="AS220">
        <f ca="1">SUMIFS(INDEX($B$149:$M$200,MATCH(AS$219,$A$149:$A$200,0),1):INDEX($B$149:$M$200,MATCH(AS$219,$A$149:$A$200,0),12),$B203:$M203,"="&amp;"X",$B$146:$M$146,"="&amp;"N")</f>
        <v>0</v>
      </c>
      <c r="AT220">
        <f ca="1">SUMIFS(INDEX($B$149:$M$200,MATCH(AT$219,$A$149:$A$200,0),1):INDEX($B$149:$M$200,MATCH(AT$219,$A$149:$A$200,0),12),$B203:$M203,"="&amp;"X",$B$146:$M$146,"="&amp;"N")</f>
        <v>0</v>
      </c>
      <c r="AU220">
        <f ca="1">SUMIFS(INDEX($B$149:$M$200,MATCH(AU$219,$A$149:$A$200,0),1):INDEX($B$149:$M$200,MATCH(AU$219,$A$149:$A$200,0),12),$B203:$M203,"="&amp;"X",$B$146:$M$146,"="&amp;"N")</f>
        <v>0</v>
      </c>
      <c r="AV220">
        <f ca="1">SUMIFS(INDEX($B$149:$M$200,MATCH(AV$219,$A$149:$A$200,0),1):INDEX($B$149:$M$200,MATCH(AV$219,$A$149:$A$200,0),12),$B203:$M203,"="&amp;"X",$B$146:$M$146,"="&amp;"N")</f>
        <v>0</v>
      </c>
      <c r="AW220">
        <f ca="1">SUMIFS(INDEX($B$149:$M$200,MATCH(AW$219,$A$149:$A$200,0),1):INDEX($B$149:$M$200,MATCH(AW$219,$A$149:$A$200,0),12),$B203:$M203,"="&amp;"X",$B$146:$M$146,"="&amp;"N")</f>
        <v>0</v>
      </c>
      <c r="AX220">
        <f ca="1">SUMIFS(INDEX($B$149:$M$200,MATCH(AX$219,$A$149:$A$200,0),1):INDEX($B$149:$M$200,MATCH(AX$219,$A$149:$A$200,0),12),$B203:$M203,"="&amp;"X",$B$146:$M$146,"="&amp;"N")</f>
        <v>0</v>
      </c>
      <c r="AY220">
        <f ca="1">SUMIFS(INDEX($B$149:$M$200,MATCH(AY$219,$A$149:$A$200,0),1):INDEX($B$149:$M$200,MATCH(AY$219,$A$149:$A$200,0),12),$B203:$M203,"="&amp;"X",$B$146:$M$146,"="&amp;"N")</f>
        <v>0</v>
      </c>
      <c r="AZ220">
        <f ca="1">SUMIFS(INDEX($B$149:$M$200,MATCH(AZ$219,$A$149:$A$200,0),1):INDEX($B$149:$M$200,MATCH(AZ$219,$A$149:$A$200,0),12),$B203:$M203,"="&amp;"X",$B$146:$M$146,"="&amp;"N")</f>
        <v>0</v>
      </c>
      <c r="BA220">
        <f ca="1">SUMIFS(INDEX($B$149:$M$200,MATCH(BA$219,$A$149:$A$200,0),1):INDEX($B$149:$M$200,MATCH(BA$219,$A$149:$A$200,0),12),$B203:$M203,"="&amp;"X",$B$146:$M$146,"="&amp;"N")</f>
        <v>0</v>
      </c>
    </row>
    <row r="221" spans="1:56" x14ac:dyDescent="0.35">
      <c r="A221" s="2" t="str">
        <f>Setup!A21</f>
        <v>40 Group Session</v>
      </c>
      <c r="B221">
        <f ca="1">SUMIFS(INDEX($B$149:$M$200,MATCH(B$219,$A$149:$A$200,0),1):INDEX($B$149:$M$200,MATCH(B$219,$A$149:$A$200,0),12),$B204:$M204,"="&amp;"X",$B$146:$M$146,"="&amp;"N")</f>
        <v>0</v>
      </c>
      <c r="C221">
        <f ca="1">SUMIFS(INDEX($B$149:$M$200,MATCH(C$219,$A$149:$A$200,0),1):INDEX($B$149:$M$200,MATCH(C$219,$A$149:$A$200,0),12),$B204:$M204,"="&amp;"X",$B$146:$M$146,"="&amp;"N")</f>
        <v>0</v>
      </c>
      <c r="D221">
        <f ca="1">SUMIFS(INDEX($B$149:$M$200,MATCH(D$219,$A$149:$A$200,0),1):INDEX($B$149:$M$200,MATCH(D$219,$A$149:$A$200,0),12),$B204:$M204,"="&amp;"X",$B$146:$M$146,"="&amp;"N")</f>
        <v>0</v>
      </c>
      <c r="E221">
        <f ca="1">SUMIFS(INDEX($B$149:$M$200,MATCH(E$219,$A$149:$A$200,0),1):INDEX($B$149:$M$200,MATCH(E$219,$A$149:$A$200,0),12),$B204:$M204,"="&amp;"X",$B$146:$M$146,"="&amp;"N")</f>
        <v>0</v>
      </c>
      <c r="F221">
        <f ca="1">SUMIFS(INDEX($B$149:$M$200,MATCH(F$219,$A$149:$A$200,0),1):INDEX($B$149:$M$200,MATCH(F$219,$A$149:$A$200,0),12),$B204:$M204,"="&amp;"X",$B$146:$M$146,"="&amp;"N")</f>
        <v>0</v>
      </c>
      <c r="G221">
        <f ca="1">SUMIFS(INDEX($B$149:$M$200,MATCH(G$219,$A$149:$A$200,0),1):INDEX($B$149:$M$200,MATCH(G$219,$A$149:$A$200,0),12),$B204:$M204,"="&amp;"X",$B$146:$M$146,"="&amp;"N")</f>
        <v>0</v>
      </c>
      <c r="H221">
        <f ca="1">SUMIFS(INDEX($B$149:$M$200,MATCH(H$219,$A$149:$A$200,0),1):INDEX($B$149:$M$200,MATCH(H$219,$A$149:$A$200,0),12),$B204:$M204,"="&amp;"X",$B$146:$M$146,"="&amp;"N")</f>
        <v>0</v>
      </c>
      <c r="I221">
        <f ca="1">SUMIFS(INDEX($B$149:$M$200,MATCH(I$219,$A$149:$A$200,0),1):INDEX($B$149:$M$200,MATCH(I$219,$A$149:$A$200,0),12),$B204:$M204,"="&amp;"X",$B$146:$M$146,"="&amp;"N")</f>
        <v>0</v>
      </c>
      <c r="J221">
        <f ca="1">SUMIFS(INDEX($B$149:$M$200,MATCH(J$219,$A$149:$A$200,0),1):INDEX($B$149:$M$200,MATCH(J$219,$A$149:$A$200,0),12),$B204:$M204,"="&amp;"X",$B$146:$M$146,"="&amp;"N")</f>
        <v>0</v>
      </c>
      <c r="K221">
        <f ca="1">SUMIFS(INDEX($B$149:$M$200,MATCH(K$219,$A$149:$A$200,0),1):INDEX($B$149:$M$200,MATCH(K$219,$A$149:$A$200,0),12),$B204:$M204,"="&amp;"X",$B$146:$M$146,"="&amp;"N")</f>
        <v>0</v>
      </c>
      <c r="L221">
        <f ca="1">SUMIFS(INDEX($B$149:$M$200,MATCH(L$219,$A$149:$A$200,0),1):INDEX($B$149:$M$200,MATCH(L$219,$A$149:$A$200,0),12),$B204:$M204,"="&amp;"X",$B$146:$M$146,"="&amp;"N")</f>
        <v>0</v>
      </c>
      <c r="M221">
        <f ca="1">SUMIFS(INDEX($B$149:$M$200,MATCH(M$219,$A$149:$A$200,0),1):INDEX($B$149:$M$200,MATCH(M$219,$A$149:$A$200,0),12),$B204:$M204,"="&amp;"X",$B$146:$M$146,"="&amp;"N")</f>
        <v>0</v>
      </c>
      <c r="N221">
        <f ca="1">SUMIFS(INDEX($B$149:$M$200,MATCH(N$219,$A$149:$A$200,0),1):INDEX($B$149:$M$200,MATCH(N$219,$A$149:$A$200,0),12),$B204:$M204,"="&amp;"X",$B$146:$M$146,"="&amp;"N")</f>
        <v>0</v>
      </c>
      <c r="O221">
        <f ca="1">SUMIFS(INDEX($B$149:$M$200,MATCH(O$219,$A$149:$A$200,0),1):INDEX($B$149:$M$200,MATCH(O$219,$A$149:$A$200,0),12),$B204:$M204,"="&amp;"X",$B$146:$M$146,"="&amp;"N")</f>
        <v>0</v>
      </c>
      <c r="P221">
        <f ca="1">SUMIFS(INDEX($B$149:$M$200,MATCH(P$219,$A$149:$A$200,0),1):INDEX($B$149:$M$200,MATCH(P$219,$A$149:$A$200,0),12),$B204:$M204,"="&amp;"X",$B$146:$M$146,"="&amp;"N")</f>
        <v>0</v>
      </c>
      <c r="Q221">
        <f ca="1">SUMIFS(INDEX($B$149:$M$200,MATCH(Q$219,$A$149:$A$200,0),1):INDEX($B$149:$M$200,MATCH(Q$219,$A$149:$A$200,0),12),$B204:$M204,"="&amp;"X",$B$146:$M$146,"="&amp;"N")</f>
        <v>0</v>
      </c>
      <c r="R221">
        <f ca="1">SUMIFS(INDEX($B$149:$M$200,MATCH(R$219,$A$149:$A$200,0),1):INDEX($B$149:$M$200,MATCH(R$219,$A$149:$A$200,0),12),$B204:$M204,"="&amp;"X",$B$146:$M$146,"="&amp;"N")</f>
        <v>0</v>
      </c>
      <c r="S221">
        <f ca="1">SUMIFS(INDEX($B$149:$M$200,MATCH(S$219,$A$149:$A$200,0),1):INDEX($B$149:$M$200,MATCH(S$219,$A$149:$A$200,0),12),$B204:$M204,"="&amp;"X",$B$146:$M$146,"="&amp;"N")</f>
        <v>0</v>
      </c>
      <c r="T221">
        <f ca="1">SUMIFS(INDEX($B$149:$M$200,MATCH(T$219,$A$149:$A$200,0),1):INDEX($B$149:$M$200,MATCH(T$219,$A$149:$A$200,0),12),$B204:$M204,"="&amp;"X",$B$146:$M$146,"="&amp;"N")</f>
        <v>0</v>
      </c>
      <c r="U221">
        <f ca="1">SUMIFS(INDEX($B$149:$M$200,MATCH(U$219,$A$149:$A$200,0),1):INDEX($B$149:$M$200,MATCH(U$219,$A$149:$A$200,0),12),$B204:$M204,"="&amp;"X",$B$146:$M$146,"="&amp;"N")</f>
        <v>0</v>
      </c>
      <c r="V221">
        <f ca="1">SUMIFS(INDEX($B$149:$M$200,MATCH(V$219,$A$149:$A$200,0),1):INDEX($B$149:$M$200,MATCH(V$219,$A$149:$A$200,0),12),$B204:$M204,"="&amp;"X",$B$146:$M$146,"="&amp;"N")</f>
        <v>0</v>
      </c>
      <c r="W221">
        <f ca="1">SUMIFS(INDEX($B$149:$M$200,MATCH(W$219,$A$149:$A$200,0),1):INDEX($B$149:$M$200,MATCH(W$219,$A$149:$A$200,0),12),$B204:$M204,"="&amp;"X",$B$146:$M$146,"="&amp;"N")</f>
        <v>0</v>
      </c>
      <c r="X221">
        <f ca="1">SUMIFS(INDEX($B$149:$M$200,MATCH(X$219,$A$149:$A$200,0),1):INDEX($B$149:$M$200,MATCH(X$219,$A$149:$A$200,0),12),$B204:$M204,"="&amp;"X",$B$146:$M$146,"="&amp;"N")</f>
        <v>0</v>
      </c>
      <c r="Y221">
        <f ca="1">SUMIFS(INDEX($B$149:$M$200,MATCH(Y$219,$A$149:$A$200,0),1):INDEX($B$149:$M$200,MATCH(Y$219,$A$149:$A$200,0),12),$B204:$M204,"="&amp;"X",$B$146:$M$146,"="&amp;"N")</f>
        <v>0</v>
      </c>
      <c r="Z221">
        <f ca="1">SUMIFS(INDEX($B$149:$M$200,MATCH(Z$219,$A$149:$A$200,0),1):INDEX($B$149:$M$200,MATCH(Z$219,$A$149:$A$200,0),12),$B204:$M204,"="&amp;"X",$B$146:$M$146,"="&amp;"N")</f>
        <v>0</v>
      </c>
      <c r="AA221">
        <f ca="1">SUMIFS(INDEX($B$149:$M$200,MATCH(AA$219,$A$149:$A$200,0),1):INDEX($B$149:$M$200,MATCH(AA$219,$A$149:$A$200,0),12),$B204:$M204,"="&amp;"X",$B$146:$M$146,"="&amp;"N")</f>
        <v>0</v>
      </c>
      <c r="AB221">
        <f ca="1">SUMIFS(INDEX($B$149:$M$200,MATCH(AB$219,$A$149:$A$200,0),1):INDEX($B$149:$M$200,MATCH(AB$219,$A$149:$A$200,0),12),$B204:$M204,"="&amp;"X",$B$146:$M$146,"="&amp;"N")</f>
        <v>0</v>
      </c>
      <c r="AC221">
        <f ca="1">SUMIFS(INDEX($B$149:$M$200,MATCH(AC$219,$A$149:$A$200,0),1):INDEX($B$149:$M$200,MATCH(AC$219,$A$149:$A$200,0),12),$B204:$M204,"="&amp;"X",$B$146:$M$146,"="&amp;"N")</f>
        <v>0</v>
      </c>
      <c r="AD221">
        <f ca="1">SUMIFS(INDEX($B$149:$M$200,MATCH(AD$219,$A$149:$A$200,0),1):INDEX($B$149:$M$200,MATCH(AD$219,$A$149:$A$200,0),12),$B204:$M204,"="&amp;"X",$B$146:$M$146,"="&amp;"N")</f>
        <v>0</v>
      </c>
      <c r="AE221">
        <f ca="1">SUMIFS(INDEX($B$149:$M$200,MATCH(AE$219,$A$149:$A$200,0),1):INDEX($B$149:$M$200,MATCH(AE$219,$A$149:$A$200,0),12),$B204:$M204,"="&amp;"X",$B$146:$M$146,"="&amp;"N")</f>
        <v>0</v>
      </c>
      <c r="AF221">
        <f ca="1">SUMIFS(INDEX($B$149:$M$200,MATCH(AF$219,$A$149:$A$200,0),1):INDEX($B$149:$M$200,MATCH(AF$219,$A$149:$A$200,0),12),$B204:$M204,"="&amp;"X",$B$146:$M$146,"="&amp;"N")</f>
        <v>0</v>
      </c>
      <c r="AG221">
        <f ca="1">SUMIFS(INDEX($B$149:$M$200,MATCH(AG$219,$A$149:$A$200,0),1):INDEX($B$149:$M$200,MATCH(AG$219,$A$149:$A$200,0),12),$B204:$M204,"="&amp;"X",$B$146:$M$146,"="&amp;"N")</f>
        <v>0</v>
      </c>
      <c r="AH221">
        <f ca="1">SUMIFS(INDEX($B$149:$M$200,MATCH(AH$219,$A$149:$A$200,0),1):INDEX($B$149:$M$200,MATCH(AH$219,$A$149:$A$200,0),12),$B204:$M204,"="&amp;"X",$B$146:$M$146,"="&amp;"N")</f>
        <v>0</v>
      </c>
      <c r="AI221">
        <f ca="1">SUMIFS(INDEX($B$149:$M$200,MATCH(AI$219,$A$149:$A$200,0),1):INDEX($B$149:$M$200,MATCH(AI$219,$A$149:$A$200,0),12),$B204:$M204,"="&amp;"X",$B$146:$M$146,"="&amp;"N")</f>
        <v>0</v>
      </c>
      <c r="AJ221">
        <f ca="1">SUMIFS(INDEX($B$149:$M$200,MATCH(AJ$219,$A$149:$A$200,0),1):INDEX($B$149:$M$200,MATCH(AJ$219,$A$149:$A$200,0),12),$B204:$M204,"="&amp;"X",$B$146:$M$146,"="&amp;"N")</f>
        <v>0</v>
      </c>
      <c r="AK221">
        <f ca="1">SUMIFS(INDEX($B$149:$M$200,MATCH(AK$219,$A$149:$A$200,0),1):INDEX($B$149:$M$200,MATCH(AK$219,$A$149:$A$200,0),12),$B204:$M204,"="&amp;"X",$B$146:$M$146,"="&amp;"N")</f>
        <v>0</v>
      </c>
      <c r="AL221">
        <f ca="1">SUMIFS(INDEX($B$149:$M$200,MATCH(AL$219,$A$149:$A$200,0),1):INDEX($B$149:$M$200,MATCH(AL$219,$A$149:$A$200,0),12),$B204:$M204,"="&amp;"X",$B$146:$M$146,"="&amp;"N")</f>
        <v>0</v>
      </c>
      <c r="AM221">
        <f ca="1">SUMIFS(INDEX($B$149:$M$200,MATCH(AM$219,$A$149:$A$200,0),1):INDEX($B$149:$M$200,MATCH(AM$219,$A$149:$A$200,0),12),$B204:$M204,"="&amp;"X",$B$146:$M$146,"="&amp;"N")</f>
        <v>0</v>
      </c>
      <c r="AN221">
        <f ca="1">SUMIFS(INDEX($B$149:$M$200,MATCH(AN$219,$A$149:$A$200,0),1):INDEX($B$149:$M$200,MATCH(AN$219,$A$149:$A$200,0),12),$B204:$M204,"="&amp;"X",$B$146:$M$146,"="&amp;"N")</f>
        <v>0</v>
      </c>
      <c r="AO221">
        <f ca="1">SUMIFS(INDEX($B$149:$M$200,MATCH(AO$219,$A$149:$A$200,0),1):INDEX($B$149:$M$200,MATCH(AO$219,$A$149:$A$200,0),12),$B204:$M204,"="&amp;"X",$B$146:$M$146,"="&amp;"N")</f>
        <v>0</v>
      </c>
      <c r="AP221">
        <f ca="1">SUMIFS(INDEX($B$149:$M$200,MATCH(AP$219,$A$149:$A$200,0),1):INDEX($B$149:$M$200,MATCH(AP$219,$A$149:$A$200,0),12),$B204:$M204,"="&amp;"X",$B$146:$M$146,"="&amp;"N")</f>
        <v>0</v>
      </c>
      <c r="AQ221">
        <f ca="1">SUMIFS(INDEX($B$149:$M$200,MATCH(AQ$219,$A$149:$A$200,0),1):INDEX($B$149:$M$200,MATCH(AQ$219,$A$149:$A$200,0),12),$B204:$M204,"="&amp;"X",$B$146:$M$146,"="&amp;"N")</f>
        <v>0</v>
      </c>
      <c r="AR221">
        <f ca="1">SUMIFS(INDEX($B$149:$M$200,MATCH(AR$219,$A$149:$A$200,0),1):INDEX($B$149:$M$200,MATCH(AR$219,$A$149:$A$200,0),12),$B204:$M204,"="&amp;"X",$B$146:$M$146,"="&amp;"N")</f>
        <v>0</v>
      </c>
      <c r="AS221">
        <f ca="1">SUMIFS(INDEX($B$149:$M$200,MATCH(AS$219,$A$149:$A$200,0),1):INDEX($B$149:$M$200,MATCH(AS$219,$A$149:$A$200,0),12),$B204:$M204,"="&amp;"X",$B$146:$M$146,"="&amp;"N")</f>
        <v>0</v>
      </c>
      <c r="AT221">
        <f ca="1">SUMIFS(INDEX($B$149:$M$200,MATCH(AT$219,$A$149:$A$200,0),1):INDEX($B$149:$M$200,MATCH(AT$219,$A$149:$A$200,0),12),$B204:$M204,"="&amp;"X",$B$146:$M$146,"="&amp;"N")</f>
        <v>0</v>
      </c>
      <c r="AU221">
        <f ca="1">SUMIFS(INDEX($B$149:$M$200,MATCH(AU$219,$A$149:$A$200,0),1):INDEX($B$149:$M$200,MATCH(AU$219,$A$149:$A$200,0),12),$B204:$M204,"="&amp;"X",$B$146:$M$146,"="&amp;"N")</f>
        <v>0</v>
      </c>
      <c r="AV221">
        <f ca="1">SUMIFS(INDEX($B$149:$M$200,MATCH(AV$219,$A$149:$A$200,0),1):INDEX($B$149:$M$200,MATCH(AV$219,$A$149:$A$200,0),12),$B204:$M204,"="&amp;"X",$B$146:$M$146,"="&amp;"N")</f>
        <v>0</v>
      </c>
      <c r="AW221">
        <f ca="1">SUMIFS(INDEX($B$149:$M$200,MATCH(AW$219,$A$149:$A$200,0),1):INDEX($B$149:$M$200,MATCH(AW$219,$A$149:$A$200,0),12),$B204:$M204,"="&amp;"X",$B$146:$M$146,"="&amp;"N")</f>
        <v>0</v>
      </c>
      <c r="AX221">
        <f ca="1">SUMIFS(INDEX($B$149:$M$200,MATCH(AX$219,$A$149:$A$200,0),1):INDEX($B$149:$M$200,MATCH(AX$219,$A$149:$A$200,0),12),$B204:$M204,"="&amp;"X",$B$146:$M$146,"="&amp;"N")</f>
        <v>0</v>
      </c>
      <c r="AY221">
        <f ca="1">SUMIFS(INDEX($B$149:$M$200,MATCH(AY$219,$A$149:$A$200,0),1):INDEX($B$149:$M$200,MATCH(AY$219,$A$149:$A$200,0),12),$B204:$M204,"="&amp;"X",$B$146:$M$146,"="&amp;"N")</f>
        <v>0</v>
      </c>
      <c r="AZ221">
        <f ca="1">SUMIFS(INDEX($B$149:$M$200,MATCH(AZ$219,$A$149:$A$200,0),1):INDEX($B$149:$M$200,MATCH(AZ$219,$A$149:$A$200,0),12),$B204:$M204,"="&amp;"X",$B$146:$M$146,"="&amp;"N")</f>
        <v>0</v>
      </c>
      <c r="BA221">
        <f ca="1">SUMIFS(INDEX($B$149:$M$200,MATCH(BA$219,$A$149:$A$200,0),1):INDEX($B$149:$M$200,MATCH(BA$219,$A$149:$A$200,0),12),$B204:$M204,"="&amp;"X",$B$146:$M$146,"="&amp;"N")</f>
        <v>0</v>
      </c>
    </row>
    <row r="222" spans="1:56" x14ac:dyDescent="0.35">
      <c r="A222" s="2" t="str">
        <f>Setup!A22</f>
        <v>8 Group Session</v>
      </c>
      <c r="B222">
        <f ca="1">SUMIFS(INDEX($B$149:$M$200,MATCH(B$219,$A$149:$A$200,0),1):INDEX($B$149:$M$200,MATCH(B$219,$A$149:$A$200,0),12),$B205:$M205,"="&amp;"X",$B$146:$M$146,"="&amp;"N")</f>
        <v>0</v>
      </c>
      <c r="C222">
        <f ca="1">SUMIFS(INDEX($B$149:$M$200,MATCH(C$219,$A$149:$A$200,0),1):INDEX($B$149:$M$200,MATCH(C$219,$A$149:$A$200,0),12),$B205:$M205,"="&amp;"X",$B$146:$M$146,"="&amp;"N")</f>
        <v>0</v>
      </c>
      <c r="D222">
        <f ca="1">SUMIFS(INDEX($B$149:$M$200,MATCH(D$219,$A$149:$A$200,0),1):INDEX($B$149:$M$200,MATCH(D$219,$A$149:$A$200,0),12),$B205:$M205,"="&amp;"X",$B$146:$M$146,"="&amp;"N")</f>
        <v>0</v>
      </c>
      <c r="E222">
        <f ca="1">SUMIFS(INDEX($B$149:$M$200,MATCH(E$219,$A$149:$A$200,0),1):INDEX($B$149:$M$200,MATCH(E$219,$A$149:$A$200,0),12),$B205:$M205,"="&amp;"X",$B$146:$M$146,"="&amp;"N")</f>
        <v>0</v>
      </c>
      <c r="F222">
        <f ca="1">SUMIFS(INDEX($B$149:$M$200,MATCH(F$219,$A$149:$A$200,0),1):INDEX($B$149:$M$200,MATCH(F$219,$A$149:$A$200,0),12),$B205:$M205,"="&amp;"X",$B$146:$M$146,"="&amp;"N")</f>
        <v>0</v>
      </c>
      <c r="G222">
        <f ca="1">SUMIFS(INDEX($B$149:$M$200,MATCH(G$219,$A$149:$A$200,0),1):INDEX($B$149:$M$200,MATCH(G$219,$A$149:$A$200,0),12),$B205:$M205,"="&amp;"X",$B$146:$M$146,"="&amp;"N")</f>
        <v>0</v>
      </c>
      <c r="H222">
        <f ca="1">SUMIFS(INDEX($B$149:$M$200,MATCH(H$219,$A$149:$A$200,0),1):INDEX($B$149:$M$200,MATCH(H$219,$A$149:$A$200,0),12),$B205:$M205,"="&amp;"X",$B$146:$M$146,"="&amp;"N")</f>
        <v>0</v>
      </c>
      <c r="I222">
        <f ca="1">SUMIFS(INDEX($B$149:$M$200,MATCH(I$219,$A$149:$A$200,0),1):INDEX($B$149:$M$200,MATCH(I$219,$A$149:$A$200,0),12),$B205:$M205,"="&amp;"X",$B$146:$M$146,"="&amp;"N")</f>
        <v>0</v>
      </c>
      <c r="J222">
        <f ca="1">SUMIFS(INDEX($B$149:$M$200,MATCH(J$219,$A$149:$A$200,0),1):INDEX($B$149:$M$200,MATCH(J$219,$A$149:$A$200,0),12),$B205:$M205,"="&amp;"X",$B$146:$M$146,"="&amp;"N")</f>
        <v>0</v>
      </c>
      <c r="K222">
        <f ca="1">SUMIFS(INDEX($B$149:$M$200,MATCH(K$219,$A$149:$A$200,0),1):INDEX($B$149:$M$200,MATCH(K$219,$A$149:$A$200,0),12),$B205:$M205,"="&amp;"X",$B$146:$M$146,"="&amp;"N")</f>
        <v>0</v>
      </c>
      <c r="L222">
        <f ca="1">SUMIFS(INDEX($B$149:$M$200,MATCH(L$219,$A$149:$A$200,0),1):INDEX($B$149:$M$200,MATCH(L$219,$A$149:$A$200,0),12),$B205:$M205,"="&amp;"X",$B$146:$M$146,"="&amp;"N")</f>
        <v>0</v>
      </c>
      <c r="M222">
        <f ca="1">SUMIFS(INDEX($B$149:$M$200,MATCH(M$219,$A$149:$A$200,0),1):INDEX($B$149:$M$200,MATCH(M$219,$A$149:$A$200,0),12),$B205:$M205,"="&amp;"X",$B$146:$M$146,"="&amp;"N")</f>
        <v>0</v>
      </c>
      <c r="N222">
        <f ca="1">SUMIFS(INDEX($B$149:$M$200,MATCH(N$219,$A$149:$A$200,0),1):INDEX($B$149:$M$200,MATCH(N$219,$A$149:$A$200,0),12),$B205:$M205,"="&amp;"X",$B$146:$M$146,"="&amp;"N")</f>
        <v>0</v>
      </c>
      <c r="O222">
        <f ca="1">SUMIFS(INDEX($B$149:$M$200,MATCH(O$219,$A$149:$A$200,0),1):INDEX($B$149:$M$200,MATCH(O$219,$A$149:$A$200,0),12),$B205:$M205,"="&amp;"X",$B$146:$M$146,"="&amp;"N")</f>
        <v>0</v>
      </c>
      <c r="P222">
        <f ca="1">SUMIFS(INDEX($B$149:$M$200,MATCH(P$219,$A$149:$A$200,0),1):INDEX($B$149:$M$200,MATCH(P$219,$A$149:$A$200,0),12),$B205:$M205,"="&amp;"X",$B$146:$M$146,"="&amp;"N")</f>
        <v>0</v>
      </c>
      <c r="Q222">
        <f ca="1">SUMIFS(INDEX($B$149:$M$200,MATCH(Q$219,$A$149:$A$200,0),1):INDEX($B$149:$M$200,MATCH(Q$219,$A$149:$A$200,0),12),$B205:$M205,"="&amp;"X",$B$146:$M$146,"="&amp;"N")</f>
        <v>0</v>
      </c>
      <c r="R222">
        <f ca="1">SUMIFS(INDEX($B$149:$M$200,MATCH(R$219,$A$149:$A$200,0),1):INDEX($B$149:$M$200,MATCH(R$219,$A$149:$A$200,0),12),$B205:$M205,"="&amp;"X",$B$146:$M$146,"="&amp;"N")</f>
        <v>0</v>
      </c>
      <c r="S222">
        <f ca="1">SUMIFS(INDEX($B$149:$M$200,MATCH(S$219,$A$149:$A$200,0),1):INDEX($B$149:$M$200,MATCH(S$219,$A$149:$A$200,0),12),$B205:$M205,"="&amp;"X",$B$146:$M$146,"="&amp;"N")</f>
        <v>0</v>
      </c>
      <c r="T222">
        <f ca="1">SUMIFS(INDEX($B$149:$M$200,MATCH(T$219,$A$149:$A$200,0),1):INDEX($B$149:$M$200,MATCH(T$219,$A$149:$A$200,0),12),$B205:$M205,"="&amp;"X",$B$146:$M$146,"="&amp;"N")</f>
        <v>0</v>
      </c>
      <c r="U222">
        <f ca="1">SUMIFS(INDEX($B$149:$M$200,MATCH(U$219,$A$149:$A$200,0),1):INDEX($B$149:$M$200,MATCH(U$219,$A$149:$A$200,0),12),$B205:$M205,"="&amp;"X",$B$146:$M$146,"="&amp;"N")</f>
        <v>0</v>
      </c>
      <c r="V222">
        <f ca="1">SUMIFS(INDEX($B$149:$M$200,MATCH(V$219,$A$149:$A$200,0),1):INDEX($B$149:$M$200,MATCH(V$219,$A$149:$A$200,0),12),$B205:$M205,"="&amp;"X",$B$146:$M$146,"="&amp;"N")</f>
        <v>0</v>
      </c>
      <c r="W222">
        <f ca="1">SUMIFS(INDEX($B$149:$M$200,MATCH(W$219,$A$149:$A$200,0),1):INDEX($B$149:$M$200,MATCH(W$219,$A$149:$A$200,0),12),$B205:$M205,"="&amp;"X",$B$146:$M$146,"="&amp;"N")</f>
        <v>0</v>
      </c>
      <c r="X222">
        <f ca="1">SUMIFS(INDEX($B$149:$M$200,MATCH(X$219,$A$149:$A$200,0),1):INDEX($B$149:$M$200,MATCH(X$219,$A$149:$A$200,0),12),$B205:$M205,"="&amp;"X",$B$146:$M$146,"="&amp;"N")</f>
        <v>0</v>
      </c>
      <c r="Y222">
        <f ca="1">SUMIFS(INDEX($B$149:$M$200,MATCH(Y$219,$A$149:$A$200,0),1):INDEX($B$149:$M$200,MATCH(Y$219,$A$149:$A$200,0),12),$B205:$M205,"="&amp;"X",$B$146:$M$146,"="&amp;"N")</f>
        <v>0</v>
      </c>
      <c r="Z222">
        <f ca="1">SUMIFS(INDEX($B$149:$M$200,MATCH(Z$219,$A$149:$A$200,0),1):INDEX($B$149:$M$200,MATCH(Z$219,$A$149:$A$200,0),12),$B205:$M205,"="&amp;"X",$B$146:$M$146,"="&amp;"N")</f>
        <v>0</v>
      </c>
      <c r="AA222">
        <f ca="1">SUMIFS(INDEX($B$149:$M$200,MATCH(AA$219,$A$149:$A$200,0),1):INDEX($B$149:$M$200,MATCH(AA$219,$A$149:$A$200,0),12),$B205:$M205,"="&amp;"X",$B$146:$M$146,"="&amp;"N")</f>
        <v>0</v>
      </c>
      <c r="AB222">
        <f ca="1">SUMIFS(INDEX($B$149:$M$200,MATCH(AB$219,$A$149:$A$200,0),1):INDEX($B$149:$M$200,MATCH(AB$219,$A$149:$A$200,0),12),$B205:$M205,"="&amp;"X",$B$146:$M$146,"="&amp;"N")</f>
        <v>0</v>
      </c>
      <c r="AC222">
        <f ca="1">SUMIFS(INDEX($B$149:$M$200,MATCH(AC$219,$A$149:$A$200,0),1):INDEX($B$149:$M$200,MATCH(AC$219,$A$149:$A$200,0),12),$B205:$M205,"="&amp;"X",$B$146:$M$146,"="&amp;"N")</f>
        <v>0</v>
      </c>
      <c r="AD222">
        <f ca="1">SUMIFS(INDEX($B$149:$M$200,MATCH(AD$219,$A$149:$A$200,0),1):INDEX($B$149:$M$200,MATCH(AD$219,$A$149:$A$200,0),12),$B205:$M205,"="&amp;"X",$B$146:$M$146,"="&amp;"N")</f>
        <v>0</v>
      </c>
      <c r="AE222">
        <f ca="1">SUMIFS(INDEX($B$149:$M$200,MATCH(AE$219,$A$149:$A$200,0),1):INDEX($B$149:$M$200,MATCH(AE$219,$A$149:$A$200,0),12),$B205:$M205,"="&amp;"X",$B$146:$M$146,"="&amp;"N")</f>
        <v>0</v>
      </c>
      <c r="AF222">
        <f ca="1">SUMIFS(INDEX($B$149:$M$200,MATCH(AF$219,$A$149:$A$200,0),1):INDEX($B$149:$M$200,MATCH(AF$219,$A$149:$A$200,0),12),$B205:$M205,"="&amp;"X",$B$146:$M$146,"="&amp;"N")</f>
        <v>0</v>
      </c>
      <c r="AG222">
        <f ca="1">SUMIFS(INDEX($B$149:$M$200,MATCH(AG$219,$A$149:$A$200,0),1):INDEX($B$149:$M$200,MATCH(AG$219,$A$149:$A$200,0),12),$B205:$M205,"="&amp;"X",$B$146:$M$146,"="&amp;"N")</f>
        <v>0</v>
      </c>
      <c r="AH222">
        <f ca="1">SUMIFS(INDEX($B$149:$M$200,MATCH(AH$219,$A$149:$A$200,0),1):INDEX($B$149:$M$200,MATCH(AH$219,$A$149:$A$200,0),12),$B205:$M205,"="&amp;"X",$B$146:$M$146,"="&amp;"N")</f>
        <v>0</v>
      </c>
      <c r="AI222">
        <f ca="1">SUMIFS(INDEX($B$149:$M$200,MATCH(AI$219,$A$149:$A$200,0),1):INDEX($B$149:$M$200,MATCH(AI$219,$A$149:$A$200,0),12),$B205:$M205,"="&amp;"X",$B$146:$M$146,"="&amp;"N")</f>
        <v>0</v>
      </c>
      <c r="AJ222">
        <f ca="1">SUMIFS(INDEX($B$149:$M$200,MATCH(AJ$219,$A$149:$A$200,0),1):INDEX($B$149:$M$200,MATCH(AJ$219,$A$149:$A$200,0),12),$B205:$M205,"="&amp;"X",$B$146:$M$146,"="&amp;"N")</f>
        <v>0</v>
      </c>
      <c r="AK222">
        <f ca="1">SUMIFS(INDEX($B$149:$M$200,MATCH(AK$219,$A$149:$A$200,0),1):INDEX($B$149:$M$200,MATCH(AK$219,$A$149:$A$200,0),12),$B205:$M205,"="&amp;"X",$B$146:$M$146,"="&amp;"N")</f>
        <v>0</v>
      </c>
      <c r="AL222">
        <f ca="1">SUMIFS(INDEX($B$149:$M$200,MATCH(AL$219,$A$149:$A$200,0),1):INDEX($B$149:$M$200,MATCH(AL$219,$A$149:$A$200,0),12),$B205:$M205,"="&amp;"X",$B$146:$M$146,"="&amp;"N")</f>
        <v>0</v>
      </c>
      <c r="AM222">
        <f ca="1">SUMIFS(INDEX($B$149:$M$200,MATCH(AM$219,$A$149:$A$200,0),1):INDEX($B$149:$M$200,MATCH(AM$219,$A$149:$A$200,0),12),$B205:$M205,"="&amp;"X",$B$146:$M$146,"="&amp;"N")</f>
        <v>0</v>
      </c>
      <c r="AN222">
        <f ca="1">SUMIFS(INDEX($B$149:$M$200,MATCH(AN$219,$A$149:$A$200,0),1):INDEX($B$149:$M$200,MATCH(AN$219,$A$149:$A$200,0),12),$B205:$M205,"="&amp;"X",$B$146:$M$146,"="&amp;"N")</f>
        <v>0</v>
      </c>
      <c r="AO222">
        <f ca="1">SUMIFS(INDEX($B$149:$M$200,MATCH(AO$219,$A$149:$A$200,0),1):INDEX($B$149:$M$200,MATCH(AO$219,$A$149:$A$200,0),12),$B205:$M205,"="&amp;"X",$B$146:$M$146,"="&amp;"N")</f>
        <v>0</v>
      </c>
      <c r="AP222">
        <f ca="1">SUMIFS(INDEX($B$149:$M$200,MATCH(AP$219,$A$149:$A$200,0),1):INDEX($B$149:$M$200,MATCH(AP$219,$A$149:$A$200,0),12),$B205:$M205,"="&amp;"X",$B$146:$M$146,"="&amp;"N")</f>
        <v>0</v>
      </c>
      <c r="AQ222">
        <f ca="1">SUMIFS(INDEX($B$149:$M$200,MATCH(AQ$219,$A$149:$A$200,0),1):INDEX($B$149:$M$200,MATCH(AQ$219,$A$149:$A$200,0),12),$B205:$M205,"="&amp;"X",$B$146:$M$146,"="&amp;"N")</f>
        <v>0</v>
      </c>
      <c r="AR222">
        <f ca="1">SUMIFS(INDEX($B$149:$M$200,MATCH(AR$219,$A$149:$A$200,0),1):INDEX($B$149:$M$200,MATCH(AR$219,$A$149:$A$200,0),12),$B205:$M205,"="&amp;"X",$B$146:$M$146,"="&amp;"N")</f>
        <v>0</v>
      </c>
      <c r="AS222">
        <f ca="1">SUMIFS(INDEX($B$149:$M$200,MATCH(AS$219,$A$149:$A$200,0),1):INDEX($B$149:$M$200,MATCH(AS$219,$A$149:$A$200,0),12),$B205:$M205,"="&amp;"X",$B$146:$M$146,"="&amp;"N")</f>
        <v>0</v>
      </c>
      <c r="AT222">
        <f ca="1">SUMIFS(INDEX($B$149:$M$200,MATCH(AT$219,$A$149:$A$200,0),1):INDEX($B$149:$M$200,MATCH(AT$219,$A$149:$A$200,0),12),$B205:$M205,"="&amp;"X",$B$146:$M$146,"="&amp;"N")</f>
        <v>0</v>
      </c>
      <c r="AU222">
        <f ca="1">SUMIFS(INDEX($B$149:$M$200,MATCH(AU$219,$A$149:$A$200,0),1):INDEX($B$149:$M$200,MATCH(AU$219,$A$149:$A$200,0),12),$B205:$M205,"="&amp;"X",$B$146:$M$146,"="&amp;"N")</f>
        <v>0</v>
      </c>
      <c r="AV222">
        <f ca="1">SUMIFS(INDEX($B$149:$M$200,MATCH(AV$219,$A$149:$A$200,0),1):INDEX($B$149:$M$200,MATCH(AV$219,$A$149:$A$200,0),12),$B205:$M205,"="&amp;"X",$B$146:$M$146,"="&amp;"N")</f>
        <v>0</v>
      </c>
      <c r="AW222">
        <f ca="1">SUMIFS(INDEX($B$149:$M$200,MATCH(AW$219,$A$149:$A$200,0),1):INDEX($B$149:$M$200,MATCH(AW$219,$A$149:$A$200,0),12),$B205:$M205,"="&amp;"X",$B$146:$M$146,"="&amp;"N")</f>
        <v>0</v>
      </c>
      <c r="AX222">
        <f ca="1">SUMIFS(INDEX($B$149:$M$200,MATCH(AX$219,$A$149:$A$200,0),1):INDEX($B$149:$M$200,MATCH(AX$219,$A$149:$A$200,0),12),$B205:$M205,"="&amp;"X",$B$146:$M$146,"="&amp;"N")</f>
        <v>0</v>
      </c>
      <c r="AY222">
        <f ca="1">SUMIFS(INDEX($B$149:$M$200,MATCH(AY$219,$A$149:$A$200,0),1):INDEX($B$149:$M$200,MATCH(AY$219,$A$149:$A$200,0),12),$B205:$M205,"="&amp;"X",$B$146:$M$146,"="&amp;"N")</f>
        <v>0</v>
      </c>
      <c r="AZ222">
        <f ca="1">SUMIFS(INDEX($B$149:$M$200,MATCH(AZ$219,$A$149:$A$200,0),1):INDEX($B$149:$M$200,MATCH(AZ$219,$A$149:$A$200,0),12),$B205:$M205,"="&amp;"X",$B$146:$M$146,"="&amp;"N")</f>
        <v>0</v>
      </c>
      <c r="BA222">
        <f ca="1">SUMIFS(INDEX($B$149:$M$200,MATCH(BA$219,$A$149:$A$200,0),1):INDEX($B$149:$M$200,MATCH(BA$219,$A$149:$A$200,0),12),$B205:$M205,"="&amp;"X",$B$146:$M$146,"="&amp;"N")</f>
        <v>0</v>
      </c>
    </row>
    <row r="223" spans="1:56" x14ac:dyDescent="0.35">
      <c r="A223" s="2" t="str">
        <f>Setup!A23</f>
        <v>20 Individual</v>
      </c>
      <c r="B223">
        <f ca="1">SUMIFS(INDEX($B$149:$M$200,MATCH(B$219,$A$149:$A$200,0),1):INDEX($B$149:$M$200,MATCH(B$219,$A$149:$A$200,0),12),$B206:$M206,"="&amp;"X",$B$146:$M$146,"="&amp;"N")</f>
        <v>0</v>
      </c>
      <c r="C223">
        <f ca="1">SUMIFS(INDEX($B$149:$M$200,MATCH(C$219,$A$149:$A$200,0),1):INDEX($B$149:$M$200,MATCH(C$219,$A$149:$A$200,0),12),$B206:$M206,"="&amp;"X",$B$146:$M$146,"="&amp;"N")</f>
        <v>0</v>
      </c>
      <c r="D223">
        <f ca="1">SUMIFS(INDEX($B$149:$M$200,MATCH(D$219,$A$149:$A$200,0),1):INDEX($B$149:$M$200,MATCH(D$219,$A$149:$A$200,0),12),$B206:$M206,"="&amp;"X",$B$146:$M$146,"="&amp;"N")</f>
        <v>0</v>
      </c>
      <c r="E223">
        <f ca="1">SUMIFS(INDEX($B$149:$M$200,MATCH(E$219,$A$149:$A$200,0),1):INDEX($B$149:$M$200,MATCH(E$219,$A$149:$A$200,0),12),$B206:$M206,"="&amp;"X",$B$146:$M$146,"="&amp;"N")</f>
        <v>0</v>
      </c>
      <c r="F223">
        <f ca="1">SUMIFS(INDEX($B$149:$M$200,MATCH(F$219,$A$149:$A$200,0),1):INDEX($B$149:$M$200,MATCH(F$219,$A$149:$A$200,0),12),$B206:$M206,"="&amp;"X",$B$146:$M$146,"="&amp;"N")</f>
        <v>0</v>
      </c>
      <c r="G223">
        <f ca="1">SUMIFS(INDEX($B$149:$M$200,MATCH(G$219,$A$149:$A$200,0),1):INDEX($B$149:$M$200,MATCH(G$219,$A$149:$A$200,0),12),$B206:$M206,"="&amp;"X",$B$146:$M$146,"="&amp;"N")</f>
        <v>0</v>
      </c>
      <c r="H223">
        <f ca="1">SUMIFS(INDEX($B$149:$M$200,MATCH(H$219,$A$149:$A$200,0),1):INDEX($B$149:$M$200,MATCH(H$219,$A$149:$A$200,0),12),$B206:$M206,"="&amp;"X",$B$146:$M$146,"="&amp;"N")</f>
        <v>0</v>
      </c>
      <c r="I223">
        <f ca="1">SUMIFS(INDEX($B$149:$M$200,MATCH(I$219,$A$149:$A$200,0),1):INDEX($B$149:$M$200,MATCH(I$219,$A$149:$A$200,0),12),$B206:$M206,"="&amp;"X",$B$146:$M$146,"="&amp;"N")</f>
        <v>0</v>
      </c>
      <c r="J223">
        <f ca="1">SUMIFS(INDEX($B$149:$M$200,MATCH(J$219,$A$149:$A$200,0),1):INDEX($B$149:$M$200,MATCH(J$219,$A$149:$A$200,0),12),$B206:$M206,"="&amp;"X",$B$146:$M$146,"="&amp;"N")</f>
        <v>0</v>
      </c>
      <c r="K223">
        <f ca="1">SUMIFS(INDEX($B$149:$M$200,MATCH(K$219,$A$149:$A$200,0),1):INDEX($B$149:$M$200,MATCH(K$219,$A$149:$A$200,0),12),$B206:$M206,"="&amp;"X",$B$146:$M$146,"="&amp;"N")</f>
        <v>0</v>
      </c>
      <c r="L223">
        <f ca="1">SUMIFS(INDEX($B$149:$M$200,MATCH(L$219,$A$149:$A$200,0),1):INDEX($B$149:$M$200,MATCH(L$219,$A$149:$A$200,0),12),$B206:$M206,"="&amp;"X",$B$146:$M$146,"="&amp;"N")</f>
        <v>0</v>
      </c>
      <c r="M223">
        <f ca="1">SUMIFS(INDEX($B$149:$M$200,MATCH(M$219,$A$149:$A$200,0),1):INDEX($B$149:$M$200,MATCH(M$219,$A$149:$A$200,0),12),$B206:$M206,"="&amp;"X",$B$146:$M$146,"="&amp;"N")</f>
        <v>0</v>
      </c>
      <c r="N223">
        <f ca="1">SUMIFS(INDEX($B$149:$M$200,MATCH(N$219,$A$149:$A$200,0),1):INDEX($B$149:$M$200,MATCH(N$219,$A$149:$A$200,0),12),$B206:$M206,"="&amp;"X",$B$146:$M$146,"="&amp;"N")</f>
        <v>0</v>
      </c>
      <c r="O223">
        <f ca="1">SUMIFS(INDEX($B$149:$M$200,MATCH(O$219,$A$149:$A$200,0),1):INDEX($B$149:$M$200,MATCH(O$219,$A$149:$A$200,0),12),$B206:$M206,"="&amp;"X",$B$146:$M$146,"="&amp;"N")</f>
        <v>0</v>
      </c>
      <c r="P223">
        <f ca="1">SUMIFS(INDEX($B$149:$M$200,MATCH(P$219,$A$149:$A$200,0),1):INDEX($B$149:$M$200,MATCH(P$219,$A$149:$A$200,0),12),$B206:$M206,"="&amp;"X",$B$146:$M$146,"="&amp;"N")</f>
        <v>0</v>
      </c>
      <c r="Q223">
        <f ca="1">SUMIFS(INDEX($B$149:$M$200,MATCH(Q$219,$A$149:$A$200,0),1):INDEX($B$149:$M$200,MATCH(Q$219,$A$149:$A$200,0),12),$B206:$M206,"="&amp;"X",$B$146:$M$146,"="&amp;"N")</f>
        <v>0</v>
      </c>
      <c r="R223">
        <f ca="1">SUMIFS(INDEX($B$149:$M$200,MATCH(R$219,$A$149:$A$200,0),1):INDEX($B$149:$M$200,MATCH(R$219,$A$149:$A$200,0),12),$B206:$M206,"="&amp;"X",$B$146:$M$146,"="&amp;"N")</f>
        <v>0</v>
      </c>
      <c r="S223">
        <f ca="1">SUMIFS(INDEX($B$149:$M$200,MATCH(S$219,$A$149:$A$200,0),1):INDEX($B$149:$M$200,MATCH(S$219,$A$149:$A$200,0),12),$B206:$M206,"="&amp;"X",$B$146:$M$146,"="&amp;"N")</f>
        <v>0</v>
      </c>
      <c r="T223">
        <f ca="1">SUMIFS(INDEX($B$149:$M$200,MATCH(T$219,$A$149:$A$200,0),1):INDEX($B$149:$M$200,MATCH(T$219,$A$149:$A$200,0),12),$B206:$M206,"="&amp;"X",$B$146:$M$146,"="&amp;"N")</f>
        <v>0</v>
      </c>
      <c r="U223">
        <f ca="1">SUMIFS(INDEX($B$149:$M$200,MATCH(U$219,$A$149:$A$200,0),1):INDEX($B$149:$M$200,MATCH(U$219,$A$149:$A$200,0),12),$B206:$M206,"="&amp;"X",$B$146:$M$146,"="&amp;"N")</f>
        <v>0</v>
      </c>
      <c r="V223">
        <f ca="1">SUMIFS(INDEX($B$149:$M$200,MATCH(V$219,$A$149:$A$200,0),1):INDEX($B$149:$M$200,MATCH(V$219,$A$149:$A$200,0),12),$B206:$M206,"="&amp;"X",$B$146:$M$146,"="&amp;"N")</f>
        <v>0</v>
      </c>
      <c r="W223">
        <f ca="1">SUMIFS(INDEX($B$149:$M$200,MATCH(W$219,$A$149:$A$200,0),1):INDEX($B$149:$M$200,MATCH(W$219,$A$149:$A$200,0),12),$B206:$M206,"="&amp;"X",$B$146:$M$146,"="&amp;"N")</f>
        <v>0</v>
      </c>
      <c r="X223">
        <f ca="1">SUMIFS(INDEX($B$149:$M$200,MATCH(X$219,$A$149:$A$200,0),1):INDEX($B$149:$M$200,MATCH(X$219,$A$149:$A$200,0),12),$B206:$M206,"="&amp;"X",$B$146:$M$146,"="&amp;"N")</f>
        <v>0</v>
      </c>
      <c r="Y223">
        <f ca="1">SUMIFS(INDEX($B$149:$M$200,MATCH(Y$219,$A$149:$A$200,0),1):INDEX($B$149:$M$200,MATCH(Y$219,$A$149:$A$200,0),12),$B206:$M206,"="&amp;"X",$B$146:$M$146,"="&amp;"N")</f>
        <v>0</v>
      </c>
      <c r="Z223">
        <f ca="1">SUMIFS(INDEX($B$149:$M$200,MATCH(Z$219,$A$149:$A$200,0),1):INDEX($B$149:$M$200,MATCH(Z$219,$A$149:$A$200,0),12),$B206:$M206,"="&amp;"X",$B$146:$M$146,"="&amp;"N")</f>
        <v>0</v>
      </c>
      <c r="AA223">
        <f ca="1">SUMIFS(INDEX($B$149:$M$200,MATCH(AA$219,$A$149:$A$200,0),1):INDEX($B$149:$M$200,MATCH(AA$219,$A$149:$A$200,0),12),$B206:$M206,"="&amp;"X",$B$146:$M$146,"="&amp;"N")</f>
        <v>0</v>
      </c>
      <c r="AB223">
        <f ca="1">SUMIFS(INDEX($B$149:$M$200,MATCH(AB$219,$A$149:$A$200,0),1):INDEX($B$149:$M$200,MATCH(AB$219,$A$149:$A$200,0),12),$B206:$M206,"="&amp;"X",$B$146:$M$146,"="&amp;"N")</f>
        <v>0</v>
      </c>
      <c r="AC223">
        <f ca="1">SUMIFS(INDEX($B$149:$M$200,MATCH(AC$219,$A$149:$A$200,0),1):INDEX($B$149:$M$200,MATCH(AC$219,$A$149:$A$200,0),12),$B206:$M206,"="&amp;"X",$B$146:$M$146,"="&amp;"N")</f>
        <v>0</v>
      </c>
      <c r="AD223">
        <f ca="1">SUMIFS(INDEX($B$149:$M$200,MATCH(AD$219,$A$149:$A$200,0),1):INDEX($B$149:$M$200,MATCH(AD$219,$A$149:$A$200,0),12),$B206:$M206,"="&amp;"X",$B$146:$M$146,"="&amp;"N")</f>
        <v>0</v>
      </c>
      <c r="AE223">
        <f ca="1">SUMIFS(INDEX($B$149:$M$200,MATCH(AE$219,$A$149:$A$200,0),1):INDEX($B$149:$M$200,MATCH(AE$219,$A$149:$A$200,0),12),$B206:$M206,"="&amp;"X",$B$146:$M$146,"="&amp;"N")</f>
        <v>0</v>
      </c>
      <c r="AF223">
        <f ca="1">SUMIFS(INDEX($B$149:$M$200,MATCH(AF$219,$A$149:$A$200,0),1):INDEX($B$149:$M$200,MATCH(AF$219,$A$149:$A$200,0),12),$B206:$M206,"="&amp;"X",$B$146:$M$146,"="&amp;"N")</f>
        <v>0</v>
      </c>
      <c r="AG223">
        <f ca="1">SUMIFS(INDEX($B$149:$M$200,MATCH(AG$219,$A$149:$A$200,0),1):INDEX($B$149:$M$200,MATCH(AG$219,$A$149:$A$200,0),12),$B206:$M206,"="&amp;"X",$B$146:$M$146,"="&amp;"N")</f>
        <v>0</v>
      </c>
      <c r="AH223">
        <f ca="1">SUMIFS(INDEX($B$149:$M$200,MATCH(AH$219,$A$149:$A$200,0),1):INDEX($B$149:$M$200,MATCH(AH$219,$A$149:$A$200,0),12),$B206:$M206,"="&amp;"X",$B$146:$M$146,"="&amp;"N")</f>
        <v>0</v>
      </c>
      <c r="AI223">
        <f ca="1">SUMIFS(INDEX($B$149:$M$200,MATCH(AI$219,$A$149:$A$200,0),1):INDEX($B$149:$M$200,MATCH(AI$219,$A$149:$A$200,0),12),$B206:$M206,"="&amp;"X",$B$146:$M$146,"="&amp;"N")</f>
        <v>0</v>
      </c>
      <c r="AJ223">
        <f ca="1">SUMIFS(INDEX($B$149:$M$200,MATCH(AJ$219,$A$149:$A$200,0),1):INDEX($B$149:$M$200,MATCH(AJ$219,$A$149:$A$200,0),12),$B206:$M206,"="&amp;"X",$B$146:$M$146,"="&amp;"N")</f>
        <v>0</v>
      </c>
      <c r="AK223">
        <f ca="1">SUMIFS(INDEX($B$149:$M$200,MATCH(AK$219,$A$149:$A$200,0),1):INDEX($B$149:$M$200,MATCH(AK$219,$A$149:$A$200,0),12),$B206:$M206,"="&amp;"X",$B$146:$M$146,"="&amp;"N")</f>
        <v>0</v>
      </c>
      <c r="AL223">
        <f ca="1">SUMIFS(INDEX($B$149:$M$200,MATCH(AL$219,$A$149:$A$200,0),1):INDEX($B$149:$M$200,MATCH(AL$219,$A$149:$A$200,0),12),$B206:$M206,"="&amp;"X",$B$146:$M$146,"="&amp;"N")</f>
        <v>0</v>
      </c>
      <c r="AM223">
        <f ca="1">SUMIFS(INDEX($B$149:$M$200,MATCH(AM$219,$A$149:$A$200,0),1):INDEX($B$149:$M$200,MATCH(AM$219,$A$149:$A$200,0),12),$B206:$M206,"="&amp;"X",$B$146:$M$146,"="&amp;"N")</f>
        <v>0</v>
      </c>
      <c r="AN223">
        <f ca="1">SUMIFS(INDEX($B$149:$M$200,MATCH(AN$219,$A$149:$A$200,0),1):INDEX($B$149:$M$200,MATCH(AN$219,$A$149:$A$200,0),12),$B206:$M206,"="&amp;"X",$B$146:$M$146,"="&amp;"N")</f>
        <v>0</v>
      </c>
      <c r="AO223">
        <f ca="1">SUMIFS(INDEX($B$149:$M$200,MATCH(AO$219,$A$149:$A$200,0),1):INDEX($B$149:$M$200,MATCH(AO$219,$A$149:$A$200,0),12),$B206:$M206,"="&amp;"X",$B$146:$M$146,"="&amp;"N")</f>
        <v>0</v>
      </c>
      <c r="AP223">
        <f ca="1">SUMIFS(INDEX($B$149:$M$200,MATCH(AP$219,$A$149:$A$200,0),1):INDEX($B$149:$M$200,MATCH(AP$219,$A$149:$A$200,0),12),$B206:$M206,"="&amp;"X",$B$146:$M$146,"="&amp;"N")</f>
        <v>0</v>
      </c>
      <c r="AQ223">
        <f ca="1">SUMIFS(INDEX($B$149:$M$200,MATCH(AQ$219,$A$149:$A$200,0),1):INDEX($B$149:$M$200,MATCH(AQ$219,$A$149:$A$200,0),12),$B206:$M206,"="&amp;"X",$B$146:$M$146,"="&amp;"N")</f>
        <v>0</v>
      </c>
      <c r="AR223">
        <f ca="1">SUMIFS(INDEX($B$149:$M$200,MATCH(AR$219,$A$149:$A$200,0),1):INDEX($B$149:$M$200,MATCH(AR$219,$A$149:$A$200,0),12),$B206:$M206,"="&amp;"X",$B$146:$M$146,"="&amp;"N")</f>
        <v>0</v>
      </c>
      <c r="AS223">
        <f ca="1">SUMIFS(INDEX($B$149:$M$200,MATCH(AS$219,$A$149:$A$200,0),1):INDEX($B$149:$M$200,MATCH(AS$219,$A$149:$A$200,0),12),$B206:$M206,"="&amp;"X",$B$146:$M$146,"="&amp;"N")</f>
        <v>0</v>
      </c>
      <c r="AT223">
        <f ca="1">SUMIFS(INDEX($B$149:$M$200,MATCH(AT$219,$A$149:$A$200,0),1):INDEX($B$149:$M$200,MATCH(AT$219,$A$149:$A$200,0),12),$B206:$M206,"="&amp;"X",$B$146:$M$146,"="&amp;"N")</f>
        <v>0</v>
      </c>
      <c r="AU223">
        <f ca="1">SUMIFS(INDEX($B$149:$M$200,MATCH(AU$219,$A$149:$A$200,0),1):INDEX($B$149:$M$200,MATCH(AU$219,$A$149:$A$200,0),12),$B206:$M206,"="&amp;"X",$B$146:$M$146,"="&amp;"N")</f>
        <v>0</v>
      </c>
      <c r="AV223">
        <f ca="1">SUMIFS(INDEX($B$149:$M$200,MATCH(AV$219,$A$149:$A$200,0),1):INDEX($B$149:$M$200,MATCH(AV$219,$A$149:$A$200,0),12),$B206:$M206,"="&amp;"X",$B$146:$M$146,"="&amp;"N")</f>
        <v>0</v>
      </c>
      <c r="AW223">
        <f ca="1">SUMIFS(INDEX($B$149:$M$200,MATCH(AW$219,$A$149:$A$200,0),1):INDEX($B$149:$M$200,MATCH(AW$219,$A$149:$A$200,0),12),$B206:$M206,"="&amp;"X",$B$146:$M$146,"="&amp;"N")</f>
        <v>0</v>
      </c>
      <c r="AX223">
        <f ca="1">SUMIFS(INDEX($B$149:$M$200,MATCH(AX$219,$A$149:$A$200,0),1):INDEX($B$149:$M$200,MATCH(AX$219,$A$149:$A$200,0),12),$B206:$M206,"="&amp;"X",$B$146:$M$146,"="&amp;"N")</f>
        <v>0</v>
      </c>
      <c r="AY223">
        <f ca="1">SUMIFS(INDEX($B$149:$M$200,MATCH(AY$219,$A$149:$A$200,0),1):INDEX($B$149:$M$200,MATCH(AY$219,$A$149:$A$200,0),12),$B206:$M206,"="&amp;"X",$B$146:$M$146,"="&amp;"N")</f>
        <v>0</v>
      </c>
      <c r="AZ223">
        <f ca="1">SUMIFS(INDEX($B$149:$M$200,MATCH(AZ$219,$A$149:$A$200,0),1):INDEX($B$149:$M$200,MATCH(AZ$219,$A$149:$A$200,0),12),$B206:$M206,"="&amp;"X",$B$146:$M$146,"="&amp;"N")</f>
        <v>0</v>
      </c>
      <c r="BA223">
        <f ca="1">SUMIFS(INDEX($B$149:$M$200,MATCH(BA$219,$A$149:$A$200,0),1):INDEX($B$149:$M$200,MATCH(BA$219,$A$149:$A$200,0),12),$B206:$M206,"="&amp;"X",$B$146:$M$146,"="&amp;"N")</f>
        <v>0</v>
      </c>
    </row>
    <row r="224" spans="1:56" x14ac:dyDescent="0.35">
      <c r="A224" s="2" t="str">
        <f>Setup!A24</f>
        <v>40 Individual</v>
      </c>
      <c r="B224">
        <f ca="1">SUMIFS(INDEX($B$149:$M$200,MATCH(B$219,$A$149:$A$200,0),1):INDEX($B$149:$M$200,MATCH(B$219,$A$149:$A$200,0),12),$B207:$M207,"="&amp;"X",$B$146:$M$146,"="&amp;"N")</f>
        <v>0</v>
      </c>
      <c r="C224">
        <f ca="1">SUMIFS(INDEX($B$149:$M$200,MATCH(C$219,$A$149:$A$200,0),1):INDEX($B$149:$M$200,MATCH(C$219,$A$149:$A$200,0),12),$B207:$M207,"="&amp;"X",$B$146:$M$146,"="&amp;"N")</f>
        <v>0</v>
      </c>
      <c r="D224">
        <f ca="1">SUMIFS(INDEX($B$149:$M$200,MATCH(D$219,$A$149:$A$200,0),1):INDEX($B$149:$M$200,MATCH(D$219,$A$149:$A$200,0),12),$B207:$M207,"="&amp;"X",$B$146:$M$146,"="&amp;"N")</f>
        <v>0</v>
      </c>
      <c r="E224">
        <f ca="1">SUMIFS(INDEX($B$149:$M$200,MATCH(E$219,$A$149:$A$200,0),1):INDEX($B$149:$M$200,MATCH(E$219,$A$149:$A$200,0),12),$B207:$M207,"="&amp;"X",$B$146:$M$146,"="&amp;"N")</f>
        <v>0</v>
      </c>
      <c r="F224">
        <f ca="1">SUMIFS(INDEX($B$149:$M$200,MATCH(F$219,$A$149:$A$200,0),1):INDEX($B$149:$M$200,MATCH(F$219,$A$149:$A$200,0),12),$B207:$M207,"="&amp;"X",$B$146:$M$146,"="&amp;"N")</f>
        <v>0</v>
      </c>
      <c r="G224">
        <f ca="1">SUMIFS(INDEX($B$149:$M$200,MATCH(G$219,$A$149:$A$200,0),1):INDEX($B$149:$M$200,MATCH(G$219,$A$149:$A$200,0),12),$B207:$M207,"="&amp;"X",$B$146:$M$146,"="&amp;"N")</f>
        <v>0</v>
      </c>
      <c r="H224">
        <f ca="1">SUMIFS(INDEX($B$149:$M$200,MATCH(H$219,$A$149:$A$200,0),1):INDEX($B$149:$M$200,MATCH(H$219,$A$149:$A$200,0),12),$B207:$M207,"="&amp;"X",$B$146:$M$146,"="&amp;"N")</f>
        <v>0</v>
      </c>
      <c r="I224">
        <f ca="1">SUMIFS(INDEX($B$149:$M$200,MATCH(I$219,$A$149:$A$200,0),1):INDEX($B$149:$M$200,MATCH(I$219,$A$149:$A$200,0),12),$B207:$M207,"="&amp;"X",$B$146:$M$146,"="&amp;"N")</f>
        <v>0</v>
      </c>
      <c r="J224">
        <f ca="1">SUMIFS(INDEX($B$149:$M$200,MATCH(J$219,$A$149:$A$200,0),1):INDEX($B$149:$M$200,MATCH(J$219,$A$149:$A$200,0),12),$B207:$M207,"="&amp;"X",$B$146:$M$146,"="&amp;"N")</f>
        <v>0</v>
      </c>
      <c r="K224">
        <f ca="1">SUMIFS(INDEX($B$149:$M$200,MATCH(K$219,$A$149:$A$200,0),1):INDEX($B$149:$M$200,MATCH(K$219,$A$149:$A$200,0),12),$B207:$M207,"="&amp;"X",$B$146:$M$146,"="&amp;"N")</f>
        <v>0</v>
      </c>
      <c r="L224">
        <f ca="1">SUMIFS(INDEX($B$149:$M$200,MATCH(L$219,$A$149:$A$200,0),1):INDEX($B$149:$M$200,MATCH(L$219,$A$149:$A$200,0),12),$B207:$M207,"="&amp;"X",$B$146:$M$146,"="&amp;"N")</f>
        <v>0</v>
      </c>
      <c r="M224">
        <f ca="1">SUMIFS(INDEX($B$149:$M$200,MATCH(M$219,$A$149:$A$200,0),1):INDEX($B$149:$M$200,MATCH(M$219,$A$149:$A$200,0),12),$B207:$M207,"="&amp;"X",$B$146:$M$146,"="&amp;"N")</f>
        <v>0</v>
      </c>
      <c r="N224">
        <f ca="1">SUMIFS(INDEX($B$149:$M$200,MATCH(N$219,$A$149:$A$200,0),1):INDEX($B$149:$M$200,MATCH(N$219,$A$149:$A$200,0),12),$B207:$M207,"="&amp;"X",$B$146:$M$146,"="&amp;"N")</f>
        <v>0</v>
      </c>
      <c r="O224">
        <f ca="1">SUMIFS(INDEX($B$149:$M$200,MATCH(O$219,$A$149:$A$200,0),1):INDEX($B$149:$M$200,MATCH(O$219,$A$149:$A$200,0),12),$B207:$M207,"="&amp;"X",$B$146:$M$146,"="&amp;"N")</f>
        <v>0</v>
      </c>
      <c r="P224">
        <f ca="1">SUMIFS(INDEX($B$149:$M$200,MATCH(P$219,$A$149:$A$200,0),1):INDEX($B$149:$M$200,MATCH(P$219,$A$149:$A$200,0),12),$B207:$M207,"="&amp;"X",$B$146:$M$146,"="&amp;"N")</f>
        <v>0</v>
      </c>
      <c r="Q224">
        <f ca="1">SUMIFS(INDEX($B$149:$M$200,MATCH(Q$219,$A$149:$A$200,0),1):INDEX($B$149:$M$200,MATCH(Q$219,$A$149:$A$200,0),12),$B207:$M207,"="&amp;"X",$B$146:$M$146,"="&amp;"N")</f>
        <v>0</v>
      </c>
      <c r="R224">
        <f ca="1">SUMIFS(INDEX($B$149:$M$200,MATCH(R$219,$A$149:$A$200,0),1):INDEX($B$149:$M$200,MATCH(R$219,$A$149:$A$200,0),12),$B207:$M207,"="&amp;"X",$B$146:$M$146,"="&amp;"N")</f>
        <v>0</v>
      </c>
      <c r="S224">
        <f ca="1">SUMIFS(INDEX($B$149:$M$200,MATCH(S$219,$A$149:$A$200,0),1):INDEX($B$149:$M$200,MATCH(S$219,$A$149:$A$200,0),12),$B207:$M207,"="&amp;"X",$B$146:$M$146,"="&amp;"N")</f>
        <v>0</v>
      </c>
      <c r="T224">
        <f ca="1">SUMIFS(INDEX($B$149:$M$200,MATCH(T$219,$A$149:$A$200,0),1):INDEX($B$149:$M$200,MATCH(T$219,$A$149:$A$200,0),12),$B207:$M207,"="&amp;"X",$B$146:$M$146,"="&amp;"N")</f>
        <v>0</v>
      </c>
      <c r="U224">
        <f ca="1">SUMIFS(INDEX($B$149:$M$200,MATCH(U$219,$A$149:$A$200,0),1):INDEX($B$149:$M$200,MATCH(U$219,$A$149:$A$200,0),12),$B207:$M207,"="&amp;"X",$B$146:$M$146,"="&amp;"N")</f>
        <v>0</v>
      </c>
      <c r="V224">
        <f ca="1">SUMIFS(INDEX($B$149:$M$200,MATCH(V$219,$A$149:$A$200,0),1):INDEX($B$149:$M$200,MATCH(V$219,$A$149:$A$200,0),12),$B207:$M207,"="&amp;"X",$B$146:$M$146,"="&amp;"N")</f>
        <v>0</v>
      </c>
      <c r="W224">
        <f ca="1">SUMIFS(INDEX($B$149:$M$200,MATCH(W$219,$A$149:$A$200,0),1):INDEX($B$149:$M$200,MATCH(W$219,$A$149:$A$200,0),12),$B207:$M207,"="&amp;"X",$B$146:$M$146,"="&amp;"N")</f>
        <v>0</v>
      </c>
      <c r="X224">
        <f ca="1">SUMIFS(INDEX($B$149:$M$200,MATCH(X$219,$A$149:$A$200,0),1):INDEX($B$149:$M$200,MATCH(X$219,$A$149:$A$200,0),12),$B207:$M207,"="&amp;"X",$B$146:$M$146,"="&amp;"N")</f>
        <v>0</v>
      </c>
      <c r="Y224">
        <f ca="1">SUMIFS(INDEX($B$149:$M$200,MATCH(Y$219,$A$149:$A$200,0),1):INDEX($B$149:$M$200,MATCH(Y$219,$A$149:$A$200,0),12),$B207:$M207,"="&amp;"X",$B$146:$M$146,"="&amp;"N")</f>
        <v>0</v>
      </c>
      <c r="Z224">
        <f ca="1">SUMIFS(INDEX($B$149:$M$200,MATCH(Z$219,$A$149:$A$200,0),1):INDEX($B$149:$M$200,MATCH(Z$219,$A$149:$A$200,0),12),$B207:$M207,"="&amp;"X",$B$146:$M$146,"="&amp;"N")</f>
        <v>0</v>
      </c>
      <c r="AA224">
        <f ca="1">SUMIFS(INDEX($B$149:$M$200,MATCH(AA$219,$A$149:$A$200,0),1):INDEX($B$149:$M$200,MATCH(AA$219,$A$149:$A$200,0),12),$B207:$M207,"="&amp;"X",$B$146:$M$146,"="&amp;"N")</f>
        <v>0</v>
      </c>
      <c r="AB224">
        <f ca="1">SUMIFS(INDEX($B$149:$M$200,MATCH(AB$219,$A$149:$A$200,0),1):INDEX($B$149:$M$200,MATCH(AB$219,$A$149:$A$200,0),12),$B207:$M207,"="&amp;"X",$B$146:$M$146,"="&amp;"N")</f>
        <v>0</v>
      </c>
      <c r="AC224">
        <f ca="1">SUMIFS(INDEX($B$149:$M$200,MATCH(AC$219,$A$149:$A$200,0),1):INDEX($B$149:$M$200,MATCH(AC$219,$A$149:$A$200,0),12),$B207:$M207,"="&amp;"X",$B$146:$M$146,"="&amp;"N")</f>
        <v>0</v>
      </c>
      <c r="AD224">
        <f ca="1">SUMIFS(INDEX($B$149:$M$200,MATCH(AD$219,$A$149:$A$200,0),1):INDEX($B$149:$M$200,MATCH(AD$219,$A$149:$A$200,0),12),$B207:$M207,"="&amp;"X",$B$146:$M$146,"="&amp;"N")</f>
        <v>0</v>
      </c>
      <c r="AE224">
        <f ca="1">SUMIFS(INDEX($B$149:$M$200,MATCH(AE$219,$A$149:$A$200,0),1):INDEX($B$149:$M$200,MATCH(AE$219,$A$149:$A$200,0),12),$B207:$M207,"="&amp;"X",$B$146:$M$146,"="&amp;"N")</f>
        <v>0</v>
      </c>
      <c r="AF224">
        <f ca="1">SUMIFS(INDEX($B$149:$M$200,MATCH(AF$219,$A$149:$A$200,0),1):INDEX($B$149:$M$200,MATCH(AF$219,$A$149:$A$200,0),12),$B207:$M207,"="&amp;"X",$B$146:$M$146,"="&amp;"N")</f>
        <v>0</v>
      </c>
      <c r="AG224">
        <f ca="1">SUMIFS(INDEX($B$149:$M$200,MATCH(AG$219,$A$149:$A$200,0),1):INDEX($B$149:$M$200,MATCH(AG$219,$A$149:$A$200,0),12),$B207:$M207,"="&amp;"X",$B$146:$M$146,"="&amp;"N")</f>
        <v>0</v>
      </c>
      <c r="AH224">
        <f ca="1">SUMIFS(INDEX($B$149:$M$200,MATCH(AH$219,$A$149:$A$200,0),1):INDEX($B$149:$M$200,MATCH(AH$219,$A$149:$A$200,0),12),$B207:$M207,"="&amp;"X",$B$146:$M$146,"="&amp;"N")</f>
        <v>0</v>
      </c>
      <c r="AI224">
        <f ca="1">SUMIFS(INDEX($B$149:$M$200,MATCH(AI$219,$A$149:$A$200,0),1):INDEX($B$149:$M$200,MATCH(AI$219,$A$149:$A$200,0),12),$B207:$M207,"="&amp;"X",$B$146:$M$146,"="&amp;"N")</f>
        <v>0</v>
      </c>
      <c r="AJ224">
        <f ca="1">SUMIFS(INDEX($B$149:$M$200,MATCH(AJ$219,$A$149:$A$200,0),1):INDEX($B$149:$M$200,MATCH(AJ$219,$A$149:$A$200,0),12),$B207:$M207,"="&amp;"X",$B$146:$M$146,"="&amp;"N")</f>
        <v>0</v>
      </c>
      <c r="AK224">
        <f ca="1">SUMIFS(INDEX($B$149:$M$200,MATCH(AK$219,$A$149:$A$200,0),1):INDEX($B$149:$M$200,MATCH(AK$219,$A$149:$A$200,0),12),$B207:$M207,"="&amp;"X",$B$146:$M$146,"="&amp;"N")</f>
        <v>0</v>
      </c>
      <c r="AL224">
        <f ca="1">SUMIFS(INDEX($B$149:$M$200,MATCH(AL$219,$A$149:$A$200,0),1):INDEX($B$149:$M$200,MATCH(AL$219,$A$149:$A$200,0),12),$B207:$M207,"="&amp;"X",$B$146:$M$146,"="&amp;"N")</f>
        <v>0</v>
      </c>
      <c r="AM224">
        <f ca="1">SUMIFS(INDEX($B$149:$M$200,MATCH(AM$219,$A$149:$A$200,0),1):INDEX($B$149:$M$200,MATCH(AM$219,$A$149:$A$200,0),12),$B207:$M207,"="&amp;"X",$B$146:$M$146,"="&amp;"N")</f>
        <v>0</v>
      </c>
      <c r="AN224">
        <f ca="1">SUMIFS(INDEX($B$149:$M$200,MATCH(AN$219,$A$149:$A$200,0),1):INDEX($B$149:$M$200,MATCH(AN$219,$A$149:$A$200,0),12),$B207:$M207,"="&amp;"X",$B$146:$M$146,"="&amp;"N")</f>
        <v>0</v>
      </c>
      <c r="AO224">
        <f ca="1">SUMIFS(INDEX($B$149:$M$200,MATCH(AO$219,$A$149:$A$200,0),1):INDEX($B$149:$M$200,MATCH(AO$219,$A$149:$A$200,0),12),$B207:$M207,"="&amp;"X",$B$146:$M$146,"="&amp;"N")</f>
        <v>0</v>
      </c>
      <c r="AP224">
        <f ca="1">SUMIFS(INDEX($B$149:$M$200,MATCH(AP$219,$A$149:$A$200,0),1):INDEX($B$149:$M$200,MATCH(AP$219,$A$149:$A$200,0),12),$B207:$M207,"="&amp;"X",$B$146:$M$146,"="&amp;"N")</f>
        <v>0</v>
      </c>
      <c r="AQ224">
        <f ca="1">SUMIFS(INDEX($B$149:$M$200,MATCH(AQ$219,$A$149:$A$200,0),1):INDEX($B$149:$M$200,MATCH(AQ$219,$A$149:$A$200,0),12),$B207:$M207,"="&amp;"X",$B$146:$M$146,"="&amp;"N")</f>
        <v>0</v>
      </c>
      <c r="AR224">
        <f ca="1">SUMIFS(INDEX($B$149:$M$200,MATCH(AR$219,$A$149:$A$200,0),1):INDEX($B$149:$M$200,MATCH(AR$219,$A$149:$A$200,0),12),$B207:$M207,"="&amp;"X",$B$146:$M$146,"="&amp;"N")</f>
        <v>0</v>
      </c>
      <c r="AS224">
        <f ca="1">SUMIFS(INDEX($B$149:$M$200,MATCH(AS$219,$A$149:$A$200,0),1):INDEX($B$149:$M$200,MATCH(AS$219,$A$149:$A$200,0),12),$B207:$M207,"="&amp;"X",$B$146:$M$146,"="&amp;"N")</f>
        <v>0</v>
      </c>
      <c r="AT224">
        <f ca="1">SUMIFS(INDEX($B$149:$M$200,MATCH(AT$219,$A$149:$A$200,0),1):INDEX($B$149:$M$200,MATCH(AT$219,$A$149:$A$200,0),12),$B207:$M207,"="&amp;"X",$B$146:$M$146,"="&amp;"N")</f>
        <v>0</v>
      </c>
      <c r="AU224">
        <f ca="1">SUMIFS(INDEX($B$149:$M$200,MATCH(AU$219,$A$149:$A$200,0),1):INDEX($B$149:$M$200,MATCH(AU$219,$A$149:$A$200,0),12),$B207:$M207,"="&amp;"X",$B$146:$M$146,"="&amp;"N")</f>
        <v>0</v>
      </c>
      <c r="AV224">
        <f ca="1">SUMIFS(INDEX($B$149:$M$200,MATCH(AV$219,$A$149:$A$200,0),1):INDEX($B$149:$M$200,MATCH(AV$219,$A$149:$A$200,0),12),$B207:$M207,"="&amp;"X",$B$146:$M$146,"="&amp;"N")</f>
        <v>0</v>
      </c>
      <c r="AW224">
        <f ca="1">SUMIFS(INDEX($B$149:$M$200,MATCH(AW$219,$A$149:$A$200,0),1):INDEX($B$149:$M$200,MATCH(AW$219,$A$149:$A$200,0),12),$B207:$M207,"="&amp;"X",$B$146:$M$146,"="&amp;"N")</f>
        <v>0</v>
      </c>
      <c r="AX224">
        <f ca="1">SUMIFS(INDEX($B$149:$M$200,MATCH(AX$219,$A$149:$A$200,0),1):INDEX($B$149:$M$200,MATCH(AX$219,$A$149:$A$200,0),12),$B207:$M207,"="&amp;"X",$B$146:$M$146,"="&amp;"N")</f>
        <v>0</v>
      </c>
      <c r="AY224">
        <f ca="1">SUMIFS(INDEX($B$149:$M$200,MATCH(AY$219,$A$149:$A$200,0),1):INDEX($B$149:$M$200,MATCH(AY$219,$A$149:$A$200,0),12),$B207:$M207,"="&amp;"X",$B$146:$M$146,"="&amp;"N")</f>
        <v>0</v>
      </c>
      <c r="AZ224">
        <f ca="1">SUMIFS(INDEX($B$149:$M$200,MATCH(AZ$219,$A$149:$A$200,0),1):INDEX($B$149:$M$200,MATCH(AZ$219,$A$149:$A$200,0),12),$B207:$M207,"="&amp;"X",$B$146:$M$146,"="&amp;"N")</f>
        <v>0</v>
      </c>
      <c r="BA224">
        <f ca="1">SUMIFS(INDEX($B$149:$M$200,MATCH(BA$219,$A$149:$A$200,0),1):INDEX($B$149:$M$200,MATCH(BA$219,$A$149:$A$200,0),12),$B207:$M207,"="&amp;"X",$B$146:$M$146,"="&amp;"N")</f>
        <v>0</v>
      </c>
    </row>
    <row r="225" spans="1:53" x14ac:dyDescent="0.35">
      <c r="A225" s="2" t="str">
        <f>Setup!A25</f>
        <v>Caseload 6</v>
      </c>
      <c r="B225">
        <f ca="1">SUMIFS(INDEX($B$149:$M$200,MATCH(B$219,$A$149:$A$200,0),1):INDEX($B$149:$M$200,MATCH(B$219,$A$149:$A$200,0),12),$B208:$M208,"="&amp;"X",$B$146:$M$146,"="&amp;"N")</f>
        <v>0</v>
      </c>
      <c r="C225">
        <f ca="1">SUMIFS(INDEX($B$149:$M$200,MATCH(C$219,$A$149:$A$200,0),1):INDEX($B$149:$M$200,MATCH(C$219,$A$149:$A$200,0),12),$B208:$M208,"="&amp;"X",$B$146:$M$146,"="&amp;"N")</f>
        <v>0</v>
      </c>
      <c r="D225">
        <f ca="1">SUMIFS(INDEX($B$149:$M$200,MATCH(D$219,$A$149:$A$200,0),1):INDEX($B$149:$M$200,MATCH(D$219,$A$149:$A$200,0),12),$B208:$M208,"="&amp;"X",$B$146:$M$146,"="&amp;"N")</f>
        <v>0</v>
      </c>
      <c r="E225">
        <f ca="1">SUMIFS(INDEX($B$149:$M$200,MATCH(E$219,$A$149:$A$200,0),1):INDEX($B$149:$M$200,MATCH(E$219,$A$149:$A$200,0),12),$B208:$M208,"="&amp;"X",$B$146:$M$146,"="&amp;"N")</f>
        <v>0</v>
      </c>
      <c r="F225">
        <f ca="1">SUMIFS(INDEX($B$149:$M$200,MATCH(F$219,$A$149:$A$200,0),1):INDEX($B$149:$M$200,MATCH(F$219,$A$149:$A$200,0),12),$B208:$M208,"="&amp;"X",$B$146:$M$146,"="&amp;"N")</f>
        <v>0</v>
      </c>
      <c r="G225">
        <f ca="1">SUMIFS(INDEX($B$149:$M$200,MATCH(G$219,$A$149:$A$200,0),1):INDEX($B$149:$M$200,MATCH(G$219,$A$149:$A$200,0),12),$B208:$M208,"="&amp;"X",$B$146:$M$146,"="&amp;"N")</f>
        <v>0</v>
      </c>
      <c r="H225">
        <f ca="1">SUMIFS(INDEX($B$149:$M$200,MATCH(H$219,$A$149:$A$200,0),1):INDEX($B$149:$M$200,MATCH(H$219,$A$149:$A$200,0),12),$B208:$M208,"="&amp;"X",$B$146:$M$146,"="&amp;"N")</f>
        <v>0</v>
      </c>
      <c r="I225">
        <f ca="1">SUMIFS(INDEX($B$149:$M$200,MATCH(I$219,$A$149:$A$200,0),1):INDEX($B$149:$M$200,MATCH(I$219,$A$149:$A$200,0),12),$B208:$M208,"="&amp;"X",$B$146:$M$146,"="&amp;"N")</f>
        <v>0</v>
      </c>
      <c r="J225">
        <f ca="1">SUMIFS(INDEX($B$149:$M$200,MATCH(J$219,$A$149:$A$200,0),1):INDEX($B$149:$M$200,MATCH(J$219,$A$149:$A$200,0),12),$B208:$M208,"="&amp;"X",$B$146:$M$146,"="&amp;"N")</f>
        <v>0</v>
      </c>
      <c r="K225">
        <f ca="1">SUMIFS(INDEX($B$149:$M$200,MATCH(K$219,$A$149:$A$200,0),1):INDEX($B$149:$M$200,MATCH(K$219,$A$149:$A$200,0),12),$B208:$M208,"="&amp;"X",$B$146:$M$146,"="&amp;"N")</f>
        <v>0</v>
      </c>
      <c r="L225">
        <f ca="1">SUMIFS(INDEX($B$149:$M$200,MATCH(L$219,$A$149:$A$200,0),1):INDEX($B$149:$M$200,MATCH(L$219,$A$149:$A$200,0),12),$B208:$M208,"="&amp;"X",$B$146:$M$146,"="&amp;"N")</f>
        <v>0</v>
      </c>
      <c r="M225">
        <f ca="1">SUMIFS(INDEX($B$149:$M$200,MATCH(M$219,$A$149:$A$200,0),1):INDEX($B$149:$M$200,MATCH(M$219,$A$149:$A$200,0),12),$B208:$M208,"="&amp;"X",$B$146:$M$146,"="&amp;"N")</f>
        <v>0</v>
      </c>
      <c r="N225">
        <f ca="1">SUMIFS(INDEX($B$149:$M$200,MATCH(N$219,$A$149:$A$200,0),1):INDEX($B$149:$M$200,MATCH(N$219,$A$149:$A$200,0),12),$B208:$M208,"="&amp;"X",$B$146:$M$146,"="&amp;"N")</f>
        <v>0</v>
      </c>
      <c r="O225">
        <f ca="1">SUMIFS(INDEX($B$149:$M$200,MATCH(O$219,$A$149:$A$200,0),1):INDEX($B$149:$M$200,MATCH(O$219,$A$149:$A$200,0),12),$B208:$M208,"="&amp;"X",$B$146:$M$146,"="&amp;"N")</f>
        <v>0</v>
      </c>
      <c r="P225">
        <f ca="1">SUMIFS(INDEX($B$149:$M$200,MATCH(P$219,$A$149:$A$200,0),1):INDEX($B$149:$M$200,MATCH(P$219,$A$149:$A$200,0),12),$B208:$M208,"="&amp;"X",$B$146:$M$146,"="&amp;"N")</f>
        <v>0</v>
      </c>
      <c r="Q225">
        <f ca="1">SUMIFS(INDEX($B$149:$M$200,MATCH(Q$219,$A$149:$A$200,0),1):INDEX($B$149:$M$200,MATCH(Q$219,$A$149:$A$200,0),12),$B208:$M208,"="&amp;"X",$B$146:$M$146,"="&amp;"N")</f>
        <v>0</v>
      </c>
      <c r="R225">
        <f ca="1">SUMIFS(INDEX($B$149:$M$200,MATCH(R$219,$A$149:$A$200,0),1):INDEX($B$149:$M$200,MATCH(R$219,$A$149:$A$200,0),12),$B208:$M208,"="&amp;"X",$B$146:$M$146,"="&amp;"N")</f>
        <v>0</v>
      </c>
      <c r="S225">
        <f ca="1">SUMIFS(INDEX($B$149:$M$200,MATCH(S$219,$A$149:$A$200,0),1):INDEX($B$149:$M$200,MATCH(S$219,$A$149:$A$200,0),12),$B208:$M208,"="&amp;"X",$B$146:$M$146,"="&amp;"N")</f>
        <v>0</v>
      </c>
      <c r="T225">
        <f ca="1">SUMIFS(INDEX($B$149:$M$200,MATCH(T$219,$A$149:$A$200,0),1):INDEX($B$149:$M$200,MATCH(T$219,$A$149:$A$200,0),12),$B208:$M208,"="&amp;"X",$B$146:$M$146,"="&amp;"N")</f>
        <v>0</v>
      </c>
      <c r="U225">
        <f ca="1">SUMIFS(INDEX($B$149:$M$200,MATCH(U$219,$A$149:$A$200,0),1):INDEX($B$149:$M$200,MATCH(U$219,$A$149:$A$200,0),12),$B208:$M208,"="&amp;"X",$B$146:$M$146,"="&amp;"N")</f>
        <v>0</v>
      </c>
      <c r="V225">
        <f ca="1">SUMIFS(INDEX($B$149:$M$200,MATCH(V$219,$A$149:$A$200,0),1):INDEX($B$149:$M$200,MATCH(V$219,$A$149:$A$200,0),12),$B208:$M208,"="&amp;"X",$B$146:$M$146,"="&amp;"N")</f>
        <v>0</v>
      </c>
      <c r="W225">
        <f ca="1">SUMIFS(INDEX($B$149:$M$200,MATCH(W$219,$A$149:$A$200,0),1):INDEX($B$149:$M$200,MATCH(W$219,$A$149:$A$200,0),12),$B208:$M208,"="&amp;"X",$B$146:$M$146,"="&amp;"N")</f>
        <v>0</v>
      </c>
      <c r="X225">
        <f ca="1">SUMIFS(INDEX($B$149:$M$200,MATCH(X$219,$A$149:$A$200,0),1):INDEX($B$149:$M$200,MATCH(X$219,$A$149:$A$200,0),12),$B208:$M208,"="&amp;"X",$B$146:$M$146,"="&amp;"N")</f>
        <v>0</v>
      </c>
      <c r="Y225">
        <f ca="1">SUMIFS(INDEX($B$149:$M$200,MATCH(Y$219,$A$149:$A$200,0),1):INDEX($B$149:$M$200,MATCH(Y$219,$A$149:$A$200,0),12),$B208:$M208,"="&amp;"X",$B$146:$M$146,"="&amp;"N")</f>
        <v>0</v>
      </c>
      <c r="Z225">
        <f ca="1">SUMIFS(INDEX($B$149:$M$200,MATCH(Z$219,$A$149:$A$200,0),1):INDEX($B$149:$M$200,MATCH(Z$219,$A$149:$A$200,0),12),$B208:$M208,"="&amp;"X",$B$146:$M$146,"="&amp;"N")</f>
        <v>0</v>
      </c>
      <c r="AA225">
        <f ca="1">SUMIFS(INDEX($B$149:$M$200,MATCH(AA$219,$A$149:$A$200,0),1):INDEX($B$149:$M$200,MATCH(AA$219,$A$149:$A$200,0),12),$B208:$M208,"="&amp;"X",$B$146:$M$146,"="&amp;"N")</f>
        <v>0</v>
      </c>
      <c r="AB225">
        <f ca="1">SUMIFS(INDEX($B$149:$M$200,MATCH(AB$219,$A$149:$A$200,0),1):INDEX($B$149:$M$200,MATCH(AB$219,$A$149:$A$200,0),12),$B208:$M208,"="&amp;"X",$B$146:$M$146,"="&amp;"N")</f>
        <v>0</v>
      </c>
      <c r="AC225">
        <f ca="1">SUMIFS(INDEX($B$149:$M$200,MATCH(AC$219,$A$149:$A$200,0),1):INDEX($B$149:$M$200,MATCH(AC$219,$A$149:$A$200,0),12),$B208:$M208,"="&amp;"X",$B$146:$M$146,"="&amp;"N")</f>
        <v>0</v>
      </c>
      <c r="AD225">
        <f ca="1">SUMIFS(INDEX($B$149:$M$200,MATCH(AD$219,$A$149:$A$200,0),1):INDEX($B$149:$M$200,MATCH(AD$219,$A$149:$A$200,0),12),$B208:$M208,"="&amp;"X",$B$146:$M$146,"="&amp;"N")</f>
        <v>0</v>
      </c>
      <c r="AE225">
        <f ca="1">SUMIFS(INDEX($B$149:$M$200,MATCH(AE$219,$A$149:$A$200,0),1):INDEX($B$149:$M$200,MATCH(AE$219,$A$149:$A$200,0),12),$B208:$M208,"="&amp;"X",$B$146:$M$146,"="&amp;"N")</f>
        <v>0</v>
      </c>
      <c r="AF225">
        <f ca="1">SUMIFS(INDEX($B$149:$M$200,MATCH(AF$219,$A$149:$A$200,0),1):INDEX($B$149:$M$200,MATCH(AF$219,$A$149:$A$200,0),12),$B208:$M208,"="&amp;"X",$B$146:$M$146,"="&amp;"N")</f>
        <v>0</v>
      </c>
      <c r="AG225">
        <f ca="1">SUMIFS(INDEX($B$149:$M$200,MATCH(AG$219,$A$149:$A$200,0),1):INDEX($B$149:$M$200,MATCH(AG$219,$A$149:$A$200,0),12),$B208:$M208,"="&amp;"X",$B$146:$M$146,"="&amp;"N")</f>
        <v>0</v>
      </c>
      <c r="AH225">
        <f ca="1">SUMIFS(INDEX($B$149:$M$200,MATCH(AH$219,$A$149:$A$200,0),1):INDEX($B$149:$M$200,MATCH(AH$219,$A$149:$A$200,0),12),$B208:$M208,"="&amp;"X",$B$146:$M$146,"="&amp;"N")</f>
        <v>0</v>
      </c>
      <c r="AI225">
        <f ca="1">SUMIFS(INDEX($B$149:$M$200,MATCH(AI$219,$A$149:$A$200,0),1):INDEX($B$149:$M$200,MATCH(AI$219,$A$149:$A$200,0),12),$B208:$M208,"="&amp;"X",$B$146:$M$146,"="&amp;"N")</f>
        <v>0</v>
      </c>
      <c r="AJ225">
        <f ca="1">SUMIFS(INDEX($B$149:$M$200,MATCH(AJ$219,$A$149:$A$200,0),1):INDEX($B$149:$M$200,MATCH(AJ$219,$A$149:$A$200,0),12),$B208:$M208,"="&amp;"X",$B$146:$M$146,"="&amp;"N")</f>
        <v>0</v>
      </c>
      <c r="AK225">
        <f ca="1">SUMIFS(INDEX($B$149:$M$200,MATCH(AK$219,$A$149:$A$200,0),1):INDEX($B$149:$M$200,MATCH(AK$219,$A$149:$A$200,0),12),$B208:$M208,"="&amp;"X",$B$146:$M$146,"="&amp;"N")</f>
        <v>0</v>
      </c>
      <c r="AL225">
        <f ca="1">SUMIFS(INDEX($B$149:$M$200,MATCH(AL$219,$A$149:$A$200,0),1):INDEX($B$149:$M$200,MATCH(AL$219,$A$149:$A$200,0),12),$B208:$M208,"="&amp;"X",$B$146:$M$146,"="&amp;"N")</f>
        <v>0</v>
      </c>
      <c r="AM225">
        <f ca="1">SUMIFS(INDEX($B$149:$M$200,MATCH(AM$219,$A$149:$A$200,0),1):INDEX($B$149:$M$200,MATCH(AM$219,$A$149:$A$200,0),12),$B208:$M208,"="&amp;"X",$B$146:$M$146,"="&amp;"N")</f>
        <v>0</v>
      </c>
      <c r="AN225">
        <f ca="1">SUMIFS(INDEX($B$149:$M$200,MATCH(AN$219,$A$149:$A$200,0),1):INDEX($B$149:$M$200,MATCH(AN$219,$A$149:$A$200,0),12),$B208:$M208,"="&amp;"X",$B$146:$M$146,"="&amp;"N")</f>
        <v>0</v>
      </c>
      <c r="AO225">
        <f ca="1">SUMIFS(INDEX($B$149:$M$200,MATCH(AO$219,$A$149:$A$200,0),1):INDEX($B$149:$M$200,MATCH(AO$219,$A$149:$A$200,0),12),$B208:$M208,"="&amp;"X",$B$146:$M$146,"="&amp;"N")</f>
        <v>0</v>
      </c>
      <c r="AP225">
        <f ca="1">SUMIFS(INDEX($B$149:$M$200,MATCH(AP$219,$A$149:$A$200,0),1):INDEX($B$149:$M$200,MATCH(AP$219,$A$149:$A$200,0),12),$B208:$M208,"="&amp;"X",$B$146:$M$146,"="&amp;"N")</f>
        <v>0</v>
      </c>
      <c r="AQ225">
        <f ca="1">SUMIFS(INDEX($B$149:$M$200,MATCH(AQ$219,$A$149:$A$200,0),1):INDEX($B$149:$M$200,MATCH(AQ$219,$A$149:$A$200,0),12),$B208:$M208,"="&amp;"X",$B$146:$M$146,"="&amp;"N")</f>
        <v>0</v>
      </c>
      <c r="AR225">
        <f ca="1">SUMIFS(INDEX($B$149:$M$200,MATCH(AR$219,$A$149:$A$200,0),1):INDEX($B$149:$M$200,MATCH(AR$219,$A$149:$A$200,0),12),$B208:$M208,"="&amp;"X",$B$146:$M$146,"="&amp;"N")</f>
        <v>0</v>
      </c>
      <c r="AS225">
        <f ca="1">SUMIFS(INDEX($B$149:$M$200,MATCH(AS$219,$A$149:$A$200,0),1):INDEX($B$149:$M$200,MATCH(AS$219,$A$149:$A$200,0),12),$B208:$M208,"="&amp;"X",$B$146:$M$146,"="&amp;"N")</f>
        <v>0</v>
      </c>
      <c r="AT225">
        <f ca="1">SUMIFS(INDEX($B$149:$M$200,MATCH(AT$219,$A$149:$A$200,0),1):INDEX($B$149:$M$200,MATCH(AT$219,$A$149:$A$200,0),12),$B208:$M208,"="&amp;"X",$B$146:$M$146,"="&amp;"N")</f>
        <v>0</v>
      </c>
      <c r="AU225">
        <f ca="1">SUMIFS(INDEX($B$149:$M$200,MATCH(AU$219,$A$149:$A$200,0),1):INDEX($B$149:$M$200,MATCH(AU$219,$A$149:$A$200,0),12),$B208:$M208,"="&amp;"X",$B$146:$M$146,"="&amp;"N")</f>
        <v>0</v>
      </c>
      <c r="AV225">
        <f ca="1">SUMIFS(INDEX($B$149:$M$200,MATCH(AV$219,$A$149:$A$200,0),1):INDEX($B$149:$M$200,MATCH(AV$219,$A$149:$A$200,0),12),$B208:$M208,"="&amp;"X",$B$146:$M$146,"="&amp;"N")</f>
        <v>0</v>
      </c>
      <c r="AW225">
        <f ca="1">SUMIFS(INDEX($B$149:$M$200,MATCH(AW$219,$A$149:$A$200,0),1):INDEX($B$149:$M$200,MATCH(AW$219,$A$149:$A$200,0),12),$B208:$M208,"="&amp;"X",$B$146:$M$146,"="&amp;"N")</f>
        <v>0</v>
      </c>
      <c r="AX225">
        <f ca="1">SUMIFS(INDEX($B$149:$M$200,MATCH(AX$219,$A$149:$A$200,0),1):INDEX($B$149:$M$200,MATCH(AX$219,$A$149:$A$200,0),12),$B208:$M208,"="&amp;"X",$B$146:$M$146,"="&amp;"N")</f>
        <v>0</v>
      </c>
      <c r="AY225">
        <f ca="1">SUMIFS(INDEX($B$149:$M$200,MATCH(AY$219,$A$149:$A$200,0),1):INDEX($B$149:$M$200,MATCH(AY$219,$A$149:$A$200,0),12),$B208:$M208,"="&amp;"X",$B$146:$M$146,"="&amp;"N")</f>
        <v>0</v>
      </c>
      <c r="AZ225">
        <f ca="1">SUMIFS(INDEX($B$149:$M$200,MATCH(AZ$219,$A$149:$A$200,0),1):INDEX($B$149:$M$200,MATCH(AZ$219,$A$149:$A$200,0),12),$B208:$M208,"="&amp;"X",$B$146:$M$146,"="&amp;"N")</f>
        <v>0</v>
      </c>
      <c r="BA225">
        <f ca="1">SUMIFS(INDEX($B$149:$M$200,MATCH(BA$219,$A$149:$A$200,0),1):INDEX($B$149:$M$200,MATCH(BA$219,$A$149:$A$200,0),12),$B208:$M208,"="&amp;"X",$B$146:$M$146,"="&amp;"N")</f>
        <v>0</v>
      </c>
    </row>
    <row r="226" spans="1:53" x14ac:dyDescent="0.35">
      <c r="A226" s="2" t="str">
        <f>Setup!A26</f>
        <v>Caseload 7</v>
      </c>
      <c r="B226">
        <f ca="1">SUMIFS(INDEX($B$149:$M$200,MATCH(B$219,$A$149:$A$200,0),1):INDEX($B$149:$M$200,MATCH(B$219,$A$149:$A$200,0),12),$B209:$M209,"="&amp;"X",$B$146:$M$146,"="&amp;"N")</f>
        <v>0</v>
      </c>
      <c r="C226">
        <f ca="1">SUMIFS(INDEX($B$149:$M$200,MATCH(C$219,$A$149:$A$200,0),1):INDEX($B$149:$M$200,MATCH(C$219,$A$149:$A$200,0),12),$B209:$M209,"="&amp;"X",$B$146:$M$146,"="&amp;"N")</f>
        <v>0</v>
      </c>
      <c r="D226">
        <f ca="1">SUMIFS(INDEX($B$149:$M$200,MATCH(D$219,$A$149:$A$200,0),1):INDEX($B$149:$M$200,MATCH(D$219,$A$149:$A$200,0),12),$B209:$M209,"="&amp;"X",$B$146:$M$146,"="&amp;"N")</f>
        <v>0</v>
      </c>
      <c r="E226">
        <f ca="1">SUMIFS(INDEX($B$149:$M$200,MATCH(E$219,$A$149:$A$200,0),1):INDEX($B$149:$M$200,MATCH(E$219,$A$149:$A$200,0),12),$B209:$M209,"="&amp;"X",$B$146:$M$146,"="&amp;"N")</f>
        <v>0</v>
      </c>
      <c r="F226">
        <f ca="1">SUMIFS(INDEX($B$149:$M$200,MATCH(F$219,$A$149:$A$200,0),1):INDEX($B$149:$M$200,MATCH(F$219,$A$149:$A$200,0),12),$B209:$M209,"="&amp;"X",$B$146:$M$146,"="&amp;"N")</f>
        <v>0</v>
      </c>
      <c r="G226">
        <f ca="1">SUMIFS(INDEX($B$149:$M$200,MATCH(G$219,$A$149:$A$200,0),1):INDEX($B$149:$M$200,MATCH(G$219,$A$149:$A$200,0),12),$B209:$M209,"="&amp;"X",$B$146:$M$146,"="&amp;"N")</f>
        <v>0</v>
      </c>
      <c r="H226">
        <f ca="1">SUMIFS(INDEX($B$149:$M$200,MATCH(H$219,$A$149:$A$200,0),1):INDEX($B$149:$M$200,MATCH(H$219,$A$149:$A$200,0),12),$B209:$M209,"="&amp;"X",$B$146:$M$146,"="&amp;"N")</f>
        <v>0</v>
      </c>
      <c r="I226">
        <f ca="1">SUMIFS(INDEX($B$149:$M$200,MATCH(I$219,$A$149:$A$200,0),1):INDEX($B$149:$M$200,MATCH(I$219,$A$149:$A$200,0),12),$B209:$M209,"="&amp;"X",$B$146:$M$146,"="&amp;"N")</f>
        <v>0</v>
      </c>
      <c r="J226">
        <f ca="1">SUMIFS(INDEX($B$149:$M$200,MATCH(J$219,$A$149:$A$200,0),1):INDEX($B$149:$M$200,MATCH(J$219,$A$149:$A$200,0),12),$B209:$M209,"="&amp;"X",$B$146:$M$146,"="&amp;"N")</f>
        <v>0</v>
      </c>
      <c r="K226">
        <f ca="1">SUMIFS(INDEX($B$149:$M$200,MATCH(K$219,$A$149:$A$200,0),1):INDEX($B$149:$M$200,MATCH(K$219,$A$149:$A$200,0),12),$B209:$M209,"="&amp;"X",$B$146:$M$146,"="&amp;"N")</f>
        <v>0</v>
      </c>
      <c r="L226">
        <f ca="1">SUMIFS(INDEX($B$149:$M$200,MATCH(L$219,$A$149:$A$200,0),1):INDEX($B$149:$M$200,MATCH(L$219,$A$149:$A$200,0),12),$B209:$M209,"="&amp;"X",$B$146:$M$146,"="&amp;"N")</f>
        <v>0</v>
      </c>
      <c r="M226">
        <f ca="1">SUMIFS(INDEX($B$149:$M$200,MATCH(M$219,$A$149:$A$200,0),1):INDEX($B$149:$M$200,MATCH(M$219,$A$149:$A$200,0),12),$B209:$M209,"="&amp;"X",$B$146:$M$146,"="&amp;"N")</f>
        <v>0</v>
      </c>
      <c r="N226">
        <f ca="1">SUMIFS(INDEX($B$149:$M$200,MATCH(N$219,$A$149:$A$200,0),1):INDEX($B$149:$M$200,MATCH(N$219,$A$149:$A$200,0),12),$B209:$M209,"="&amp;"X",$B$146:$M$146,"="&amp;"N")</f>
        <v>0</v>
      </c>
      <c r="O226">
        <f ca="1">SUMIFS(INDEX($B$149:$M$200,MATCH(O$219,$A$149:$A$200,0),1):INDEX($B$149:$M$200,MATCH(O$219,$A$149:$A$200,0),12),$B209:$M209,"="&amp;"X",$B$146:$M$146,"="&amp;"N")</f>
        <v>0</v>
      </c>
      <c r="P226">
        <f ca="1">SUMIFS(INDEX($B$149:$M$200,MATCH(P$219,$A$149:$A$200,0),1):INDEX($B$149:$M$200,MATCH(P$219,$A$149:$A$200,0),12),$B209:$M209,"="&amp;"X",$B$146:$M$146,"="&amp;"N")</f>
        <v>0</v>
      </c>
      <c r="Q226">
        <f ca="1">SUMIFS(INDEX($B$149:$M$200,MATCH(Q$219,$A$149:$A$200,0),1):INDEX($B$149:$M$200,MATCH(Q$219,$A$149:$A$200,0),12),$B209:$M209,"="&amp;"X",$B$146:$M$146,"="&amp;"N")</f>
        <v>0</v>
      </c>
      <c r="R226">
        <f ca="1">SUMIFS(INDEX($B$149:$M$200,MATCH(R$219,$A$149:$A$200,0),1):INDEX($B$149:$M$200,MATCH(R$219,$A$149:$A$200,0),12),$B209:$M209,"="&amp;"X",$B$146:$M$146,"="&amp;"N")</f>
        <v>0</v>
      </c>
      <c r="S226">
        <f ca="1">SUMIFS(INDEX($B$149:$M$200,MATCH(S$219,$A$149:$A$200,0),1):INDEX($B$149:$M$200,MATCH(S$219,$A$149:$A$200,0),12),$B209:$M209,"="&amp;"X",$B$146:$M$146,"="&amp;"N")</f>
        <v>0</v>
      </c>
      <c r="T226">
        <f ca="1">SUMIFS(INDEX($B$149:$M$200,MATCH(T$219,$A$149:$A$200,0),1):INDEX($B$149:$M$200,MATCH(T$219,$A$149:$A$200,0),12),$B209:$M209,"="&amp;"X",$B$146:$M$146,"="&amp;"N")</f>
        <v>0</v>
      </c>
      <c r="U226">
        <f ca="1">SUMIFS(INDEX($B$149:$M$200,MATCH(U$219,$A$149:$A$200,0),1):INDEX($B$149:$M$200,MATCH(U$219,$A$149:$A$200,0),12),$B209:$M209,"="&amp;"X",$B$146:$M$146,"="&amp;"N")</f>
        <v>0</v>
      </c>
      <c r="V226">
        <f ca="1">SUMIFS(INDEX($B$149:$M$200,MATCH(V$219,$A$149:$A$200,0),1):INDEX($B$149:$M$200,MATCH(V$219,$A$149:$A$200,0),12),$B209:$M209,"="&amp;"X",$B$146:$M$146,"="&amp;"N")</f>
        <v>0</v>
      </c>
      <c r="W226">
        <f ca="1">SUMIFS(INDEX($B$149:$M$200,MATCH(W$219,$A$149:$A$200,0),1):INDEX($B$149:$M$200,MATCH(W$219,$A$149:$A$200,0),12),$B209:$M209,"="&amp;"X",$B$146:$M$146,"="&amp;"N")</f>
        <v>0</v>
      </c>
      <c r="X226">
        <f ca="1">SUMIFS(INDEX($B$149:$M$200,MATCH(X$219,$A$149:$A$200,0),1):INDEX($B$149:$M$200,MATCH(X$219,$A$149:$A$200,0),12),$B209:$M209,"="&amp;"X",$B$146:$M$146,"="&amp;"N")</f>
        <v>0</v>
      </c>
      <c r="Y226">
        <f ca="1">SUMIFS(INDEX($B$149:$M$200,MATCH(Y$219,$A$149:$A$200,0),1):INDEX($B$149:$M$200,MATCH(Y$219,$A$149:$A$200,0),12),$B209:$M209,"="&amp;"X",$B$146:$M$146,"="&amp;"N")</f>
        <v>0</v>
      </c>
      <c r="Z226">
        <f ca="1">SUMIFS(INDEX($B$149:$M$200,MATCH(Z$219,$A$149:$A$200,0),1):INDEX($B$149:$M$200,MATCH(Z$219,$A$149:$A$200,0),12),$B209:$M209,"="&amp;"X",$B$146:$M$146,"="&amp;"N")</f>
        <v>0</v>
      </c>
      <c r="AA226">
        <f ca="1">SUMIFS(INDEX($B$149:$M$200,MATCH(AA$219,$A$149:$A$200,0),1):INDEX($B$149:$M$200,MATCH(AA$219,$A$149:$A$200,0),12),$B209:$M209,"="&amp;"X",$B$146:$M$146,"="&amp;"N")</f>
        <v>0</v>
      </c>
      <c r="AB226">
        <f ca="1">SUMIFS(INDEX($B$149:$M$200,MATCH(AB$219,$A$149:$A$200,0),1):INDEX($B$149:$M$200,MATCH(AB$219,$A$149:$A$200,0),12),$B209:$M209,"="&amp;"X",$B$146:$M$146,"="&amp;"N")</f>
        <v>0</v>
      </c>
      <c r="AC226">
        <f ca="1">SUMIFS(INDEX($B$149:$M$200,MATCH(AC$219,$A$149:$A$200,0),1):INDEX($B$149:$M$200,MATCH(AC$219,$A$149:$A$200,0),12),$B209:$M209,"="&amp;"X",$B$146:$M$146,"="&amp;"N")</f>
        <v>0</v>
      </c>
      <c r="AD226">
        <f ca="1">SUMIFS(INDEX($B$149:$M$200,MATCH(AD$219,$A$149:$A$200,0),1):INDEX($B$149:$M$200,MATCH(AD$219,$A$149:$A$200,0),12),$B209:$M209,"="&amp;"X",$B$146:$M$146,"="&amp;"N")</f>
        <v>0</v>
      </c>
      <c r="AE226">
        <f ca="1">SUMIFS(INDEX($B$149:$M$200,MATCH(AE$219,$A$149:$A$200,0),1):INDEX($B$149:$M$200,MATCH(AE$219,$A$149:$A$200,0),12),$B209:$M209,"="&amp;"X",$B$146:$M$146,"="&amp;"N")</f>
        <v>0</v>
      </c>
      <c r="AF226">
        <f ca="1">SUMIFS(INDEX($B$149:$M$200,MATCH(AF$219,$A$149:$A$200,0),1):INDEX($B$149:$M$200,MATCH(AF$219,$A$149:$A$200,0),12),$B209:$M209,"="&amp;"X",$B$146:$M$146,"="&amp;"N")</f>
        <v>0</v>
      </c>
      <c r="AG226">
        <f ca="1">SUMIFS(INDEX($B$149:$M$200,MATCH(AG$219,$A$149:$A$200,0),1):INDEX($B$149:$M$200,MATCH(AG$219,$A$149:$A$200,0),12),$B209:$M209,"="&amp;"X",$B$146:$M$146,"="&amp;"N")</f>
        <v>0</v>
      </c>
      <c r="AH226">
        <f ca="1">SUMIFS(INDEX($B$149:$M$200,MATCH(AH$219,$A$149:$A$200,0),1):INDEX($B$149:$M$200,MATCH(AH$219,$A$149:$A$200,0),12),$B209:$M209,"="&amp;"X",$B$146:$M$146,"="&amp;"N")</f>
        <v>0</v>
      </c>
      <c r="AI226">
        <f ca="1">SUMIFS(INDEX($B$149:$M$200,MATCH(AI$219,$A$149:$A$200,0),1):INDEX($B$149:$M$200,MATCH(AI$219,$A$149:$A$200,0),12),$B209:$M209,"="&amp;"X",$B$146:$M$146,"="&amp;"N")</f>
        <v>0</v>
      </c>
      <c r="AJ226">
        <f ca="1">SUMIFS(INDEX($B$149:$M$200,MATCH(AJ$219,$A$149:$A$200,0),1):INDEX($B$149:$M$200,MATCH(AJ$219,$A$149:$A$200,0),12),$B209:$M209,"="&amp;"X",$B$146:$M$146,"="&amp;"N")</f>
        <v>0</v>
      </c>
      <c r="AK226">
        <f ca="1">SUMIFS(INDEX($B$149:$M$200,MATCH(AK$219,$A$149:$A$200,0),1):INDEX($B$149:$M$200,MATCH(AK$219,$A$149:$A$200,0),12),$B209:$M209,"="&amp;"X",$B$146:$M$146,"="&amp;"N")</f>
        <v>0</v>
      </c>
      <c r="AL226">
        <f ca="1">SUMIFS(INDEX($B$149:$M$200,MATCH(AL$219,$A$149:$A$200,0),1):INDEX($B$149:$M$200,MATCH(AL$219,$A$149:$A$200,0),12),$B209:$M209,"="&amp;"X",$B$146:$M$146,"="&amp;"N")</f>
        <v>0</v>
      </c>
      <c r="AM226">
        <f ca="1">SUMIFS(INDEX($B$149:$M$200,MATCH(AM$219,$A$149:$A$200,0),1):INDEX($B$149:$M$200,MATCH(AM$219,$A$149:$A$200,0),12),$B209:$M209,"="&amp;"X",$B$146:$M$146,"="&amp;"N")</f>
        <v>0</v>
      </c>
      <c r="AN226">
        <f ca="1">SUMIFS(INDEX($B$149:$M$200,MATCH(AN$219,$A$149:$A$200,0),1):INDEX($B$149:$M$200,MATCH(AN$219,$A$149:$A$200,0),12),$B209:$M209,"="&amp;"X",$B$146:$M$146,"="&amp;"N")</f>
        <v>0</v>
      </c>
      <c r="AO226">
        <f ca="1">SUMIFS(INDEX($B$149:$M$200,MATCH(AO$219,$A$149:$A$200,0),1):INDEX($B$149:$M$200,MATCH(AO$219,$A$149:$A$200,0),12),$B209:$M209,"="&amp;"X",$B$146:$M$146,"="&amp;"N")</f>
        <v>0</v>
      </c>
      <c r="AP226">
        <f ca="1">SUMIFS(INDEX($B$149:$M$200,MATCH(AP$219,$A$149:$A$200,0),1):INDEX($B$149:$M$200,MATCH(AP$219,$A$149:$A$200,0),12),$B209:$M209,"="&amp;"X",$B$146:$M$146,"="&amp;"N")</f>
        <v>0</v>
      </c>
      <c r="AQ226">
        <f ca="1">SUMIFS(INDEX($B$149:$M$200,MATCH(AQ$219,$A$149:$A$200,0),1):INDEX($B$149:$M$200,MATCH(AQ$219,$A$149:$A$200,0),12),$B209:$M209,"="&amp;"X",$B$146:$M$146,"="&amp;"N")</f>
        <v>0</v>
      </c>
      <c r="AR226">
        <f ca="1">SUMIFS(INDEX($B$149:$M$200,MATCH(AR$219,$A$149:$A$200,0),1):INDEX($B$149:$M$200,MATCH(AR$219,$A$149:$A$200,0),12),$B209:$M209,"="&amp;"X",$B$146:$M$146,"="&amp;"N")</f>
        <v>0</v>
      </c>
      <c r="AS226">
        <f ca="1">SUMIFS(INDEX($B$149:$M$200,MATCH(AS$219,$A$149:$A$200,0),1):INDEX($B$149:$M$200,MATCH(AS$219,$A$149:$A$200,0),12),$B209:$M209,"="&amp;"X",$B$146:$M$146,"="&amp;"N")</f>
        <v>0</v>
      </c>
      <c r="AT226">
        <f ca="1">SUMIFS(INDEX($B$149:$M$200,MATCH(AT$219,$A$149:$A$200,0),1):INDEX($B$149:$M$200,MATCH(AT$219,$A$149:$A$200,0),12),$B209:$M209,"="&amp;"X",$B$146:$M$146,"="&amp;"N")</f>
        <v>0</v>
      </c>
      <c r="AU226">
        <f ca="1">SUMIFS(INDEX($B$149:$M$200,MATCH(AU$219,$A$149:$A$200,0),1):INDEX($B$149:$M$200,MATCH(AU$219,$A$149:$A$200,0),12),$B209:$M209,"="&amp;"X",$B$146:$M$146,"="&amp;"N")</f>
        <v>0</v>
      </c>
      <c r="AV226">
        <f ca="1">SUMIFS(INDEX($B$149:$M$200,MATCH(AV$219,$A$149:$A$200,0),1):INDEX($B$149:$M$200,MATCH(AV$219,$A$149:$A$200,0),12),$B209:$M209,"="&amp;"X",$B$146:$M$146,"="&amp;"N")</f>
        <v>0</v>
      </c>
      <c r="AW226">
        <f ca="1">SUMIFS(INDEX($B$149:$M$200,MATCH(AW$219,$A$149:$A$200,0),1):INDEX($B$149:$M$200,MATCH(AW$219,$A$149:$A$200,0),12),$B209:$M209,"="&amp;"X",$B$146:$M$146,"="&amp;"N")</f>
        <v>0</v>
      </c>
      <c r="AX226">
        <f ca="1">SUMIFS(INDEX($B$149:$M$200,MATCH(AX$219,$A$149:$A$200,0),1):INDEX($B$149:$M$200,MATCH(AX$219,$A$149:$A$200,0),12),$B209:$M209,"="&amp;"X",$B$146:$M$146,"="&amp;"N")</f>
        <v>0</v>
      </c>
      <c r="AY226">
        <f ca="1">SUMIFS(INDEX($B$149:$M$200,MATCH(AY$219,$A$149:$A$200,0),1):INDEX($B$149:$M$200,MATCH(AY$219,$A$149:$A$200,0),12),$B209:$M209,"="&amp;"X",$B$146:$M$146,"="&amp;"N")</f>
        <v>0</v>
      </c>
      <c r="AZ226">
        <f ca="1">SUMIFS(INDEX($B$149:$M$200,MATCH(AZ$219,$A$149:$A$200,0),1):INDEX($B$149:$M$200,MATCH(AZ$219,$A$149:$A$200,0),12),$B209:$M209,"="&amp;"X",$B$146:$M$146,"="&amp;"N")</f>
        <v>0</v>
      </c>
      <c r="BA226">
        <f ca="1">SUMIFS(INDEX($B$149:$M$200,MATCH(BA$219,$A$149:$A$200,0),1):INDEX($B$149:$M$200,MATCH(BA$219,$A$149:$A$200,0),12),$B209:$M209,"="&amp;"X",$B$146:$M$146,"="&amp;"N")</f>
        <v>0</v>
      </c>
    </row>
    <row r="227" spans="1:53" x14ac:dyDescent="0.35">
      <c r="A227" s="2" t="str">
        <f>Setup!A27</f>
        <v>Caseload 8</v>
      </c>
      <c r="B227">
        <f ca="1">SUMIFS(INDEX($B$149:$M$200,MATCH(B$219,$A$149:$A$200,0),1):INDEX($B$149:$M$200,MATCH(B$219,$A$149:$A$200,0),12),$B210:$M210,"="&amp;"X",$B$146:$M$146,"="&amp;"N")</f>
        <v>0</v>
      </c>
      <c r="C227">
        <f ca="1">SUMIFS(INDEX($B$149:$M$200,MATCH(C$219,$A$149:$A$200,0),1):INDEX($B$149:$M$200,MATCH(C$219,$A$149:$A$200,0),12),$B210:$M210,"="&amp;"X",$B$146:$M$146,"="&amp;"N")</f>
        <v>0</v>
      </c>
      <c r="D227">
        <f ca="1">SUMIFS(INDEX($B$149:$M$200,MATCH(D$219,$A$149:$A$200,0),1):INDEX($B$149:$M$200,MATCH(D$219,$A$149:$A$200,0),12),$B210:$M210,"="&amp;"X",$B$146:$M$146,"="&amp;"N")</f>
        <v>0</v>
      </c>
      <c r="E227">
        <f ca="1">SUMIFS(INDEX($B$149:$M$200,MATCH(E$219,$A$149:$A$200,0),1):INDEX($B$149:$M$200,MATCH(E$219,$A$149:$A$200,0),12),$B210:$M210,"="&amp;"X",$B$146:$M$146,"="&amp;"N")</f>
        <v>0</v>
      </c>
      <c r="F227">
        <f ca="1">SUMIFS(INDEX($B$149:$M$200,MATCH(F$219,$A$149:$A$200,0),1):INDEX($B$149:$M$200,MATCH(F$219,$A$149:$A$200,0),12),$B210:$M210,"="&amp;"X",$B$146:$M$146,"="&amp;"N")</f>
        <v>0</v>
      </c>
      <c r="G227">
        <f ca="1">SUMIFS(INDEX($B$149:$M$200,MATCH(G$219,$A$149:$A$200,0),1):INDEX($B$149:$M$200,MATCH(G$219,$A$149:$A$200,0),12),$B210:$M210,"="&amp;"X",$B$146:$M$146,"="&amp;"N")</f>
        <v>0</v>
      </c>
      <c r="H227">
        <f ca="1">SUMIFS(INDEX($B$149:$M$200,MATCH(H$219,$A$149:$A$200,0),1):INDEX($B$149:$M$200,MATCH(H$219,$A$149:$A$200,0),12),$B210:$M210,"="&amp;"X",$B$146:$M$146,"="&amp;"N")</f>
        <v>0</v>
      </c>
      <c r="I227">
        <f ca="1">SUMIFS(INDEX($B$149:$M$200,MATCH(I$219,$A$149:$A$200,0),1):INDEX($B$149:$M$200,MATCH(I$219,$A$149:$A$200,0),12),$B210:$M210,"="&amp;"X",$B$146:$M$146,"="&amp;"N")</f>
        <v>0</v>
      </c>
      <c r="J227">
        <f ca="1">SUMIFS(INDEX($B$149:$M$200,MATCH(J$219,$A$149:$A$200,0),1):INDEX($B$149:$M$200,MATCH(J$219,$A$149:$A$200,0),12),$B210:$M210,"="&amp;"X",$B$146:$M$146,"="&amp;"N")</f>
        <v>0</v>
      </c>
      <c r="K227">
        <f ca="1">SUMIFS(INDEX($B$149:$M$200,MATCH(K$219,$A$149:$A$200,0),1):INDEX($B$149:$M$200,MATCH(K$219,$A$149:$A$200,0),12),$B210:$M210,"="&amp;"X",$B$146:$M$146,"="&amp;"N")</f>
        <v>0</v>
      </c>
      <c r="L227">
        <f ca="1">SUMIFS(INDEX($B$149:$M$200,MATCH(L$219,$A$149:$A$200,0),1):INDEX($B$149:$M$200,MATCH(L$219,$A$149:$A$200,0),12),$B210:$M210,"="&amp;"X",$B$146:$M$146,"="&amp;"N")</f>
        <v>0</v>
      </c>
      <c r="M227">
        <f ca="1">SUMIFS(INDEX($B$149:$M$200,MATCH(M$219,$A$149:$A$200,0),1):INDEX($B$149:$M$200,MATCH(M$219,$A$149:$A$200,0),12),$B210:$M210,"="&amp;"X",$B$146:$M$146,"="&amp;"N")</f>
        <v>0</v>
      </c>
      <c r="N227">
        <f ca="1">SUMIFS(INDEX($B$149:$M$200,MATCH(N$219,$A$149:$A$200,0),1):INDEX($B$149:$M$200,MATCH(N$219,$A$149:$A$200,0),12),$B210:$M210,"="&amp;"X",$B$146:$M$146,"="&amp;"N")</f>
        <v>0</v>
      </c>
      <c r="O227">
        <f ca="1">SUMIFS(INDEX($B$149:$M$200,MATCH(O$219,$A$149:$A$200,0),1):INDEX($B$149:$M$200,MATCH(O$219,$A$149:$A$200,0),12),$B210:$M210,"="&amp;"X",$B$146:$M$146,"="&amp;"N")</f>
        <v>0</v>
      </c>
      <c r="P227">
        <f ca="1">SUMIFS(INDEX($B$149:$M$200,MATCH(P$219,$A$149:$A$200,0),1):INDEX($B$149:$M$200,MATCH(P$219,$A$149:$A$200,0),12),$B210:$M210,"="&amp;"X",$B$146:$M$146,"="&amp;"N")</f>
        <v>0</v>
      </c>
      <c r="Q227">
        <f ca="1">SUMIFS(INDEX($B$149:$M$200,MATCH(Q$219,$A$149:$A$200,0),1):INDEX($B$149:$M$200,MATCH(Q$219,$A$149:$A$200,0),12),$B210:$M210,"="&amp;"X",$B$146:$M$146,"="&amp;"N")</f>
        <v>0</v>
      </c>
      <c r="R227">
        <f ca="1">SUMIFS(INDEX($B$149:$M$200,MATCH(R$219,$A$149:$A$200,0),1):INDEX($B$149:$M$200,MATCH(R$219,$A$149:$A$200,0),12),$B210:$M210,"="&amp;"X",$B$146:$M$146,"="&amp;"N")</f>
        <v>0</v>
      </c>
      <c r="S227">
        <f ca="1">SUMIFS(INDEX($B$149:$M$200,MATCH(S$219,$A$149:$A$200,0),1):INDEX($B$149:$M$200,MATCH(S$219,$A$149:$A$200,0),12),$B210:$M210,"="&amp;"X",$B$146:$M$146,"="&amp;"N")</f>
        <v>0</v>
      </c>
      <c r="T227">
        <f ca="1">SUMIFS(INDEX($B$149:$M$200,MATCH(T$219,$A$149:$A$200,0),1):INDEX($B$149:$M$200,MATCH(T$219,$A$149:$A$200,0),12),$B210:$M210,"="&amp;"X",$B$146:$M$146,"="&amp;"N")</f>
        <v>0</v>
      </c>
      <c r="U227">
        <f ca="1">SUMIFS(INDEX($B$149:$M$200,MATCH(U$219,$A$149:$A$200,0),1):INDEX($B$149:$M$200,MATCH(U$219,$A$149:$A$200,0),12),$B210:$M210,"="&amp;"X",$B$146:$M$146,"="&amp;"N")</f>
        <v>0</v>
      </c>
      <c r="V227">
        <f ca="1">SUMIFS(INDEX($B$149:$M$200,MATCH(V$219,$A$149:$A$200,0),1):INDEX($B$149:$M$200,MATCH(V$219,$A$149:$A$200,0),12),$B210:$M210,"="&amp;"X",$B$146:$M$146,"="&amp;"N")</f>
        <v>0</v>
      </c>
      <c r="W227">
        <f ca="1">SUMIFS(INDEX($B$149:$M$200,MATCH(W$219,$A$149:$A$200,0),1):INDEX($B$149:$M$200,MATCH(W$219,$A$149:$A$200,0),12),$B210:$M210,"="&amp;"X",$B$146:$M$146,"="&amp;"N")</f>
        <v>0</v>
      </c>
      <c r="X227">
        <f ca="1">SUMIFS(INDEX($B$149:$M$200,MATCH(X$219,$A$149:$A$200,0),1):INDEX($B$149:$M$200,MATCH(X$219,$A$149:$A$200,0),12),$B210:$M210,"="&amp;"X",$B$146:$M$146,"="&amp;"N")</f>
        <v>0</v>
      </c>
      <c r="Y227">
        <f ca="1">SUMIFS(INDEX($B$149:$M$200,MATCH(Y$219,$A$149:$A$200,0),1):INDEX($B$149:$M$200,MATCH(Y$219,$A$149:$A$200,0),12),$B210:$M210,"="&amp;"X",$B$146:$M$146,"="&amp;"N")</f>
        <v>0</v>
      </c>
      <c r="Z227">
        <f ca="1">SUMIFS(INDEX($B$149:$M$200,MATCH(Z$219,$A$149:$A$200,0),1):INDEX($B$149:$M$200,MATCH(Z$219,$A$149:$A$200,0),12),$B210:$M210,"="&amp;"X",$B$146:$M$146,"="&amp;"N")</f>
        <v>0</v>
      </c>
      <c r="AA227">
        <f ca="1">SUMIFS(INDEX($B$149:$M$200,MATCH(AA$219,$A$149:$A$200,0),1):INDEX($B$149:$M$200,MATCH(AA$219,$A$149:$A$200,0),12),$B210:$M210,"="&amp;"X",$B$146:$M$146,"="&amp;"N")</f>
        <v>0</v>
      </c>
      <c r="AB227">
        <f ca="1">SUMIFS(INDEX($B$149:$M$200,MATCH(AB$219,$A$149:$A$200,0),1):INDEX($B$149:$M$200,MATCH(AB$219,$A$149:$A$200,0),12),$B210:$M210,"="&amp;"X",$B$146:$M$146,"="&amp;"N")</f>
        <v>0</v>
      </c>
      <c r="AC227">
        <f ca="1">SUMIFS(INDEX($B$149:$M$200,MATCH(AC$219,$A$149:$A$200,0),1):INDEX($B$149:$M$200,MATCH(AC$219,$A$149:$A$200,0),12),$B210:$M210,"="&amp;"X",$B$146:$M$146,"="&amp;"N")</f>
        <v>0</v>
      </c>
      <c r="AD227">
        <f ca="1">SUMIFS(INDEX($B$149:$M$200,MATCH(AD$219,$A$149:$A$200,0),1):INDEX($B$149:$M$200,MATCH(AD$219,$A$149:$A$200,0),12),$B210:$M210,"="&amp;"X",$B$146:$M$146,"="&amp;"N")</f>
        <v>0</v>
      </c>
      <c r="AE227">
        <f ca="1">SUMIFS(INDEX($B$149:$M$200,MATCH(AE$219,$A$149:$A$200,0),1):INDEX($B$149:$M$200,MATCH(AE$219,$A$149:$A$200,0),12),$B210:$M210,"="&amp;"X",$B$146:$M$146,"="&amp;"N")</f>
        <v>0</v>
      </c>
      <c r="AF227">
        <f ca="1">SUMIFS(INDEX($B$149:$M$200,MATCH(AF$219,$A$149:$A$200,0),1):INDEX($B$149:$M$200,MATCH(AF$219,$A$149:$A$200,0),12),$B210:$M210,"="&amp;"X",$B$146:$M$146,"="&amp;"N")</f>
        <v>0</v>
      </c>
      <c r="AG227">
        <f ca="1">SUMIFS(INDEX($B$149:$M$200,MATCH(AG$219,$A$149:$A$200,0),1):INDEX($B$149:$M$200,MATCH(AG$219,$A$149:$A$200,0),12),$B210:$M210,"="&amp;"X",$B$146:$M$146,"="&amp;"N")</f>
        <v>0</v>
      </c>
      <c r="AH227">
        <f ca="1">SUMIFS(INDEX($B$149:$M$200,MATCH(AH$219,$A$149:$A$200,0),1):INDEX($B$149:$M$200,MATCH(AH$219,$A$149:$A$200,0),12),$B210:$M210,"="&amp;"X",$B$146:$M$146,"="&amp;"N")</f>
        <v>0</v>
      </c>
      <c r="AI227">
        <f ca="1">SUMIFS(INDEX($B$149:$M$200,MATCH(AI$219,$A$149:$A$200,0),1):INDEX($B$149:$M$200,MATCH(AI$219,$A$149:$A$200,0),12),$B210:$M210,"="&amp;"X",$B$146:$M$146,"="&amp;"N")</f>
        <v>0</v>
      </c>
      <c r="AJ227">
        <f ca="1">SUMIFS(INDEX($B$149:$M$200,MATCH(AJ$219,$A$149:$A$200,0),1):INDEX($B$149:$M$200,MATCH(AJ$219,$A$149:$A$200,0),12),$B210:$M210,"="&amp;"X",$B$146:$M$146,"="&amp;"N")</f>
        <v>0</v>
      </c>
      <c r="AK227">
        <f ca="1">SUMIFS(INDEX($B$149:$M$200,MATCH(AK$219,$A$149:$A$200,0),1):INDEX($B$149:$M$200,MATCH(AK$219,$A$149:$A$200,0),12),$B210:$M210,"="&amp;"X",$B$146:$M$146,"="&amp;"N")</f>
        <v>0</v>
      </c>
      <c r="AL227">
        <f ca="1">SUMIFS(INDEX($B$149:$M$200,MATCH(AL$219,$A$149:$A$200,0),1):INDEX($B$149:$M$200,MATCH(AL$219,$A$149:$A$200,0),12),$B210:$M210,"="&amp;"X",$B$146:$M$146,"="&amp;"N")</f>
        <v>0</v>
      </c>
      <c r="AM227">
        <f ca="1">SUMIFS(INDEX($B$149:$M$200,MATCH(AM$219,$A$149:$A$200,0),1):INDEX($B$149:$M$200,MATCH(AM$219,$A$149:$A$200,0),12),$B210:$M210,"="&amp;"X",$B$146:$M$146,"="&amp;"N")</f>
        <v>0</v>
      </c>
      <c r="AN227">
        <f ca="1">SUMIFS(INDEX($B$149:$M$200,MATCH(AN$219,$A$149:$A$200,0),1):INDEX($B$149:$M$200,MATCH(AN$219,$A$149:$A$200,0),12),$B210:$M210,"="&amp;"X",$B$146:$M$146,"="&amp;"N")</f>
        <v>0</v>
      </c>
      <c r="AO227">
        <f ca="1">SUMIFS(INDEX($B$149:$M$200,MATCH(AO$219,$A$149:$A$200,0),1):INDEX($B$149:$M$200,MATCH(AO$219,$A$149:$A$200,0),12),$B210:$M210,"="&amp;"X",$B$146:$M$146,"="&amp;"N")</f>
        <v>0</v>
      </c>
      <c r="AP227">
        <f ca="1">SUMIFS(INDEX($B$149:$M$200,MATCH(AP$219,$A$149:$A$200,0),1):INDEX($B$149:$M$200,MATCH(AP$219,$A$149:$A$200,0),12),$B210:$M210,"="&amp;"X",$B$146:$M$146,"="&amp;"N")</f>
        <v>0</v>
      </c>
      <c r="AQ227">
        <f ca="1">SUMIFS(INDEX($B$149:$M$200,MATCH(AQ$219,$A$149:$A$200,0),1):INDEX($B$149:$M$200,MATCH(AQ$219,$A$149:$A$200,0),12),$B210:$M210,"="&amp;"X",$B$146:$M$146,"="&amp;"N")</f>
        <v>0</v>
      </c>
      <c r="AR227">
        <f ca="1">SUMIFS(INDEX($B$149:$M$200,MATCH(AR$219,$A$149:$A$200,0),1):INDEX($B$149:$M$200,MATCH(AR$219,$A$149:$A$200,0),12),$B210:$M210,"="&amp;"X",$B$146:$M$146,"="&amp;"N")</f>
        <v>0</v>
      </c>
      <c r="AS227">
        <f ca="1">SUMIFS(INDEX($B$149:$M$200,MATCH(AS$219,$A$149:$A$200,0),1):INDEX($B$149:$M$200,MATCH(AS$219,$A$149:$A$200,0),12),$B210:$M210,"="&amp;"X",$B$146:$M$146,"="&amp;"N")</f>
        <v>0</v>
      </c>
      <c r="AT227">
        <f ca="1">SUMIFS(INDEX($B$149:$M$200,MATCH(AT$219,$A$149:$A$200,0),1):INDEX($B$149:$M$200,MATCH(AT$219,$A$149:$A$200,0),12),$B210:$M210,"="&amp;"X",$B$146:$M$146,"="&amp;"N")</f>
        <v>0</v>
      </c>
      <c r="AU227">
        <f ca="1">SUMIFS(INDEX($B$149:$M$200,MATCH(AU$219,$A$149:$A$200,0),1):INDEX($B$149:$M$200,MATCH(AU$219,$A$149:$A$200,0),12),$B210:$M210,"="&amp;"X",$B$146:$M$146,"="&amp;"N")</f>
        <v>0</v>
      </c>
      <c r="AV227">
        <f ca="1">SUMIFS(INDEX($B$149:$M$200,MATCH(AV$219,$A$149:$A$200,0),1):INDEX($B$149:$M$200,MATCH(AV$219,$A$149:$A$200,0),12),$B210:$M210,"="&amp;"X",$B$146:$M$146,"="&amp;"N")</f>
        <v>0</v>
      </c>
      <c r="AW227">
        <f ca="1">SUMIFS(INDEX($B$149:$M$200,MATCH(AW$219,$A$149:$A$200,0),1):INDEX($B$149:$M$200,MATCH(AW$219,$A$149:$A$200,0),12),$B210:$M210,"="&amp;"X",$B$146:$M$146,"="&amp;"N")</f>
        <v>0</v>
      </c>
      <c r="AX227">
        <f ca="1">SUMIFS(INDEX($B$149:$M$200,MATCH(AX$219,$A$149:$A$200,0),1):INDEX($B$149:$M$200,MATCH(AX$219,$A$149:$A$200,0),12),$B210:$M210,"="&amp;"X",$B$146:$M$146,"="&amp;"N")</f>
        <v>0</v>
      </c>
      <c r="AY227">
        <f ca="1">SUMIFS(INDEX($B$149:$M$200,MATCH(AY$219,$A$149:$A$200,0),1):INDEX($B$149:$M$200,MATCH(AY$219,$A$149:$A$200,0),12),$B210:$M210,"="&amp;"X",$B$146:$M$146,"="&amp;"N")</f>
        <v>0</v>
      </c>
      <c r="AZ227">
        <f ca="1">SUMIFS(INDEX($B$149:$M$200,MATCH(AZ$219,$A$149:$A$200,0),1):INDEX($B$149:$M$200,MATCH(AZ$219,$A$149:$A$200,0),12),$B210:$M210,"="&amp;"X",$B$146:$M$146,"="&amp;"N")</f>
        <v>0</v>
      </c>
      <c r="BA227">
        <f ca="1">SUMIFS(INDEX($B$149:$M$200,MATCH(BA$219,$A$149:$A$200,0),1):INDEX($B$149:$M$200,MATCH(BA$219,$A$149:$A$200,0),12),$B210:$M210,"="&amp;"X",$B$146:$M$146,"="&amp;"N")</f>
        <v>0</v>
      </c>
    </row>
    <row r="228" spans="1:53" x14ac:dyDescent="0.35">
      <c r="A228" s="2" t="str">
        <f>Setup!A28</f>
        <v>Caseload 9</v>
      </c>
      <c r="B228">
        <f ca="1">SUMIFS(INDEX($B$149:$M$200,MATCH(B$219,$A$149:$A$200,0),1):INDEX($B$149:$M$200,MATCH(B$219,$A$149:$A$200,0),12),$B211:$M211,"="&amp;"X",$B$146:$M$146,"="&amp;"N")</f>
        <v>0</v>
      </c>
      <c r="C228">
        <f ca="1">SUMIFS(INDEX($B$149:$M$200,MATCH(C$219,$A$149:$A$200,0),1):INDEX($B$149:$M$200,MATCH(C$219,$A$149:$A$200,0),12),$B211:$M211,"="&amp;"X",$B$146:$M$146,"="&amp;"N")</f>
        <v>0</v>
      </c>
      <c r="D228">
        <f ca="1">SUMIFS(INDEX($B$149:$M$200,MATCH(D$219,$A$149:$A$200,0),1):INDEX($B$149:$M$200,MATCH(D$219,$A$149:$A$200,0),12),$B211:$M211,"="&amp;"X",$B$146:$M$146,"="&amp;"N")</f>
        <v>0</v>
      </c>
      <c r="E228">
        <f ca="1">SUMIFS(INDEX($B$149:$M$200,MATCH(E$219,$A$149:$A$200,0),1):INDEX($B$149:$M$200,MATCH(E$219,$A$149:$A$200,0),12),$B211:$M211,"="&amp;"X",$B$146:$M$146,"="&amp;"N")</f>
        <v>0</v>
      </c>
      <c r="F228">
        <f ca="1">SUMIFS(INDEX($B$149:$M$200,MATCH(F$219,$A$149:$A$200,0),1):INDEX($B$149:$M$200,MATCH(F$219,$A$149:$A$200,0),12),$B211:$M211,"="&amp;"X",$B$146:$M$146,"="&amp;"N")</f>
        <v>0</v>
      </c>
      <c r="G228">
        <f ca="1">SUMIFS(INDEX($B$149:$M$200,MATCH(G$219,$A$149:$A$200,0),1):INDEX($B$149:$M$200,MATCH(G$219,$A$149:$A$200,0),12),$B211:$M211,"="&amp;"X",$B$146:$M$146,"="&amp;"N")</f>
        <v>0</v>
      </c>
      <c r="H228">
        <f ca="1">SUMIFS(INDEX($B$149:$M$200,MATCH(H$219,$A$149:$A$200,0),1):INDEX($B$149:$M$200,MATCH(H$219,$A$149:$A$200,0),12),$B211:$M211,"="&amp;"X",$B$146:$M$146,"="&amp;"N")</f>
        <v>0</v>
      </c>
      <c r="I228">
        <f ca="1">SUMIFS(INDEX($B$149:$M$200,MATCH(I$219,$A$149:$A$200,0),1):INDEX($B$149:$M$200,MATCH(I$219,$A$149:$A$200,0),12),$B211:$M211,"="&amp;"X",$B$146:$M$146,"="&amp;"N")</f>
        <v>0</v>
      </c>
      <c r="J228">
        <f ca="1">SUMIFS(INDEX($B$149:$M$200,MATCH(J$219,$A$149:$A$200,0),1):INDEX($B$149:$M$200,MATCH(J$219,$A$149:$A$200,0),12),$B211:$M211,"="&amp;"X",$B$146:$M$146,"="&amp;"N")</f>
        <v>0</v>
      </c>
      <c r="K228">
        <f ca="1">SUMIFS(INDEX($B$149:$M$200,MATCH(K$219,$A$149:$A$200,0),1):INDEX($B$149:$M$200,MATCH(K$219,$A$149:$A$200,0),12),$B211:$M211,"="&amp;"X",$B$146:$M$146,"="&amp;"N")</f>
        <v>0</v>
      </c>
      <c r="L228">
        <f ca="1">SUMIFS(INDEX($B$149:$M$200,MATCH(L$219,$A$149:$A$200,0),1):INDEX($B$149:$M$200,MATCH(L$219,$A$149:$A$200,0),12),$B211:$M211,"="&amp;"X",$B$146:$M$146,"="&amp;"N")</f>
        <v>0</v>
      </c>
      <c r="M228">
        <f ca="1">SUMIFS(INDEX($B$149:$M$200,MATCH(M$219,$A$149:$A$200,0),1):INDEX($B$149:$M$200,MATCH(M$219,$A$149:$A$200,0),12),$B211:$M211,"="&amp;"X",$B$146:$M$146,"="&amp;"N")</f>
        <v>0</v>
      </c>
      <c r="N228">
        <f ca="1">SUMIFS(INDEX($B$149:$M$200,MATCH(N$219,$A$149:$A$200,0),1):INDEX($B$149:$M$200,MATCH(N$219,$A$149:$A$200,0),12),$B211:$M211,"="&amp;"X",$B$146:$M$146,"="&amp;"N")</f>
        <v>0</v>
      </c>
      <c r="O228">
        <f ca="1">SUMIFS(INDEX($B$149:$M$200,MATCH(O$219,$A$149:$A$200,0),1):INDEX($B$149:$M$200,MATCH(O$219,$A$149:$A$200,0),12),$B211:$M211,"="&amp;"X",$B$146:$M$146,"="&amp;"N")</f>
        <v>0</v>
      </c>
      <c r="P228">
        <f ca="1">SUMIFS(INDEX($B$149:$M$200,MATCH(P$219,$A$149:$A$200,0),1):INDEX($B$149:$M$200,MATCH(P$219,$A$149:$A$200,0),12),$B211:$M211,"="&amp;"X",$B$146:$M$146,"="&amp;"N")</f>
        <v>0</v>
      </c>
      <c r="Q228">
        <f ca="1">SUMIFS(INDEX($B$149:$M$200,MATCH(Q$219,$A$149:$A$200,0),1):INDEX($B$149:$M$200,MATCH(Q$219,$A$149:$A$200,0),12),$B211:$M211,"="&amp;"X",$B$146:$M$146,"="&amp;"N")</f>
        <v>0</v>
      </c>
      <c r="R228">
        <f ca="1">SUMIFS(INDEX($B$149:$M$200,MATCH(R$219,$A$149:$A$200,0),1):INDEX($B$149:$M$200,MATCH(R$219,$A$149:$A$200,0),12),$B211:$M211,"="&amp;"X",$B$146:$M$146,"="&amp;"N")</f>
        <v>0</v>
      </c>
      <c r="S228">
        <f ca="1">SUMIFS(INDEX($B$149:$M$200,MATCH(S$219,$A$149:$A$200,0),1):INDEX($B$149:$M$200,MATCH(S$219,$A$149:$A$200,0),12),$B211:$M211,"="&amp;"X",$B$146:$M$146,"="&amp;"N")</f>
        <v>0</v>
      </c>
      <c r="T228">
        <f ca="1">SUMIFS(INDEX($B$149:$M$200,MATCH(T$219,$A$149:$A$200,0),1):INDEX($B$149:$M$200,MATCH(T$219,$A$149:$A$200,0),12),$B211:$M211,"="&amp;"X",$B$146:$M$146,"="&amp;"N")</f>
        <v>0</v>
      </c>
      <c r="U228">
        <f ca="1">SUMIFS(INDEX($B$149:$M$200,MATCH(U$219,$A$149:$A$200,0),1):INDEX($B$149:$M$200,MATCH(U$219,$A$149:$A$200,0),12),$B211:$M211,"="&amp;"X",$B$146:$M$146,"="&amp;"N")</f>
        <v>0</v>
      </c>
      <c r="V228">
        <f ca="1">SUMIFS(INDEX($B$149:$M$200,MATCH(V$219,$A$149:$A$200,0),1):INDEX($B$149:$M$200,MATCH(V$219,$A$149:$A$200,0),12),$B211:$M211,"="&amp;"X",$B$146:$M$146,"="&amp;"N")</f>
        <v>0</v>
      </c>
      <c r="W228">
        <f ca="1">SUMIFS(INDEX($B$149:$M$200,MATCH(W$219,$A$149:$A$200,0),1):INDEX($B$149:$M$200,MATCH(W$219,$A$149:$A$200,0),12),$B211:$M211,"="&amp;"X",$B$146:$M$146,"="&amp;"N")</f>
        <v>0</v>
      </c>
      <c r="X228">
        <f ca="1">SUMIFS(INDEX($B$149:$M$200,MATCH(X$219,$A$149:$A$200,0),1):INDEX($B$149:$M$200,MATCH(X$219,$A$149:$A$200,0),12),$B211:$M211,"="&amp;"X",$B$146:$M$146,"="&amp;"N")</f>
        <v>0</v>
      </c>
      <c r="Y228">
        <f ca="1">SUMIFS(INDEX($B$149:$M$200,MATCH(Y$219,$A$149:$A$200,0),1):INDEX($B$149:$M$200,MATCH(Y$219,$A$149:$A$200,0),12),$B211:$M211,"="&amp;"X",$B$146:$M$146,"="&amp;"N")</f>
        <v>0</v>
      </c>
      <c r="Z228">
        <f ca="1">SUMIFS(INDEX($B$149:$M$200,MATCH(Z$219,$A$149:$A$200,0),1):INDEX($B$149:$M$200,MATCH(Z$219,$A$149:$A$200,0),12),$B211:$M211,"="&amp;"X",$B$146:$M$146,"="&amp;"N")</f>
        <v>0</v>
      </c>
      <c r="AA228">
        <f ca="1">SUMIFS(INDEX($B$149:$M$200,MATCH(AA$219,$A$149:$A$200,0),1):INDEX($B$149:$M$200,MATCH(AA$219,$A$149:$A$200,0),12),$B211:$M211,"="&amp;"X",$B$146:$M$146,"="&amp;"N")</f>
        <v>0</v>
      </c>
      <c r="AB228">
        <f ca="1">SUMIFS(INDEX($B$149:$M$200,MATCH(AB$219,$A$149:$A$200,0),1):INDEX($B$149:$M$200,MATCH(AB$219,$A$149:$A$200,0),12),$B211:$M211,"="&amp;"X",$B$146:$M$146,"="&amp;"N")</f>
        <v>0</v>
      </c>
      <c r="AC228">
        <f ca="1">SUMIFS(INDEX($B$149:$M$200,MATCH(AC$219,$A$149:$A$200,0),1):INDEX($B$149:$M$200,MATCH(AC$219,$A$149:$A$200,0),12),$B211:$M211,"="&amp;"X",$B$146:$M$146,"="&amp;"N")</f>
        <v>0</v>
      </c>
      <c r="AD228">
        <f ca="1">SUMIFS(INDEX($B$149:$M$200,MATCH(AD$219,$A$149:$A$200,0),1):INDEX($B$149:$M$200,MATCH(AD$219,$A$149:$A$200,0),12),$B211:$M211,"="&amp;"X",$B$146:$M$146,"="&amp;"N")</f>
        <v>0</v>
      </c>
      <c r="AE228">
        <f ca="1">SUMIFS(INDEX($B$149:$M$200,MATCH(AE$219,$A$149:$A$200,0),1):INDEX($B$149:$M$200,MATCH(AE$219,$A$149:$A$200,0),12),$B211:$M211,"="&amp;"X",$B$146:$M$146,"="&amp;"N")</f>
        <v>0</v>
      </c>
      <c r="AF228">
        <f ca="1">SUMIFS(INDEX($B$149:$M$200,MATCH(AF$219,$A$149:$A$200,0),1):INDEX($B$149:$M$200,MATCH(AF$219,$A$149:$A$200,0),12),$B211:$M211,"="&amp;"X",$B$146:$M$146,"="&amp;"N")</f>
        <v>0</v>
      </c>
      <c r="AG228">
        <f ca="1">SUMIFS(INDEX($B$149:$M$200,MATCH(AG$219,$A$149:$A$200,0),1):INDEX($B$149:$M$200,MATCH(AG$219,$A$149:$A$200,0),12),$B211:$M211,"="&amp;"X",$B$146:$M$146,"="&amp;"N")</f>
        <v>0</v>
      </c>
      <c r="AH228">
        <f ca="1">SUMIFS(INDEX($B$149:$M$200,MATCH(AH$219,$A$149:$A$200,0),1):INDEX($B$149:$M$200,MATCH(AH$219,$A$149:$A$200,0),12),$B211:$M211,"="&amp;"X",$B$146:$M$146,"="&amp;"N")</f>
        <v>0</v>
      </c>
      <c r="AI228">
        <f ca="1">SUMIFS(INDEX($B$149:$M$200,MATCH(AI$219,$A$149:$A$200,0),1):INDEX($B$149:$M$200,MATCH(AI$219,$A$149:$A$200,0),12),$B211:$M211,"="&amp;"X",$B$146:$M$146,"="&amp;"N")</f>
        <v>0</v>
      </c>
      <c r="AJ228">
        <f ca="1">SUMIFS(INDEX($B$149:$M$200,MATCH(AJ$219,$A$149:$A$200,0),1):INDEX($B$149:$M$200,MATCH(AJ$219,$A$149:$A$200,0),12),$B211:$M211,"="&amp;"X",$B$146:$M$146,"="&amp;"N")</f>
        <v>0</v>
      </c>
      <c r="AK228">
        <f ca="1">SUMIFS(INDEX($B$149:$M$200,MATCH(AK$219,$A$149:$A$200,0),1):INDEX($B$149:$M$200,MATCH(AK$219,$A$149:$A$200,0),12),$B211:$M211,"="&amp;"X",$B$146:$M$146,"="&amp;"N")</f>
        <v>0</v>
      </c>
      <c r="AL228">
        <f ca="1">SUMIFS(INDEX($B$149:$M$200,MATCH(AL$219,$A$149:$A$200,0),1):INDEX($B$149:$M$200,MATCH(AL$219,$A$149:$A$200,0),12),$B211:$M211,"="&amp;"X",$B$146:$M$146,"="&amp;"N")</f>
        <v>0</v>
      </c>
      <c r="AM228">
        <f ca="1">SUMIFS(INDEX($B$149:$M$200,MATCH(AM$219,$A$149:$A$200,0),1):INDEX($B$149:$M$200,MATCH(AM$219,$A$149:$A$200,0),12),$B211:$M211,"="&amp;"X",$B$146:$M$146,"="&amp;"N")</f>
        <v>0</v>
      </c>
      <c r="AN228">
        <f ca="1">SUMIFS(INDEX($B$149:$M$200,MATCH(AN$219,$A$149:$A$200,0),1):INDEX($B$149:$M$200,MATCH(AN$219,$A$149:$A$200,0),12),$B211:$M211,"="&amp;"X",$B$146:$M$146,"="&amp;"N")</f>
        <v>0</v>
      </c>
      <c r="AO228">
        <f ca="1">SUMIFS(INDEX($B$149:$M$200,MATCH(AO$219,$A$149:$A$200,0),1):INDEX($B$149:$M$200,MATCH(AO$219,$A$149:$A$200,0),12),$B211:$M211,"="&amp;"X",$B$146:$M$146,"="&amp;"N")</f>
        <v>0</v>
      </c>
      <c r="AP228">
        <f ca="1">SUMIFS(INDEX($B$149:$M$200,MATCH(AP$219,$A$149:$A$200,0),1):INDEX($B$149:$M$200,MATCH(AP$219,$A$149:$A$200,0),12),$B211:$M211,"="&amp;"X",$B$146:$M$146,"="&amp;"N")</f>
        <v>0</v>
      </c>
      <c r="AQ228">
        <f ca="1">SUMIFS(INDEX($B$149:$M$200,MATCH(AQ$219,$A$149:$A$200,0),1):INDEX($B$149:$M$200,MATCH(AQ$219,$A$149:$A$200,0),12),$B211:$M211,"="&amp;"X",$B$146:$M$146,"="&amp;"N")</f>
        <v>0</v>
      </c>
      <c r="AR228">
        <f ca="1">SUMIFS(INDEX($B$149:$M$200,MATCH(AR$219,$A$149:$A$200,0),1):INDEX($B$149:$M$200,MATCH(AR$219,$A$149:$A$200,0),12),$B211:$M211,"="&amp;"X",$B$146:$M$146,"="&amp;"N")</f>
        <v>0</v>
      </c>
      <c r="AS228">
        <f ca="1">SUMIFS(INDEX($B$149:$M$200,MATCH(AS$219,$A$149:$A$200,0),1):INDEX($B$149:$M$200,MATCH(AS$219,$A$149:$A$200,0),12),$B211:$M211,"="&amp;"X",$B$146:$M$146,"="&amp;"N")</f>
        <v>0</v>
      </c>
      <c r="AT228">
        <f ca="1">SUMIFS(INDEX($B$149:$M$200,MATCH(AT$219,$A$149:$A$200,0),1):INDEX($B$149:$M$200,MATCH(AT$219,$A$149:$A$200,0),12),$B211:$M211,"="&amp;"X",$B$146:$M$146,"="&amp;"N")</f>
        <v>0</v>
      </c>
      <c r="AU228">
        <f ca="1">SUMIFS(INDEX($B$149:$M$200,MATCH(AU$219,$A$149:$A$200,0),1):INDEX($B$149:$M$200,MATCH(AU$219,$A$149:$A$200,0),12),$B211:$M211,"="&amp;"X",$B$146:$M$146,"="&amp;"N")</f>
        <v>0</v>
      </c>
      <c r="AV228">
        <f ca="1">SUMIFS(INDEX($B$149:$M$200,MATCH(AV$219,$A$149:$A$200,0),1):INDEX($B$149:$M$200,MATCH(AV$219,$A$149:$A$200,0),12),$B211:$M211,"="&amp;"X",$B$146:$M$146,"="&amp;"N")</f>
        <v>0</v>
      </c>
      <c r="AW228">
        <f ca="1">SUMIFS(INDEX($B$149:$M$200,MATCH(AW$219,$A$149:$A$200,0),1):INDEX($B$149:$M$200,MATCH(AW$219,$A$149:$A$200,0),12),$B211:$M211,"="&amp;"X",$B$146:$M$146,"="&amp;"N")</f>
        <v>0</v>
      </c>
      <c r="AX228">
        <f ca="1">SUMIFS(INDEX($B$149:$M$200,MATCH(AX$219,$A$149:$A$200,0),1):INDEX($B$149:$M$200,MATCH(AX$219,$A$149:$A$200,0),12),$B211:$M211,"="&amp;"X",$B$146:$M$146,"="&amp;"N")</f>
        <v>0</v>
      </c>
      <c r="AY228">
        <f ca="1">SUMIFS(INDEX($B$149:$M$200,MATCH(AY$219,$A$149:$A$200,0),1):INDEX($B$149:$M$200,MATCH(AY$219,$A$149:$A$200,0),12),$B211:$M211,"="&amp;"X",$B$146:$M$146,"="&amp;"N")</f>
        <v>0</v>
      </c>
      <c r="AZ228">
        <f ca="1">SUMIFS(INDEX($B$149:$M$200,MATCH(AZ$219,$A$149:$A$200,0),1):INDEX($B$149:$M$200,MATCH(AZ$219,$A$149:$A$200,0),12),$B211:$M211,"="&amp;"X",$B$146:$M$146,"="&amp;"N")</f>
        <v>0</v>
      </c>
      <c r="BA228">
        <f ca="1">SUMIFS(INDEX($B$149:$M$200,MATCH(BA$219,$A$149:$A$200,0),1):INDEX($B$149:$M$200,MATCH(BA$219,$A$149:$A$200,0),12),$B211:$M211,"="&amp;"X",$B$146:$M$146,"="&amp;"N")</f>
        <v>0</v>
      </c>
    </row>
    <row r="229" spans="1:53" x14ac:dyDescent="0.35">
      <c r="A229" s="2" t="str">
        <f>Setup!A29</f>
        <v>Caseload 10</v>
      </c>
      <c r="B229">
        <f ca="1">SUMIFS(INDEX($B$149:$M$200,MATCH(B$219,$A$149:$A$200,0),1):INDEX($B$149:$M$200,MATCH(B$219,$A$149:$A$200,0),12),$B212:$M212,"="&amp;"X",$B$146:$M$146,"="&amp;"N")</f>
        <v>0</v>
      </c>
      <c r="C229">
        <f ca="1">SUMIFS(INDEX($B$149:$M$200,MATCH(C$219,$A$149:$A$200,0),1):INDEX($B$149:$M$200,MATCH(C$219,$A$149:$A$200,0),12),$B212:$M212,"="&amp;"X",$B$146:$M$146,"="&amp;"N")</f>
        <v>0</v>
      </c>
      <c r="D229">
        <f ca="1">SUMIFS(INDEX($B$149:$M$200,MATCH(D$219,$A$149:$A$200,0),1):INDEX($B$149:$M$200,MATCH(D$219,$A$149:$A$200,0),12),$B212:$M212,"="&amp;"X",$B$146:$M$146,"="&amp;"N")</f>
        <v>0</v>
      </c>
      <c r="E229">
        <f ca="1">SUMIFS(INDEX($B$149:$M$200,MATCH(E$219,$A$149:$A$200,0),1):INDEX($B$149:$M$200,MATCH(E$219,$A$149:$A$200,0),12),$B212:$M212,"="&amp;"X",$B$146:$M$146,"="&amp;"N")</f>
        <v>0</v>
      </c>
      <c r="F229">
        <f ca="1">SUMIFS(INDEX($B$149:$M$200,MATCH(F$219,$A$149:$A$200,0),1):INDEX($B$149:$M$200,MATCH(F$219,$A$149:$A$200,0),12),$B212:$M212,"="&amp;"X",$B$146:$M$146,"="&amp;"N")</f>
        <v>0</v>
      </c>
      <c r="G229">
        <f ca="1">SUMIFS(INDEX($B$149:$M$200,MATCH(G$219,$A$149:$A$200,0),1):INDEX($B$149:$M$200,MATCH(G$219,$A$149:$A$200,0),12),$B212:$M212,"="&amp;"X",$B$146:$M$146,"="&amp;"N")</f>
        <v>0</v>
      </c>
      <c r="H229">
        <f ca="1">SUMIFS(INDEX($B$149:$M$200,MATCH(H$219,$A$149:$A$200,0),1):INDEX($B$149:$M$200,MATCH(H$219,$A$149:$A$200,0),12),$B212:$M212,"="&amp;"X",$B$146:$M$146,"="&amp;"N")</f>
        <v>0</v>
      </c>
      <c r="I229">
        <f ca="1">SUMIFS(INDEX($B$149:$M$200,MATCH(I$219,$A$149:$A$200,0),1):INDEX($B$149:$M$200,MATCH(I$219,$A$149:$A$200,0),12),$B212:$M212,"="&amp;"X",$B$146:$M$146,"="&amp;"N")</f>
        <v>0</v>
      </c>
      <c r="J229">
        <f ca="1">SUMIFS(INDEX($B$149:$M$200,MATCH(J$219,$A$149:$A$200,0),1):INDEX($B$149:$M$200,MATCH(J$219,$A$149:$A$200,0),12),$B212:$M212,"="&amp;"X",$B$146:$M$146,"="&amp;"N")</f>
        <v>0</v>
      </c>
      <c r="K229">
        <f ca="1">SUMIFS(INDEX($B$149:$M$200,MATCH(K$219,$A$149:$A$200,0),1):INDEX($B$149:$M$200,MATCH(K$219,$A$149:$A$200,0),12),$B212:$M212,"="&amp;"X",$B$146:$M$146,"="&amp;"N")</f>
        <v>0</v>
      </c>
      <c r="L229">
        <f ca="1">SUMIFS(INDEX($B$149:$M$200,MATCH(L$219,$A$149:$A$200,0),1):INDEX($B$149:$M$200,MATCH(L$219,$A$149:$A$200,0),12),$B212:$M212,"="&amp;"X",$B$146:$M$146,"="&amp;"N")</f>
        <v>0</v>
      </c>
      <c r="M229">
        <f ca="1">SUMIFS(INDEX($B$149:$M$200,MATCH(M$219,$A$149:$A$200,0),1):INDEX($B$149:$M$200,MATCH(M$219,$A$149:$A$200,0),12),$B212:$M212,"="&amp;"X",$B$146:$M$146,"="&amp;"N")</f>
        <v>0</v>
      </c>
      <c r="N229">
        <f ca="1">SUMIFS(INDEX($B$149:$M$200,MATCH(N$219,$A$149:$A$200,0),1):INDEX($B$149:$M$200,MATCH(N$219,$A$149:$A$200,0),12),$B212:$M212,"="&amp;"X",$B$146:$M$146,"="&amp;"N")</f>
        <v>0</v>
      </c>
      <c r="O229">
        <f ca="1">SUMIFS(INDEX($B$149:$M$200,MATCH(O$219,$A$149:$A$200,0),1):INDEX($B$149:$M$200,MATCH(O$219,$A$149:$A$200,0),12),$B212:$M212,"="&amp;"X",$B$146:$M$146,"="&amp;"N")</f>
        <v>0</v>
      </c>
      <c r="P229">
        <f ca="1">SUMIFS(INDEX($B$149:$M$200,MATCH(P$219,$A$149:$A$200,0),1):INDEX($B$149:$M$200,MATCH(P$219,$A$149:$A$200,0),12),$B212:$M212,"="&amp;"X",$B$146:$M$146,"="&amp;"N")</f>
        <v>0</v>
      </c>
      <c r="Q229">
        <f ca="1">SUMIFS(INDEX($B$149:$M$200,MATCH(Q$219,$A$149:$A$200,0),1):INDEX($B$149:$M$200,MATCH(Q$219,$A$149:$A$200,0),12),$B212:$M212,"="&amp;"X",$B$146:$M$146,"="&amp;"N")</f>
        <v>0</v>
      </c>
      <c r="R229">
        <f ca="1">SUMIFS(INDEX($B$149:$M$200,MATCH(R$219,$A$149:$A$200,0),1):INDEX($B$149:$M$200,MATCH(R$219,$A$149:$A$200,0),12),$B212:$M212,"="&amp;"X",$B$146:$M$146,"="&amp;"N")</f>
        <v>0</v>
      </c>
      <c r="S229">
        <f ca="1">SUMIFS(INDEX($B$149:$M$200,MATCH(S$219,$A$149:$A$200,0),1):INDEX($B$149:$M$200,MATCH(S$219,$A$149:$A$200,0),12),$B212:$M212,"="&amp;"X",$B$146:$M$146,"="&amp;"N")</f>
        <v>0</v>
      </c>
      <c r="T229">
        <f ca="1">SUMIFS(INDEX($B$149:$M$200,MATCH(T$219,$A$149:$A$200,0),1):INDEX($B$149:$M$200,MATCH(T$219,$A$149:$A$200,0),12),$B212:$M212,"="&amp;"X",$B$146:$M$146,"="&amp;"N")</f>
        <v>0</v>
      </c>
      <c r="U229">
        <f ca="1">SUMIFS(INDEX($B$149:$M$200,MATCH(U$219,$A$149:$A$200,0),1):INDEX($B$149:$M$200,MATCH(U$219,$A$149:$A$200,0),12),$B212:$M212,"="&amp;"X",$B$146:$M$146,"="&amp;"N")</f>
        <v>0</v>
      </c>
      <c r="V229">
        <f ca="1">SUMIFS(INDEX($B$149:$M$200,MATCH(V$219,$A$149:$A$200,0),1):INDEX($B$149:$M$200,MATCH(V$219,$A$149:$A$200,0),12),$B212:$M212,"="&amp;"X",$B$146:$M$146,"="&amp;"N")</f>
        <v>0</v>
      </c>
      <c r="W229">
        <f ca="1">SUMIFS(INDEX($B$149:$M$200,MATCH(W$219,$A$149:$A$200,0),1):INDEX($B$149:$M$200,MATCH(W$219,$A$149:$A$200,0),12),$B212:$M212,"="&amp;"X",$B$146:$M$146,"="&amp;"N")</f>
        <v>0</v>
      </c>
      <c r="X229">
        <f ca="1">SUMIFS(INDEX($B$149:$M$200,MATCH(X$219,$A$149:$A$200,0),1):INDEX($B$149:$M$200,MATCH(X$219,$A$149:$A$200,0),12),$B212:$M212,"="&amp;"X",$B$146:$M$146,"="&amp;"N")</f>
        <v>0</v>
      </c>
      <c r="Y229">
        <f ca="1">SUMIFS(INDEX($B$149:$M$200,MATCH(Y$219,$A$149:$A$200,0),1):INDEX($B$149:$M$200,MATCH(Y$219,$A$149:$A$200,0),12),$B212:$M212,"="&amp;"X",$B$146:$M$146,"="&amp;"N")</f>
        <v>0</v>
      </c>
      <c r="Z229">
        <f ca="1">SUMIFS(INDEX($B$149:$M$200,MATCH(Z$219,$A$149:$A$200,0),1):INDEX($B$149:$M$200,MATCH(Z$219,$A$149:$A$200,0),12),$B212:$M212,"="&amp;"X",$B$146:$M$146,"="&amp;"N")</f>
        <v>0</v>
      </c>
      <c r="AA229">
        <f ca="1">SUMIFS(INDEX($B$149:$M$200,MATCH(AA$219,$A$149:$A$200,0),1):INDEX($B$149:$M$200,MATCH(AA$219,$A$149:$A$200,0),12),$B212:$M212,"="&amp;"X",$B$146:$M$146,"="&amp;"N")</f>
        <v>0</v>
      </c>
      <c r="AB229">
        <f ca="1">SUMIFS(INDEX($B$149:$M$200,MATCH(AB$219,$A$149:$A$200,0),1):INDEX($B$149:$M$200,MATCH(AB$219,$A$149:$A$200,0),12),$B212:$M212,"="&amp;"X",$B$146:$M$146,"="&amp;"N")</f>
        <v>0</v>
      </c>
      <c r="AC229">
        <f ca="1">SUMIFS(INDEX($B$149:$M$200,MATCH(AC$219,$A$149:$A$200,0),1):INDEX($B$149:$M$200,MATCH(AC$219,$A$149:$A$200,0),12),$B212:$M212,"="&amp;"X",$B$146:$M$146,"="&amp;"N")</f>
        <v>0</v>
      </c>
      <c r="AD229">
        <f ca="1">SUMIFS(INDEX($B$149:$M$200,MATCH(AD$219,$A$149:$A$200,0),1):INDEX($B$149:$M$200,MATCH(AD$219,$A$149:$A$200,0),12),$B212:$M212,"="&amp;"X",$B$146:$M$146,"="&amp;"N")</f>
        <v>0</v>
      </c>
      <c r="AE229">
        <f ca="1">SUMIFS(INDEX($B$149:$M$200,MATCH(AE$219,$A$149:$A$200,0),1):INDEX($B$149:$M$200,MATCH(AE$219,$A$149:$A$200,0),12),$B212:$M212,"="&amp;"X",$B$146:$M$146,"="&amp;"N")</f>
        <v>0</v>
      </c>
      <c r="AF229">
        <f ca="1">SUMIFS(INDEX($B$149:$M$200,MATCH(AF$219,$A$149:$A$200,0),1):INDEX($B$149:$M$200,MATCH(AF$219,$A$149:$A$200,0),12),$B212:$M212,"="&amp;"X",$B$146:$M$146,"="&amp;"N")</f>
        <v>0</v>
      </c>
      <c r="AG229">
        <f ca="1">SUMIFS(INDEX($B$149:$M$200,MATCH(AG$219,$A$149:$A$200,0),1):INDEX($B$149:$M$200,MATCH(AG$219,$A$149:$A$200,0),12),$B212:$M212,"="&amp;"X",$B$146:$M$146,"="&amp;"N")</f>
        <v>0</v>
      </c>
      <c r="AH229">
        <f ca="1">SUMIFS(INDEX($B$149:$M$200,MATCH(AH$219,$A$149:$A$200,0),1):INDEX($B$149:$M$200,MATCH(AH$219,$A$149:$A$200,0),12),$B212:$M212,"="&amp;"X",$B$146:$M$146,"="&amp;"N")</f>
        <v>0</v>
      </c>
      <c r="AI229">
        <f ca="1">SUMIFS(INDEX($B$149:$M$200,MATCH(AI$219,$A$149:$A$200,0),1):INDEX($B$149:$M$200,MATCH(AI$219,$A$149:$A$200,0),12),$B212:$M212,"="&amp;"X",$B$146:$M$146,"="&amp;"N")</f>
        <v>0</v>
      </c>
      <c r="AJ229">
        <f ca="1">SUMIFS(INDEX($B$149:$M$200,MATCH(AJ$219,$A$149:$A$200,0),1):INDEX($B$149:$M$200,MATCH(AJ$219,$A$149:$A$200,0),12),$B212:$M212,"="&amp;"X",$B$146:$M$146,"="&amp;"N")</f>
        <v>0</v>
      </c>
      <c r="AK229">
        <f ca="1">SUMIFS(INDEX($B$149:$M$200,MATCH(AK$219,$A$149:$A$200,0),1):INDEX($B$149:$M$200,MATCH(AK$219,$A$149:$A$200,0),12),$B212:$M212,"="&amp;"X",$B$146:$M$146,"="&amp;"N")</f>
        <v>0</v>
      </c>
      <c r="AL229">
        <f ca="1">SUMIFS(INDEX($B$149:$M$200,MATCH(AL$219,$A$149:$A$200,0),1):INDEX($B$149:$M$200,MATCH(AL$219,$A$149:$A$200,0),12),$B212:$M212,"="&amp;"X",$B$146:$M$146,"="&amp;"N")</f>
        <v>0</v>
      </c>
      <c r="AM229">
        <f ca="1">SUMIFS(INDEX($B$149:$M$200,MATCH(AM$219,$A$149:$A$200,0),1):INDEX($B$149:$M$200,MATCH(AM$219,$A$149:$A$200,0),12),$B212:$M212,"="&amp;"X",$B$146:$M$146,"="&amp;"N")</f>
        <v>0</v>
      </c>
      <c r="AN229">
        <f ca="1">SUMIFS(INDEX($B$149:$M$200,MATCH(AN$219,$A$149:$A$200,0),1):INDEX($B$149:$M$200,MATCH(AN$219,$A$149:$A$200,0),12),$B212:$M212,"="&amp;"X",$B$146:$M$146,"="&amp;"N")</f>
        <v>0</v>
      </c>
      <c r="AO229">
        <f ca="1">SUMIFS(INDEX($B$149:$M$200,MATCH(AO$219,$A$149:$A$200,0),1):INDEX($B$149:$M$200,MATCH(AO$219,$A$149:$A$200,0),12),$B212:$M212,"="&amp;"X",$B$146:$M$146,"="&amp;"N")</f>
        <v>0</v>
      </c>
      <c r="AP229">
        <f ca="1">SUMIFS(INDEX($B$149:$M$200,MATCH(AP$219,$A$149:$A$200,0),1):INDEX($B$149:$M$200,MATCH(AP$219,$A$149:$A$200,0),12),$B212:$M212,"="&amp;"X",$B$146:$M$146,"="&amp;"N")</f>
        <v>0</v>
      </c>
      <c r="AQ229">
        <f ca="1">SUMIFS(INDEX($B$149:$M$200,MATCH(AQ$219,$A$149:$A$200,0),1):INDEX($B$149:$M$200,MATCH(AQ$219,$A$149:$A$200,0),12),$B212:$M212,"="&amp;"X",$B$146:$M$146,"="&amp;"N")</f>
        <v>0</v>
      </c>
      <c r="AR229">
        <f ca="1">SUMIFS(INDEX($B$149:$M$200,MATCH(AR$219,$A$149:$A$200,0),1):INDEX($B$149:$M$200,MATCH(AR$219,$A$149:$A$200,0),12),$B212:$M212,"="&amp;"X",$B$146:$M$146,"="&amp;"N")</f>
        <v>0</v>
      </c>
      <c r="AS229">
        <f ca="1">SUMIFS(INDEX($B$149:$M$200,MATCH(AS$219,$A$149:$A$200,0),1):INDEX($B$149:$M$200,MATCH(AS$219,$A$149:$A$200,0),12),$B212:$M212,"="&amp;"X",$B$146:$M$146,"="&amp;"N")</f>
        <v>0</v>
      </c>
      <c r="AT229">
        <f ca="1">SUMIFS(INDEX($B$149:$M$200,MATCH(AT$219,$A$149:$A$200,0),1):INDEX($B$149:$M$200,MATCH(AT$219,$A$149:$A$200,0),12),$B212:$M212,"="&amp;"X",$B$146:$M$146,"="&amp;"N")</f>
        <v>0</v>
      </c>
      <c r="AU229">
        <f ca="1">SUMIFS(INDEX($B$149:$M$200,MATCH(AU$219,$A$149:$A$200,0),1):INDEX($B$149:$M$200,MATCH(AU$219,$A$149:$A$200,0),12),$B212:$M212,"="&amp;"X",$B$146:$M$146,"="&amp;"N")</f>
        <v>0</v>
      </c>
      <c r="AV229">
        <f ca="1">SUMIFS(INDEX($B$149:$M$200,MATCH(AV$219,$A$149:$A$200,0),1):INDEX($B$149:$M$200,MATCH(AV$219,$A$149:$A$200,0),12),$B212:$M212,"="&amp;"X",$B$146:$M$146,"="&amp;"N")</f>
        <v>0</v>
      </c>
      <c r="AW229">
        <f ca="1">SUMIFS(INDEX($B$149:$M$200,MATCH(AW$219,$A$149:$A$200,0),1):INDEX($B$149:$M$200,MATCH(AW$219,$A$149:$A$200,0),12),$B212:$M212,"="&amp;"X",$B$146:$M$146,"="&amp;"N")</f>
        <v>0</v>
      </c>
      <c r="AX229">
        <f ca="1">SUMIFS(INDEX($B$149:$M$200,MATCH(AX$219,$A$149:$A$200,0),1):INDEX($B$149:$M$200,MATCH(AX$219,$A$149:$A$200,0),12),$B212:$M212,"="&amp;"X",$B$146:$M$146,"="&amp;"N")</f>
        <v>0</v>
      </c>
      <c r="AY229">
        <f ca="1">SUMIFS(INDEX($B$149:$M$200,MATCH(AY$219,$A$149:$A$200,0),1):INDEX($B$149:$M$200,MATCH(AY$219,$A$149:$A$200,0),12),$B212:$M212,"="&amp;"X",$B$146:$M$146,"="&amp;"N")</f>
        <v>0</v>
      </c>
      <c r="AZ229">
        <f ca="1">SUMIFS(INDEX($B$149:$M$200,MATCH(AZ$219,$A$149:$A$200,0),1):INDEX($B$149:$M$200,MATCH(AZ$219,$A$149:$A$200,0),12),$B212:$M212,"="&amp;"X",$B$146:$M$146,"="&amp;"N")</f>
        <v>0</v>
      </c>
      <c r="BA229">
        <f ca="1">SUMIFS(INDEX($B$149:$M$200,MATCH(BA$219,$A$149:$A$200,0),1):INDEX($B$149:$M$200,MATCH(BA$219,$A$149:$A$200,0),12),$B212:$M212,"="&amp;"X",$B$146:$M$146,"="&amp;"N")</f>
        <v>0</v>
      </c>
    </row>
    <row r="230" spans="1:53" x14ac:dyDescent="0.35">
      <c r="A230" s="2" t="str">
        <f>Setup!A30</f>
        <v>Caseload 11</v>
      </c>
      <c r="B230">
        <f ca="1">SUMIFS(INDEX($B$149:$M$200,MATCH(B$219,$A$149:$A$200,0),1):INDEX($B$149:$M$200,MATCH(B$219,$A$149:$A$200,0),12),$B213:$M213,"="&amp;"X",$B$146:$M$146,"="&amp;"N")</f>
        <v>0</v>
      </c>
      <c r="C230">
        <f ca="1">SUMIFS(INDEX($B$149:$M$200,MATCH(C$219,$A$149:$A$200,0),1):INDEX($B$149:$M$200,MATCH(C$219,$A$149:$A$200,0),12),$B213:$M213,"="&amp;"X",$B$146:$M$146,"="&amp;"N")</f>
        <v>0</v>
      </c>
      <c r="D230">
        <f ca="1">SUMIFS(INDEX($B$149:$M$200,MATCH(D$219,$A$149:$A$200,0),1):INDEX($B$149:$M$200,MATCH(D$219,$A$149:$A$200,0),12),$B213:$M213,"="&amp;"X",$B$146:$M$146,"="&amp;"N")</f>
        <v>0</v>
      </c>
      <c r="E230">
        <f ca="1">SUMIFS(INDEX($B$149:$M$200,MATCH(E$219,$A$149:$A$200,0),1):INDEX($B$149:$M$200,MATCH(E$219,$A$149:$A$200,0),12),$B213:$M213,"="&amp;"X",$B$146:$M$146,"="&amp;"N")</f>
        <v>0</v>
      </c>
      <c r="F230">
        <f ca="1">SUMIFS(INDEX($B$149:$M$200,MATCH(F$219,$A$149:$A$200,0),1):INDEX($B$149:$M$200,MATCH(F$219,$A$149:$A$200,0),12),$B213:$M213,"="&amp;"X",$B$146:$M$146,"="&amp;"N")</f>
        <v>0</v>
      </c>
      <c r="G230">
        <f ca="1">SUMIFS(INDEX($B$149:$M$200,MATCH(G$219,$A$149:$A$200,0),1):INDEX($B$149:$M$200,MATCH(G$219,$A$149:$A$200,0),12),$B213:$M213,"="&amp;"X",$B$146:$M$146,"="&amp;"N")</f>
        <v>0</v>
      </c>
      <c r="H230">
        <f ca="1">SUMIFS(INDEX($B$149:$M$200,MATCH(H$219,$A$149:$A$200,0),1):INDEX($B$149:$M$200,MATCH(H$219,$A$149:$A$200,0),12),$B213:$M213,"="&amp;"X",$B$146:$M$146,"="&amp;"N")</f>
        <v>0</v>
      </c>
      <c r="I230">
        <f ca="1">SUMIFS(INDEX($B$149:$M$200,MATCH(I$219,$A$149:$A$200,0),1):INDEX($B$149:$M$200,MATCH(I$219,$A$149:$A$200,0),12),$B213:$M213,"="&amp;"X",$B$146:$M$146,"="&amp;"N")</f>
        <v>0</v>
      </c>
      <c r="J230">
        <f ca="1">SUMIFS(INDEX($B$149:$M$200,MATCH(J$219,$A$149:$A$200,0),1):INDEX($B$149:$M$200,MATCH(J$219,$A$149:$A$200,0),12),$B213:$M213,"="&amp;"X",$B$146:$M$146,"="&amp;"N")</f>
        <v>0</v>
      </c>
      <c r="K230">
        <f ca="1">SUMIFS(INDEX($B$149:$M$200,MATCH(K$219,$A$149:$A$200,0),1):INDEX($B$149:$M$200,MATCH(K$219,$A$149:$A$200,0),12),$B213:$M213,"="&amp;"X",$B$146:$M$146,"="&amp;"N")</f>
        <v>0</v>
      </c>
      <c r="L230">
        <f ca="1">SUMIFS(INDEX($B$149:$M$200,MATCH(L$219,$A$149:$A$200,0),1):INDEX($B$149:$M$200,MATCH(L$219,$A$149:$A$200,0),12),$B213:$M213,"="&amp;"X",$B$146:$M$146,"="&amp;"N")</f>
        <v>0</v>
      </c>
      <c r="M230">
        <f ca="1">SUMIFS(INDEX($B$149:$M$200,MATCH(M$219,$A$149:$A$200,0),1):INDEX($B$149:$M$200,MATCH(M$219,$A$149:$A$200,0),12),$B213:$M213,"="&amp;"X",$B$146:$M$146,"="&amp;"N")</f>
        <v>0</v>
      </c>
      <c r="N230">
        <f ca="1">SUMIFS(INDEX($B$149:$M$200,MATCH(N$219,$A$149:$A$200,0),1):INDEX($B$149:$M$200,MATCH(N$219,$A$149:$A$200,0),12),$B213:$M213,"="&amp;"X",$B$146:$M$146,"="&amp;"N")</f>
        <v>0</v>
      </c>
      <c r="O230">
        <f ca="1">SUMIFS(INDEX($B$149:$M$200,MATCH(O$219,$A$149:$A$200,0),1):INDEX($B$149:$M$200,MATCH(O$219,$A$149:$A$200,0),12),$B213:$M213,"="&amp;"X",$B$146:$M$146,"="&amp;"N")</f>
        <v>0</v>
      </c>
      <c r="P230">
        <f ca="1">SUMIFS(INDEX($B$149:$M$200,MATCH(P$219,$A$149:$A$200,0),1):INDEX($B$149:$M$200,MATCH(P$219,$A$149:$A$200,0),12),$B213:$M213,"="&amp;"X",$B$146:$M$146,"="&amp;"N")</f>
        <v>0</v>
      </c>
      <c r="Q230">
        <f ca="1">SUMIFS(INDEX($B$149:$M$200,MATCH(Q$219,$A$149:$A$200,0),1):INDEX($B$149:$M$200,MATCH(Q$219,$A$149:$A$200,0),12),$B213:$M213,"="&amp;"X",$B$146:$M$146,"="&amp;"N")</f>
        <v>0</v>
      </c>
      <c r="R230">
        <f ca="1">SUMIFS(INDEX($B$149:$M$200,MATCH(R$219,$A$149:$A$200,0),1):INDEX($B$149:$M$200,MATCH(R$219,$A$149:$A$200,0),12),$B213:$M213,"="&amp;"X",$B$146:$M$146,"="&amp;"N")</f>
        <v>0</v>
      </c>
      <c r="S230">
        <f ca="1">SUMIFS(INDEX($B$149:$M$200,MATCH(S$219,$A$149:$A$200,0),1):INDEX($B$149:$M$200,MATCH(S$219,$A$149:$A$200,0),12),$B213:$M213,"="&amp;"X",$B$146:$M$146,"="&amp;"N")</f>
        <v>0</v>
      </c>
      <c r="T230">
        <f ca="1">SUMIFS(INDEX($B$149:$M$200,MATCH(T$219,$A$149:$A$200,0),1):INDEX($B$149:$M$200,MATCH(T$219,$A$149:$A$200,0),12),$B213:$M213,"="&amp;"X",$B$146:$M$146,"="&amp;"N")</f>
        <v>0</v>
      </c>
      <c r="U230">
        <f ca="1">SUMIFS(INDEX($B$149:$M$200,MATCH(U$219,$A$149:$A$200,0),1):INDEX($B$149:$M$200,MATCH(U$219,$A$149:$A$200,0),12),$B213:$M213,"="&amp;"X",$B$146:$M$146,"="&amp;"N")</f>
        <v>0</v>
      </c>
      <c r="V230">
        <f ca="1">SUMIFS(INDEX($B$149:$M$200,MATCH(V$219,$A$149:$A$200,0),1):INDEX($B$149:$M$200,MATCH(V$219,$A$149:$A$200,0),12),$B213:$M213,"="&amp;"X",$B$146:$M$146,"="&amp;"N")</f>
        <v>0</v>
      </c>
      <c r="W230">
        <f ca="1">SUMIFS(INDEX($B$149:$M$200,MATCH(W$219,$A$149:$A$200,0),1):INDEX($B$149:$M$200,MATCH(W$219,$A$149:$A$200,0),12),$B213:$M213,"="&amp;"X",$B$146:$M$146,"="&amp;"N")</f>
        <v>0</v>
      </c>
      <c r="X230">
        <f ca="1">SUMIFS(INDEX($B$149:$M$200,MATCH(X$219,$A$149:$A$200,0),1):INDEX($B$149:$M$200,MATCH(X$219,$A$149:$A$200,0),12),$B213:$M213,"="&amp;"X",$B$146:$M$146,"="&amp;"N")</f>
        <v>0</v>
      </c>
      <c r="Y230">
        <f ca="1">SUMIFS(INDEX($B$149:$M$200,MATCH(Y$219,$A$149:$A$200,0),1):INDEX($B$149:$M$200,MATCH(Y$219,$A$149:$A$200,0),12),$B213:$M213,"="&amp;"X",$B$146:$M$146,"="&amp;"N")</f>
        <v>0</v>
      </c>
      <c r="Z230">
        <f ca="1">SUMIFS(INDEX($B$149:$M$200,MATCH(Z$219,$A$149:$A$200,0),1):INDEX($B$149:$M$200,MATCH(Z$219,$A$149:$A$200,0),12),$B213:$M213,"="&amp;"X",$B$146:$M$146,"="&amp;"N")</f>
        <v>0</v>
      </c>
      <c r="AA230">
        <f ca="1">SUMIFS(INDEX($B$149:$M$200,MATCH(AA$219,$A$149:$A$200,0),1):INDEX($B$149:$M$200,MATCH(AA$219,$A$149:$A$200,0),12),$B213:$M213,"="&amp;"X",$B$146:$M$146,"="&amp;"N")</f>
        <v>0</v>
      </c>
      <c r="AB230">
        <f ca="1">SUMIFS(INDEX($B$149:$M$200,MATCH(AB$219,$A$149:$A$200,0),1):INDEX($B$149:$M$200,MATCH(AB$219,$A$149:$A$200,0),12),$B213:$M213,"="&amp;"X",$B$146:$M$146,"="&amp;"N")</f>
        <v>0</v>
      </c>
      <c r="AC230">
        <f ca="1">SUMIFS(INDEX($B$149:$M$200,MATCH(AC$219,$A$149:$A$200,0),1):INDEX($B$149:$M$200,MATCH(AC$219,$A$149:$A$200,0),12),$B213:$M213,"="&amp;"X",$B$146:$M$146,"="&amp;"N")</f>
        <v>0</v>
      </c>
      <c r="AD230">
        <f ca="1">SUMIFS(INDEX($B$149:$M$200,MATCH(AD$219,$A$149:$A$200,0),1):INDEX($B$149:$M$200,MATCH(AD$219,$A$149:$A$200,0),12),$B213:$M213,"="&amp;"X",$B$146:$M$146,"="&amp;"N")</f>
        <v>0</v>
      </c>
      <c r="AE230">
        <f ca="1">SUMIFS(INDEX($B$149:$M$200,MATCH(AE$219,$A$149:$A$200,0),1):INDEX($B$149:$M$200,MATCH(AE$219,$A$149:$A$200,0),12),$B213:$M213,"="&amp;"X",$B$146:$M$146,"="&amp;"N")</f>
        <v>0</v>
      </c>
      <c r="AF230">
        <f ca="1">SUMIFS(INDEX($B$149:$M$200,MATCH(AF$219,$A$149:$A$200,0),1):INDEX($B$149:$M$200,MATCH(AF$219,$A$149:$A$200,0),12),$B213:$M213,"="&amp;"X",$B$146:$M$146,"="&amp;"N")</f>
        <v>0</v>
      </c>
      <c r="AG230">
        <f ca="1">SUMIFS(INDEX($B$149:$M$200,MATCH(AG$219,$A$149:$A$200,0),1):INDEX($B$149:$M$200,MATCH(AG$219,$A$149:$A$200,0),12),$B213:$M213,"="&amp;"X",$B$146:$M$146,"="&amp;"N")</f>
        <v>0</v>
      </c>
      <c r="AH230">
        <f ca="1">SUMIFS(INDEX($B$149:$M$200,MATCH(AH$219,$A$149:$A$200,0),1):INDEX($B$149:$M$200,MATCH(AH$219,$A$149:$A$200,0),12),$B213:$M213,"="&amp;"X",$B$146:$M$146,"="&amp;"N")</f>
        <v>0</v>
      </c>
      <c r="AI230">
        <f ca="1">SUMIFS(INDEX($B$149:$M$200,MATCH(AI$219,$A$149:$A$200,0),1):INDEX($B$149:$M$200,MATCH(AI$219,$A$149:$A$200,0),12),$B213:$M213,"="&amp;"X",$B$146:$M$146,"="&amp;"N")</f>
        <v>0</v>
      </c>
      <c r="AJ230">
        <f ca="1">SUMIFS(INDEX($B$149:$M$200,MATCH(AJ$219,$A$149:$A$200,0),1):INDEX($B$149:$M$200,MATCH(AJ$219,$A$149:$A$200,0),12),$B213:$M213,"="&amp;"X",$B$146:$M$146,"="&amp;"N")</f>
        <v>0</v>
      </c>
      <c r="AK230">
        <f ca="1">SUMIFS(INDEX($B$149:$M$200,MATCH(AK$219,$A$149:$A$200,0),1):INDEX($B$149:$M$200,MATCH(AK$219,$A$149:$A$200,0),12),$B213:$M213,"="&amp;"X",$B$146:$M$146,"="&amp;"N")</f>
        <v>0</v>
      </c>
      <c r="AL230">
        <f ca="1">SUMIFS(INDEX($B$149:$M$200,MATCH(AL$219,$A$149:$A$200,0),1):INDEX($B$149:$M$200,MATCH(AL$219,$A$149:$A$200,0),12),$B213:$M213,"="&amp;"X",$B$146:$M$146,"="&amp;"N")</f>
        <v>0</v>
      </c>
      <c r="AM230">
        <f ca="1">SUMIFS(INDEX($B$149:$M$200,MATCH(AM$219,$A$149:$A$200,0),1):INDEX($B$149:$M$200,MATCH(AM$219,$A$149:$A$200,0),12),$B213:$M213,"="&amp;"X",$B$146:$M$146,"="&amp;"N")</f>
        <v>0</v>
      </c>
      <c r="AN230">
        <f ca="1">SUMIFS(INDEX($B$149:$M$200,MATCH(AN$219,$A$149:$A$200,0),1):INDEX($B$149:$M$200,MATCH(AN$219,$A$149:$A$200,0),12),$B213:$M213,"="&amp;"X",$B$146:$M$146,"="&amp;"N")</f>
        <v>0</v>
      </c>
      <c r="AO230">
        <f ca="1">SUMIFS(INDEX($B$149:$M$200,MATCH(AO$219,$A$149:$A$200,0),1):INDEX($B$149:$M$200,MATCH(AO$219,$A$149:$A$200,0),12),$B213:$M213,"="&amp;"X",$B$146:$M$146,"="&amp;"N")</f>
        <v>0</v>
      </c>
      <c r="AP230">
        <f ca="1">SUMIFS(INDEX($B$149:$M$200,MATCH(AP$219,$A$149:$A$200,0),1):INDEX($B$149:$M$200,MATCH(AP$219,$A$149:$A$200,0),12),$B213:$M213,"="&amp;"X",$B$146:$M$146,"="&amp;"N")</f>
        <v>0</v>
      </c>
      <c r="AQ230">
        <f ca="1">SUMIFS(INDEX($B$149:$M$200,MATCH(AQ$219,$A$149:$A$200,0),1):INDEX($B$149:$M$200,MATCH(AQ$219,$A$149:$A$200,0),12),$B213:$M213,"="&amp;"X",$B$146:$M$146,"="&amp;"N")</f>
        <v>0</v>
      </c>
      <c r="AR230">
        <f ca="1">SUMIFS(INDEX($B$149:$M$200,MATCH(AR$219,$A$149:$A$200,0),1):INDEX($B$149:$M$200,MATCH(AR$219,$A$149:$A$200,0),12),$B213:$M213,"="&amp;"X",$B$146:$M$146,"="&amp;"N")</f>
        <v>0</v>
      </c>
      <c r="AS230">
        <f ca="1">SUMIFS(INDEX($B$149:$M$200,MATCH(AS$219,$A$149:$A$200,0),1):INDEX($B$149:$M$200,MATCH(AS$219,$A$149:$A$200,0),12),$B213:$M213,"="&amp;"X",$B$146:$M$146,"="&amp;"N")</f>
        <v>0</v>
      </c>
      <c r="AT230">
        <f ca="1">SUMIFS(INDEX($B$149:$M$200,MATCH(AT$219,$A$149:$A$200,0),1):INDEX($B$149:$M$200,MATCH(AT$219,$A$149:$A$200,0),12),$B213:$M213,"="&amp;"X",$B$146:$M$146,"="&amp;"N")</f>
        <v>0</v>
      </c>
      <c r="AU230">
        <f ca="1">SUMIFS(INDEX($B$149:$M$200,MATCH(AU$219,$A$149:$A$200,0),1):INDEX($B$149:$M$200,MATCH(AU$219,$A$149:$A$200,0),12),$B213:$M213,"="&amp;"X",$B$146:$M$146,"="&amp;"N")</f>
        <v>0</v>
      </c>
      <c r="AV230">
        <f ca="1">SUMIFS(INDEX($B$149:$M$200,MATCH(AV$219,$A$149:$A$200,0),1):INDEX($B$149:$M$200,MATCH(AV$219,$A$149:$A$200,0),12),$B213:$M213,"="&amp;"X",$B$146:$M$146,"="&amp;"N")</f>
        <v>0</v>
      </c>
      <c r="AW230">
        <f ca="1">SUMIFS(INDEX($B$149:$M$200,MATCH(AW$219,$A$149:$A$200,0),1):INDEX($B$149:$M$200,MATCH(AW$219,$A$149:$A$200,0),12),$B213:$M213,"="&amp;"X",$B$146:$M$146,"="&amp;"N")</f>
        <v>0</v>
      </c>
      <c r="AX230">
        <f ca="1">SUMIFS(INDEX($B$149:$M$200,MATCH(AX$219,$A$149:$A$200,0),1):INDEX($B$149:$M$200,MATCH(AX$219,$A$149:$A$200,0),12),$B213:$M213,"="&amp;"X",$B$146:$M$146,"="&amp;"N")</f>
        <v>0</v>
      </c>
      <c r="AY230">
        <f ca="1">SUMIFS(INDEX($B$149:$M$200,MATCH(AY$219,$A$149:$A$200,0),1):INDEX($B$149:$M$200,MATCH(AY$219,$A$149:$A$200,0),12),$B213:$M213,"="&amp;"X",$B$146:$M$146,"="&amp;"N")</f>
        <v>0</v>
      </c>
      <c r="AZ230">
        <f ca="1">SUMIFS(INDEX($B$149:$M$200,MATCH(AZ$219,$A$149:$A$200,0),1):INDEX($B$149:$M$200,MATCH(AZ$219,$A$149:$A$200,0),12),$B213:$M213,"="&amp;"X",$B$146:$M$146,"="&amp;"N")</f>
        <v>0</v>
      </c>
      <c r="BA230">
        <f ca="1">SUMIFS(INDEX($B$149:$M$200,MATCH(BA$219,$A$149:$A$200,0),1):INDEX($B$149:$M$200,MATCH(BA$219,$A$149:$A$200,0),12),$B213:$M213,"="&amp;"X",$B$146:$M$146,"="&amp;"N")</f>
        <v>0</v>
      </c>
    </row>
    <row r="231" spans="1:53" x14ac:dyDescent="0.35">
      <c r="A231" s="2" t="str">
        <f>Setup!A31</f>
        <v>Caseload 12</v>
      </c>
      <c r="B231">
        <f ca="1">SUMIFS(INDEX($B$149:$M$200,MATCH(B$219,$A$149:$A$200,0),1):INDEX($B$149:$M$200,MATCH(B$219,$A$149:$A$200,0),12),$B214:$M214,"="&amp;"X",$B$146:$M$146,"="&amp;"N")</f>
        <v>0</v>
      </c>
      <c r="C231">
        <f ca="1">SUMIFS(INDEX($B$149:$M$200,MATCH(C$219,$A$149:$A$200,0),1):INDEX($B$149:$M$200,MATCH(C$219,$A$149:$A$200,0),12),$B214:$M214,"="&amp;"X",$B$146:$M$146,"="&amp;"N")</f>
        <v>0</v>
      </c>
      <c r="D231">
        <f ca="1">SUMIFS(INDEX($B$149:$M$200,MATCH(D$219,$A$149:$A$200,0),1):INDEX($B$149:$M$200,MATCH(D$219,$A$149:$A$200,0),12),$B214:$M214,"="&amp;"X",$B$146:$M$146,"="&amp;"N")</f>
        <v>0</v>
      </c>
      <c r="E231">
        <f ca="1">SUMIFS(INDEX($B$149:$M$200,MATCH(E$219,$A$149:$A$200,0),1):INDEX($B$149:$M$200,MATCH(E$219,$A$149:$A$200,0),12),$B214:$M214,"="&amp;"X",$B$146:$M$146,"="&amp;"N")</f>
        <v>0</v>
      </c>
      <c r="F231">
        <f ca="1">SUMIFS(INDEX($B$149:$M$200,MATCH(F$219,$A$149:$A$200,0),1):INDEX($B$149:$M$200,MATCH(F$219,$A$149:$A$200,0),12),$B214:$M214,"="&amp;"X",$B$146:$M$146,"="&amp;"N")</f>
        <v>0</v>
      </c>
      <c r="G231">
        <f ca="1">SUMIFS(INDEX($B$149:$M$200,MATCH(G$219,$A$149:$A$200,0),1):INDEX($B$149:$M$200,MATCH(G$219,$A$149:$A$200,0),12),$B214:$M214,"="&amp;"X",$B$146:$M$146,"="&amp;"N")</f>
        <v>0</v>
      </c>
      <c r="H231">
        <f ca="1">SUMIFS(INDEX($B$149:$M$200,MATCH(H$219,$A$149:$A$200,0),1):INDEX($B$149:$M$200,MATCH(H$219,$A$149:$A$200,0),12),$B214:$M214,"="&amp;"X",$B$146:$M$146,"="&amp;"N")</f>
        <v>0</v>
      </c>
      <c r="I231">
        <f ca="1">SUMIFS(INDEX($B$149:$M$200,MATCH(I$219,$A$149:$A$200,0),1):INDEX($B$149:$M$200,MATCH(I$219,$A$149:$A$200,0),12),$B214:$M214,"="&amp;"X",$B$146:$M$146,"="&amp;"N")</f>
        <v>0</v>
      </c>
      <c r="J231">
        <f ca="1">SUMIFS(INDEX($B$149:$M$200,MATCH(J$219,$A$149:$A$200,0),1):INDEX($B$149:$M$200,MATCH(J$219,$A$149:$A$200,0),12),$B214:$M214,"="&amp;"X",$B$146:$M$146,"="&amp;"N")</f>
        <v>0</v>
      </c>
      <c r="K231">
        <f ca="1">SUMIFS(INDEX($B$149:$M$200,MATCH(K$219,$A$149:$A$200,0),1):INDEX($B$149:$M$200,MATCH(K$219,$A$149:$A$200,0),12),$B214:$M214,"="&amp;"X",$B$146:$M$146,"="&amp;"N")</f>
        <v>0</v>
      </c>
      <c r="L231">
        <f ca="1">SUMIFS(INDEX($B$149:$M$200,MATCH(L$219,$A$149:$A$200,0),1):INDEX($B$149:$M$200,MATCH(L$219,$A$149:$A$200,0),12),$B214:$M214,"="&amp;"X",$B$146:$M$146,"="&amp;"N")</f>
        <v>0</v>
      </c>
      <c r="M231">
        <f ca="1">SUMIFS(INDEX($B$149:$M$200,MATCH(M$219,$A$149:$A$200,0),1):INDEX($B$149:$M$200,MATCH(M$219,$A$149:$A$200,0),12),$B214:$M214,"="&amp;"X",$B$146:$M$146,"="&amp;"N")</f>
        <v>0</v>
      </c>
      <c r="N231">
        <f ca="1">SUMIFS(INDEX($B$149:$M$200,MATCH(N$219,$A$149:$A$200,0),1):INDEX($B$149:$M$200,MATCH(N$219,$A$149:$A$200,0),12),$B214:$M214,"="&amp;"X",$B$146:$M$146,"="&amp;"N")</f>
        <v>0</v>
      </c>
      <c r="O231">
        <f ca="1">SUMIFS(INDEX($B$149:$M$200,MATCH(O$219,$A$149:$A$200,0),1):INDEX($B$149:$M$200,MATCH(O$219,$A$149:$A$200,0),12),$B214:$M214,"="&amp;"X",$B$146:$M$146,"="&amp;"N")</f>
        <v>0</v>
      </c>
      <c r="P231">
        <f ca="1">SUMIFS(INDEX($B$149:$M$200,MATCH(P$219,$A$149:$A$200,0),1):INDEX($B$149:$M$200,MATCH(P$219,$A$149:$A$200,0),12),$B214:$M214,"="&amp;"X",$B$146:$M$146,"="&amp;"N")</f>
        <v>0</v>
      </c>
      <c r="Q231">
        <f ca="1">SUMIFS(INDEX($B$149:$M$200,MATCH(Q$219,$A$149:$A$200,0),1):INDEX($B$149:$M$200,MATCH(Q$219,$A$149:$A$200,0),12),$B214:$M214,"="&amp;"X",$B$146:$M$146,"="&amp;"N")</f>
        <v>0</v>
      </c>
      <c r="R231">
        <f ca="1">SUMIFS(INDEX($B$149:$M$200,MATCH(R$219,$A$149:$A$200,0),1):INDEX($B$149:$M$200,MATCH(R$219,$A$149:$A$200,0),12),$B214:$M214,"="&amp;"X",$B$146:$M$146,"="&amp;"N")</f>
        <v>0</v>
      </c>
      <c r="S231">
        <f ca="1">SUMIFS(INDEX($B$149:$M$200,MATCH(S$219,$A$149:$A$200,0),1):INDEX($B$149:$M$200,MATCH(S$219,$A$149:$A$200,0),12),$B214:$M214,"="&amp;"X",$B$146:$M$146,"="&amp;"N")</f>
        <v>0</v>
      </c>
      <c r="T231">
        <f ca="1">SUMIFS(INDEX($B$149:$M$200,MATCH(T$219,$A$149:$A$200,0),1):INDEX($B$149:$M$200,MATCH(T$219,$A$149:$A$200,0),12),$B214:$M214,"="&amp;"X",$B$146:$M$146,"="&amp;"N")</f>
        <v>0</v>
      </c>
      <c r="U231">
        <f ca="1">SUMIFS(INDEX($B$149:$M$200,MATCH(U$219,$A$149:$A$200,0),1):INDEX($B$149:$M$200,MATCH(U$219,$A$149:$A$200,0),12),$B214:$M214,"="&amp;"X",$B$146:$M$146,"="&amp;"N")</f>
        <v>0</v>
      </c>
      <c r="V231">
        <f ca="1">SUMIFS(INDEX($B$149:$M$200,MATCH(V$219,$A$149:$A$200,0),1):INDEX($B$149:$M$200,MATCH(V$219,$A$149:$A$200,0),12),$B214:$M214,"="&amp;"X",$B$146:$M$146,"="&amp;"N")</f>
        <v>0</v>
      </c>
      <c r="W231">
        <f ca="1">SUMIFS(INDEX($B$149:$M$200,MATCH(W$219,$A$149:$A$200,0),1):INDEX($B$149:$M$200,MATCH(W$219,$A$149:$A$200,0),12),$B214:$M214,"="&amp;"X",$B$146:$M$146,"="&amp;"N")</f>
        <v>0</v>
      </c>
      <c r="X231">
        <f ca="1">SUMIFS(INDEX($B$149:$M$200,MATCH(X$219,$A$149:$A$200,0),1):INDEX($B$149:$M$200,MATCH(X$219,$A$149:$A$200,0),12),$B214:$M214,"="&amp;"X",$B$146:$M$146,"="&amp;"N")</f>
        <v>0</v>
      </c>
      <c r="Y231">
        <f ca="1">SUMIFS(INDEX($B$149:$M$200,MATCH(Y$219,$A$149:$A$200,0),1):INDEX($B$149:$M$200,MATCH(Y$219,$A$149:$A$200,0),12),$B214:$M214,"="&amp;"X",$B$146:$M$146,"="&amp;"N")</f>
        <v>0</v>
      </c>
      <c r="Z231">
        <f ca="1">SUMIFS(INDEX($B$149:$M$200,MATCH(Z$219,$A$149:$A$200,0),1):INDEX($B$149:$M$200,MATCH(Z$219,$A$149:$A$200,0),12),$B214:$M214,"="&amp;"X",$B$146:$M$146,"="&amp;"N")</f>
        <v>0</v>
      </c>
      <c r="AA231">
        <f ca="1">SUMIFS(INDEX($B$149:$M$200,MATCH(AA$219,$A$149:$A$200,0),1):INDEX($B$149:$M$200,MATCH(AA$219,$A$149:$A$200,0),12),$B214:$M214,"="&amp;"X",$B$146:$M$146,"="&amp;"N")</f>
        <v>0</v>
      </c>
      <c r="AB231">
        <f ca="1">SUMIFS(INDEX($B$149:$M$200,MATCH(AB$219,$A$149:$A$200,0),1):INDEX($B$149:$M$200,MATCH(AB$219,$A$149:$A$200,0),12),$B214:$M214,"="&amp;"X",$B$146:$M$146,"="&amp;"N")</f>
        <v>0</v>
      </c>
      <c r="AC231">
        <f ca="1">SUMIFS(INDEX($B$149:$M$200,MATCH(AC$219,$A$149:$A$200,0),1):INDEX($B$149:$M$200,MATCH(AC$219,$A$149:$A$200,0),12),$B214:$M214,"="&amp;"X",$B$146:$M$146,"="&amp;"N")</f>
        <v>0</v>
      </c>
      <c r="AD231">
        <f ca="1">SUMIFS(INDEX($B$149:$M$200,MATCH(AD$219,$A$149:$A$200,0),1):INDEX($B$149:$M$200,MATCH(AD$219,$A$149:$A$200,0),12),$B214:$M214,"="&amp;"X",$B$146:$M$146,"="&amp;"N")</f>
        <v>0</v>
      </c>
      <c r="AE231">
        <f ca="1">SUMIFS(INDEX($B$149:$M$200,MATCH(AE$219,$A$149:$A$200,0),1):INDEX($B$149:$M$200,MATCH(AE$219,$A$149:$A$200,0),12),$B214:$M214,"="&amp;"X",$B$146:$M$146,"="&amp;"N")</f>
        <v>0</v>
      </c>
      <c r="AF231">
        <f ca="1">SUMIFS(INDEX($B$149:$M$200,MATCH(AF$219,$A$149:$A$200,0),1):INDEX($B$149:$M$200,MATCH(AF$219,$A$149:$A$200,0),12),$B214:$M214,"="&amp;"X",$B$146:$M$146,"="&amp;"N")</f>
        <v>0</v>
      </c>
      <c r="AG231">
        <f ca="1">SUMIFS(INDEX($B$149:$M$200,MATCH(AG$219,$A$149:$A$200,0),1):INDEX($B$149:$M$200,MATCH(AG$219,$A$149:$A$200,0),12),$B214:$M214,"="&amp;"X",$B$146:$M$146,"="&amp;"N")</f>
        <v>0</v>
      </c>
      <c r="AH231">
        <f ca="1">SUMIFS(INDEX($B$149:$M$200,MATCH(AH$219,$A$149:$A$200,0),1):INDEX($B$149:$M$200,MATCH(AH$219,$A$149:$A$200,0),12),$B214:$M214,"="&amp;"X",$B$146:$M$146,"="&amp;"N")</f>
        <v>0</v>
      </c>
      <c r="AI231">
        <f ca="1">SUMIFS(INDEX($B$149:$M$200,MATCH(AI$219,$A$149:$A$200,0),1):INDEX($B$149:$M$200,MATCH(AI$219,$A$149:$A$200,0),12),$B214:$M214,"="&amp;"X",$B$146:$M$146,"="&amp;"N")</f>
        <v>0</v>
      </c>
      <c r="AJ231">
        <f ca="1">SUMIFS(INDEX($B$149:$M$200,MATCH(AJ$219,$A$149:$A$200,0),1):INDEX($B$149:$M$200,MATCH(AJ$219,$A$149:$A$200,0),12),$B214:$M214,"="&amp;"X",$B$146:$M$146,"="&amp;"N")</f>
        <v>0</v>
      </c>
      <c r="AK231">
        <f ca="1">SUMIFS(INDEX($B$149:$M$200,MATCH(AK$219,$A$149:$A$200,0),1):INDEX($B$149:$M$200,MATCH(AK$219,$A$149:$A$200,0),12),$B214:$M214,"="&amp;"X",$B$146:$M$146,"="&amp;"N")</f>
        <v>0</v>
      </c>
      <c r="AL231">
        <f ca="1">SUMIFS(INDEX($B$149:$M$200,MATCH(AL$219,$A$149:$A$200,0),1):INDEX($B$149:$M$200,MATCH(AL$219,$A$149:$A$200,0),12),$B214:$M214,"="&amp;"X",$B$146:$M$146,"="&amp;"N")</f>
        <v>0</v>
      </c>
      <c r="AM231">
        <f ca="1">SUMIFS(INDEX($B$149:$M$200,MATCH(AM$219,$A$149:$A$200,0),1):INDEX($B$149:$M$200,MATCH(AM$219,$A$149:$A$200,0),12),$B214:$M214,"="&amp;"X",$B$146:$M$146,"="&amp;"N")</f>
        <v>0</v>
      </c>
      <c r="AN231">
        <f ca="1">SUMIFS(INDEX($B$149:$M$200,MATCH(AN$219,$A$149:$A$200,0),1):INDEX($B$149:$M$200,MATCH(AN$219,$A$149:$A$200,0),12),$B214:$M214,"="&amp;"X",$B$146:$M$146,"="&amp;"N")</f>
        <v>0</v>
      </c>
      <c r="AO231">
        <f ca="1">SUMIFS(INDEX($B$149:$M$200,MATCH(AO$219,$A$149:$A$200,0),1):INDEX($B$149:$M$200,MATCH(AO$219,$A$149:$A$200,0),12),$B214:$M214,"="&amp;"X",$B$146:$M$146,"="&amp;"N")</f>
        <v>0</v>
      </c>
      <c r="AP231">
        <f ca="1">SUMIFS(INDEX($B$149:$M$200,MATCH(AP$219,$A$149:$A$200,0),1):INDEX($B$149:$M$200,MATCH(AP$219,$A$149:$A$200,0),12),$B214:$M214,"="&amp;"X",$B$146:$M$146,"="&amp;"N")</f>
        <v>0</v>
      </c>
      <c r="AQ231">
        <f ca="1">SUMIFS(INDEX($B$149:$M$200,MATCH(AQ$219,$A$149:$A$200,0),1):INDEX($B$149:$M$200,MATCH(AQ$219,$A$149:$A$200,0),12),$B214:$M214,"="&amp;"X",$B$146:$M$146,"="&amp;"N")</f>
        <v>0</v>
      </c>
      <c r="AR231">
        <f ca="1">SUMIFS(INDEX($B$149:$M$200,MATCH(AR$219,$A$149:$A$200,0),1):INDEX($B$149:$M$200,MATCH(AR$219,$A$149:$A$200,0),12),$B214:$M214,"="&amp;"X",$B$146:$M$146,"="&amp;"N")</f>
        <v>0</v>
      </c>
      <c r="AS231">
        <f ca="1">SUMIFS(INDEX($B$149:$M$200,MATCH(AS$219,$A$149:$A$200,0),1):INDEX($B$149:$M$200,MATCH(AS$219,$A$149:$A$200,0),12),$B214:$M214,"="&amp;"X",$B$146:$M$146,"="&amp;"N")</f>
        <v>0</v>
      </c>
      <c r="AT231">
        <f ca="1">SUMIFS(INDEX($B$149:$M$200,MATCH(AT$219,$A$149:$A$200,0),1):INDEX($B$149:$M$200,MATCH(AT$219,$A$149:$A$200,0),12),$B214:$M214,"="&amp;"X",$B$146:$M$146,"="&amp;"N")</f>
        <v>0</v>
      </c>
      <c r="AU231">
        <f ca="1">SUMIFS(INDEX($B$149:$M$200,MATCH(AU$219,$A$149:$A$200,0),1):INDEX($B$149:$M$200,MATCH(AU$219,$A$149:$A$200,0),12),$B214:$M214,"="&amp;"X",$B$146:$M$146,"="&amp;"N")</f>
        <v>0</v>
      </c>
      <c r="AV231">
        <f ca="1">SUMIFS(INDEX($B$149:$M$200,MATCH(AV$219,$A$149:$A$200,0),1):INDEX($B$149:$M$200,MATCH(AV$219,$A$149:$A$200,0),12),$B214:$M214,"="&amp;"X",$B$146:$M$146,"="&amp;"N")</f>
        <v>0</v>
      </c>
      <c r="AW231">
        <f ca="1">SUMIFS(INDEX($B$149:$M$200,MATCH(AW$219,$A$149:$A$200,0),1):INDEX($B$149:$M$200,MATCH(AW$219,$A$149:$A$200,0),12),$B214:$M214,"="&amp;"X",$B$146:$M$146,"="&amp;"N")</f>
        <v>0</v>
      </c>
      <c r="AX231">
        <f ca="1">SUMIFS(INDEX($B$149:$M$200,MATCH(AX$219,$A$149:$A$200,0),1):INDEX($B$149:$M$200,MATCH(AX$219,$A$149:$A$200,0),12),$B214:$M214,"="&amp;"X",$B$146:$M$146,"="&amp;"N")</f>
        <v>0</v>
      </c>
      <c r="AY231">
        <f ca="1">SUMIFS(INDEX($B$149:$M$200,MATCH(AY$219,$A$149:$A$200,0),1):INDEX($B$149:$M$200,MATCH(AY$219,$A$149:$A$200,0),12),$B214:$M214,"="&amp;"X",$B$146:$M$146,"="&amp;"N")</f>
        <v>0</v>
      </c>
      <c r="AZ231">
        <f ca="1">SUMIFS(INDEX($B$149:$M$200,MATCH(AZ$219,$A$149:$A$200,0),1):INDEX($B$149:$M$200,MATCH(AZ$219,$A$149:$A$200,0),12),$B214:$M214,"="&amp;"X",$B$146:$M$146,"="&amp;"N")</f>
        <v>0</v>
      </c>
      <c r="BA231">
        <f ca="1">SUMIFS(INDEX($B$149:$M$200,MATCH(BA$219,$A$149:$A$200,0),1):INDEX($B$149:$M$200,MATCH(BA$219,$A$149:$A$200,0),12),$B214:$M214,"="&amp;"X",$B$146:$M$146,"="&amp;"N")</f>
        <v>0</v>
      </c>
    </row>
    <row r="232" spans="1:53" x14ac:dyDescent="0.35">
      <c r="A232" s="2" t="str">
        <f>Setup!A32</f>
        <v>Caseload 13</v>
      </c>
      <c r="B232">
        <f ca="1">SUMIFS(INDEX($B$149:$M$200,MATCH(B$219,$A$149:$A$200,0),1):INDEX($B$149:$M$200,MATCH(B$219,$A$149:$A$200,0),12),$B215:$M215,"="&amp;"X",$B$146:$M$146,"="&amp;"N")</f>
        <v>0</v>
      </c>
      <c r="C232">
        <f ca="1">SUMIFS(INDEX($B$149:$M$200,MATCH(C$219,$A$149:$A$200,0),1):INDEX($B$149:$M$200,MATCH(C$219,$A$149:$A$200,0),12),$B215:$M215,"="&amp;"X",$B$146:$M$146,"="&amp;"N")</f>
        <v>0</v>
      </c>
      <c r="D232">
        <f ca="1">SUMIFS(INDEX($B$149:$M$200,MATCH(D$219,$A$149:$A$200,0),1):INDEX($B$149:$M$200,MATCH(D$219,$A$149:$A$200,0),12),$B215:$M215,"="&amp;"X",$B$146:$M$146,"="&amp;"N")</f>
        <v>0</v>
      </c>
      <c r="E232">
        <f ca="1">SUMIFS(INDEX($B$149:$M$200,MATCH(E$219,$A$149:$A$200,0),1):INDEX($B$149:$M$200,MATCH(E$219,$A$149:$A$200,0),12),$B215:$M215,"="&amp;"X",$B$146:$M$146,"="&amp;"N")</f>
        <v>0</v>
      </c>
      <c r="F232">
        <f ca="1">SUMIFS(INDEX($B$149:$M$200,MATCH(F$219,$A$149:$A$200,0),1):INDEX($B$149:$M$200,MATCH(F$219,$A$149:$A$200,0),12),$B215:$M215,"="&amp;"X",$B$146:$M$146,"="&amp;"N")</f>
        <v>0</v>
      </c>
      <c r="G232">
        <f ca="1">SUMIFS(INDEX($B$149:$M$200,MATCH(G$219,$A$149:$A$200,0),1):INDEX($B$149:$M$200,MATCH(G$219,$A$149:$A$200,0),12),$B215:$M215,"="&amp;"X",$B$146:$M$146,"="&amp;"N")</f>
        <v>0</v>
      </c>
      <c r="H232">
        <f ca="1">SUMIFS(INDEX($B$149:$M$200,MATCH(H$219,$A$149:$A$200,0),1):INDEX($B$149:$M$200,MATCH(H$219,$A$149:$A$200,0),12),$B215:$M215,"="&amp;"X",$B$146:$M$146,"="&amp;"N")</f>
        <v>0</v>
      </c>
      <c r="I232">
        <f ca="1">SUMIFS(INDEX($B$149:$M$200,MATCH(I$219,$A$149:$A$200,0),1):INDEX($B$149:$M$200,MATCH(I$219,$A$149:$A$200,0),12),$B215:$M215,"="&amp;"X",$B$146:$M$146,"="&amp;"N")</f>
        <v>0</v>
      </c>
      <c r="J232">
        <f ca="1">SUMIFS(INDEX($B$149:$M$200,MATCH(J$219,$A$149:$A$200,0),1):INDEX($B$149:$M$200,MATCH(J$219,$A$149:$A$200,0),12),$B215:$M215,"="&amp;"X",$B$146:$M$146,"="&amp;"N")</f>
        <v>0</v>
      </c>
      <c r="K232">
        <f ca="1">SUMIFS(INDEX($B$149:$M$200,MATCH(K$219,$A$149:$A$200,0),1):INDEX($B$149:$M$200,MATCH(K$219,$A$149:$A$200,0),12),$B215:$M215,"="&amp;"X",$B$146:$M$146,"="&amp;"N")</f>
        <v>0</v>
      </c>
      <c r="L232">
        <f ca="1">SUMIFS(INDEX($B$149:$M$200,MATCH(L$219,$A$149:$A$200,0),1):INDEX($B$149:$M$200,MATCH(L$219,$A$149:$A$200,0),12),$B215:$M215,"="&amp;"X",$B$146:$M$146,"="&amp;"N")</f>
        <v>0</v>
      </c>
      <c r="M232">
        <f ca="1">SUMIFS(INDEX($B$149:$M$200,MATCH(M$219,$A$149:$A$200,0),1):INDEX($B$149:$M$200,MATCH(M$219,$A$149:$A$200,0),12),$B215:$M215,"="&amp;"X",$B$146:$M$146,"="&amp;"N")</f>
        <v>0</v>
      </c>
      <c r="N232">
        <f ca="1">SUMIFS(INDEX($B$149:$M$200,MATCH(N$219,$A$149:$A$200,0),1):INDEX($B$149:$M$200,MATCH(N$219,$A$149:$A$200,0),12),$B215:$M215,"="&amp;"X",$B$146:$M$146,"="&amp;"N")</f>
        <v>0</v>
      </c>
      <c r="O232">
        <f ca="1">SUMIFS(INDEX($B$149:$M$200,MATCH(O$219,$A$149:$A$200,0),1):INDEX($B$149:$M$200,MATCH(O$219,$A$149:$A$200,0),12),$B215:$M215,"="&amp;"X",$B$146:$M$146,"="&amp;"N")</f>
        <v>0</v>
      </c>
      <c r="P232">
        <f ca="1">SUMIFS(INDEX($B$149:$M$200,MATCH(P$219,$A$149:$A$200,0),1):INDEX($B$149:$M$200,MATCH(P$219,$A$149:$A$200,0),12),$B215:$M215,"="&amp;"X",$B$146:$M$146,"="&amp;"N")</f>
        <v>0</v>
      </c>
      <c r="Q232">
        <f ca="1">SUMIFS(INDEX($B$149:$M$200,MATCH(Q$219,$A$149:$A$200,0),1):INDEX($B$149:$M$200,MATCH(Q$219,$A$149:$A$200,0),12),$B215:$M215,"="&amp;"X",$B$146:$M$146,"="&amp;"N")</f>
        <v>0</v>
      </c>
      <c r="R232">
        <f ca="1">SUMIFS(INDEX($B$149:$M$200,MATCH(R$219,$A$149:$A$200,0),1):INDEX($B$149:$M$200,MATCH(R$219,$A$149:$A$200,0),12),$B215:$M215,"="&amp;"X",$B$146:$M$146,"="&amp;"N")</f>
        <v>0</v>
      </c>
      <c r="S232">
        <f ca="1">SUMIFS(INDEX($B$149:$M$200,MATCH(S$219,$A$149:$A$200,0),1):INDEX($B$149:$M$200,MATCH(S$219,$A$149:$A$200,0),12),$B215:$M215,"="&amp;"X",$B$146:$M$146,"="&amp;"N")</f>
        <v>0</v>
      </c>
      <c r="T232">
        <f ca="1">SUMIFS(INDEX($B$149:$M$200,MATCH(T$219,$A$149:$A$200,0),1):INDEX($B$149:$M$200,MATCH(T$219,$A$149:$A$200,0),12),$B215:$M215,"="&amp;"X",$B$146:$M$146,"="&amp;"N")</f>
        <v>0</v>
      </c>
      <c r="U232">
        <f ca="1">SUMIFS(INDEX($B$149:$M$200,MATCH(U$219,$A$149:$A$200,0),1):INDEX($B$149:$M$200,MATCH(U$219,$A$149:$A$200,0),12),$B215:$M215,"="&amp;"X",$B$146:$M$146,"="&amp;"N")</f>
        <v>0</v>
      </c>
      <c r="V232">
        <f ca="1">SUMIFS(INDEX($B$149:$M$200,MATCH(V$219,$A$149:$A$200,0),1):INDEX($B$149:$M$200,MATCH(V$219,$A$149:$A$200,0),12),$B215:$M215,"="&amp;"X",$B$146:$M$146,"="&amp;"N")</f>
        <v>0</v>
      </c>
      <c r="W232">
        <f ca="1">SUMIFS(INDEX($B$149:$M$200,MATCH(W$219,$A$149:$A$200,0),1):INDEX($B$149:$M$200,MATCH(W$219,$A$149:$A$200,0),12),$B215:$M215,"="&amp;"X",$B$146:$M$146,"="&amp;"N")</f>
        <v>0</v>
      </c>
      <c r="X232">
        <f ca="1">SUMIFS(INDEX($B$149:$M$200,MATCH(X$219,$A$149:$A$200,0),1):INDEX($B$149:$M$200,MATCH(X$219,$A$149:$A$200,0),12),$B215:$M215,"="&amp;"X",$B$146:$M$146,"="&amp;"N")</f>
        <v>0</v>
      </c>
      <c r="Y232">
        <f ca="1">SUMIFS(INDEX($B$149:$M$200,MATCH(Y$219,$A$149:$A$200,0),1):INDEX($B$149:$M$200,MATCH(Y$219,$A$149:$A$200,0),12),$B215:$M215,"="&amp;"X",$B$146:$M$146,"="&amp;"N")</f>
        <v>0</v>
      </c>
      <c r="Z232">
        <f ca="1">SUMIFS(INDEX($B$149:$M$200,MATCH(Z$219,$A$149:$A$200,0),1):INDEX($B$149:$M$200,MATCH(Z$219,$A$149:$A$200,0),12),$B215:$M215,"="&amp;"X",$B$146:$M$146,"="&amp;"N")</f>
        <v>0</v>
      </c>
      <c r="AA232">
        <f ca="1">SUMIFS(INDEX($B$149:$M$200,MATCH(AA$219,$A$149:$A$200,0),1):INDEX($B$149:$M$200,MATCH(AA$219,$A$149:$A$200,0),12),$B215:$M215,"="&amp;"X",$B$146:$M$146,"="&amp;"N")</f>
        <v>0</v>
      </c>
      <c r="AB232">
        <f ca="1">SUMIFS(INDEX($B$149:$M$200,MATCH(AB$219,$A$149:$A$200,0),1):INDEX($B$149:$M$200,MATCH(AB$219,$A$149:$A$200,0),12),$B215:$M215,"="&amp;"X",$B$146:$M$146,"="&amp;"N")</f>
        <v>0</v>
      </c>
      <c r="AC232">
        <f ca="1">SUMIFS(INDEX($B$149:$M$200,MATCH(AC$219,$A$149:$A$200,0),1):INDEX($B$149:$M$200,MATCH(AC$219,$A$149:$A$200,0),12),$B215:$M215,"="&amp;"X",$B$146:$M$146,"="&amp;"N")</f>
        <v>0</v>
      </c>
      <c r="AD232">
        <f ca="1">SUMIFS(INDEX($B$149:$M$200,MATCH(AD$219,$A$149:$A$200,0),1):INDEX($B$149:$M$200,MATCH(AD$219,$A$149:$A$200,0),12),$B215:$M215,"="&amp;"X",$B$146:$M$146,"="&amp;"N")</f>
        <v>0</v>
      </c>
      <c r="AE232">
        <f ca="1">SUMIFS(INDEX($B$149:$M$200,MATCH(AE$219,$A$149:$A$200,0),1):INDEX($B$149:$M$200,MATCH(AE$219,$A$149:$A$200,0),12),$B215:$M215,"="&amp;"X",$B$146:$M$146,"="&amp;"N")</f>
        <v>0</v>
      </c>
      <c r="AF232">
        <f ca="1">SUMIFS(INDEX($B$149:$M$200,MATCH(AF$219,$A$149:$A$200,0),1):INDEX($B$149:$M$200,MATCH(AF$219,$A$149:$A$200,0),12),$B215:$M215,"="&amp;"X",$B$146:$M$146,"="&amp;"N")</f>
        <v>0</v>
      </c>
      <c r="AG232">
        <f ca="1">SUMIFS(INDEX($B$149:$M$200,MATCH(AG$219,$A$149:$A$200,0),1):INDEX($B$149:$M$200,MATCH(AG$219,$A$149:$A$200,0),12),$B215:$M215,"="&amp;"X",$B$146:$M$146,"="&amp;"N")</f>
        <v>0</v>
      </c>
      <c r="AH232">
        <f ca="1">SUMIFS(INDEX($B$149:$M$200,MATCH(AH$219,$A$149:$A$200,0),1):INDEX($B$149:$M$200,MATCH(AH$219,$A$149:$A$200,0),12),$B215:$M215,"="&amp;"X",$B$146:$M$146,"="&amp;"N")</f>
        <v>0</v>
      </c>
      <c r="AI232">
        <f ca="1">SUMIFS(INDEX($B$149:$M$200,MATCH(AI$219,$A$149:$A$200,0),1):INDEX($B$149:$M$200,MATCH(AI$219,$A$149:$A$200,0),12),$B215:$M215,"="&amp;"X",$B$146:$M$146,"="&amp;"N")</f>
        <v>0</v>
      </c>
      <c r="AJ232">
        <f ca="1">SUMIFS(INDEX($B$149:$M$200,MATCH(AJ$219,$A$149:$A$200,0),1):INDEX($B$149:$M$200,MATCH(AJ$219,$A$149:$A$200,0),12),$B215:$M215,"="&amp;"X",$B$146:$M$146,"="&amp;"N")</f>
        <v>0</v>
      </c>
      <c r="AK232">
        <f ca="1">SUMIFS(INDEX($B$149:$M$200,MATCH(AK$219,$A$149:$A$200,0),1):INDEX($B$149:$M$200,MATCH(AK$219,$A$149:$A$200,0),12),$B215:$M215,"="&amp;"X",$B$146:$M$146,"="&amp;"N")</f>
        <v>0</v>
      </c>
      <c r="AL232">
        <f ca="1">SUMIFS(INDEX($B$149:$M$200,MATCH(AL$219,$A$149:$A$200,0),1):INDEX($B$149:$M$200,MATCH(AL$219,$A$149:$A$200,0),12),$B215:$M215,"="&amp;"X",$B$146:$M$146,"="&amp;"N")</f>
        <v>0</v>
      </c>
      <c r="AM232">
        <f ca="1">SUMIFS(INDEX($B$149:$M$200,MATCH(AM$219,$A$149:$A$200,0),1):INDEX($B$149:$M$200,MATCH(AM$219,$A$149:$A$200,0),12),$B215:$M215,"="&amp;"X",$B$146:$M$146,"="&amp;"N")</f>
        <v>0</v>
      </c>
      <c r="AN232">
        <f ca="1">SUMIFS(INDEX($B$149:$M$200,MATCH(AN$219,$A$149:$A$200,0),1):INDEX($B$149:$M$200,MATCH(AN$219,$A$149:$A$200,0),12),$B215:$M215,"="&amp;"X",$B$146:$M$146,"="&amp;"N")</f>
        <v>0</v>
      </c>
      <c r="AO232">
        <f ca="1">SUMIFS(INDEX($B$149:$M$200,MATCH(AO$219,$A$149:$A$200,0),1):INDEX($B$149:$M$200,MATCH(AO$219,$A$149:$A$200,0),12),$B215:$M215,"="&amp;"X",$B$146:$M$146,"="&amp;"N")</f>
        <v>0</v>
      </c>
      <c r="AP232">
        <f ca="1">SUMIFS(INDEX($B$149:$M$200,MATCH(AP$219,$A$149:$A$200,0),1):INDEX($B$149:$M$200,MATCH(AP$219,$A$149:$A$200,0),12),$B215:$M215,"="&amp;"X",$B$146:$M$146,"="&amp;"N")</f>
        <v>0</v>
      </c>
      <c r="AQ232">
        <f ca="1">SUMIFS(INDEX($B$149:$M$200,MATCH(AQ$219,$A$149:$A$200,0),1):INDEX($B$149:$M$200,MATCH(AQ$219,$A$149:$A$200,0),12),$B215:$M215,"="&amp;"X",$B$146:$M$146,"="&amp;"N")</f>
        <v>0</v>
      </c>
      <c r="AR232">
        <f ca="1">SUMIFS(INDEX($B$149:$M$200,MATCH(AR$219,$A$149:$A$200,0),1):INDEX($B$149:$M$200,MATCH(AR$219,$A$149:$A$200,0),12),$B215:$M215,"="&amp;"X",$B$146:$M$146,"="&amp;"N")</f>
        <v>0</v>
      </c>
      <c r="AS232">
        <f ca="1">SUMIFS(INDEX($B$149:$M$200,MATCH(AS$219,$A$149:$A$200,0),1):INDEX($B$149:$M$200,MATCH(AS$219,$A$149:$A$200,0),12),$B215:$M215,"="&amp;"X",$B$146:$M$146,"="&amp;"N")</f>
        <v>0</v>
      </c>
      <c r="AT232">
        <f ca="1">SUMIFS(INDEX($B$149:$M$200,MATCH(AT$219,$A$149:$A$200,0),1):INDEX($B$149:$M$200,MATCH(AT$219,$A$149:$A$200,0),12),$B215:$M215,"="&amp;"X",$B$146:$M$146,"="&amp;"N")</f>
        <v>0</v>
      </c>
      <c r="AU232">
        <f ca="1">SUMIFS(INDEX($B$149:$M$200,MATCH(AU$219,$A$149:$A$200,0),1):INDEX($B$149:$M$200,MATCH(AU$219,$A$149:$A$200,0),12),$B215:$M215,"="&amp;"X",$B$146:$M$146,"="&amp;"N")</f>
        <v>0</v>
      </c>
      <c r="AV232">
        <f ca="1">SUMIFS(INDEX($B$149:$M$200,MATCH(AV$219,$A$149:$A$200,0),1):INDEX($B$149:$M$200,MATCH(AV$219,$A$149:$A$200,0),12),$B215:$M215,"="&amp;"X",$B$146:$M$146,"="&amp;"N")</f>
        <v>0</v>
      </c>
      <c r="AW232">
        <f ca="1">SUMIFS(INDEX($B$149:$M$200,MATCH(AW$219,$A$149:$A$200,0),1):INDEX($B$149:$M$200,MATCH(AW$219,$A$149:$A$200,0),12),$B215:$M215,"="&amp;"X",$B$146:$M$146,"="&amp;"N")</f>
        <v>0</v>
      </c>
      <c r="AX232">
        <f ca="1">SUMIFS(INDEX($B$149:$M$200,MATCH(AX$219,$A$149:$A$200,0),1):INDEX($B$149:$M$200,MATCH(AX$219,$A$149:$A$200,0),12),$B215:$M215,"="&amp;"X",$B$146:$M$146,"="&amp;"N")</f>
        <v>0</v>
      </c>
      <c r="AY232">
        <f ca="1">SUMIFS(INDEX($B$149:$M$200,MATCH(AY$219,$A$149:$A$200,0),1):INDEX($B$149:$M$200,MATCH(AY$219,$A$149:$A$200,0),12),$B215:$M215,"="&amp;"X",$B$146:$M$146,"="&amp;"N")</f>
        <v>0</v>
      </c>
      <c r="AZ232">
        <f ca="1">SUMIFS(INDEX($B$149:$M$200,MATCH(AZ$219,$A$149:$A$200,0),1):INDEX($B$149:$M$200,MATCH(AZ$219,$A$149:$A$200,0),12),$B215:$M215,"="&amp;"X",$B$146:$M$146,"="&amp;"N")</f>
        <v>0</v>
      </c>
      <c r="BA232">
        <f ca="1">SUMIFS(INDEX($B$149:$M$200,MATCH(BA$219,$A$149:$A$200,0),1):INDEX($B$149:$M$200,MATCH(BA$219,$A$149:$A$200,0),12),$B215:$M215,"="&amp;"X",$B$146:$M$146,"="&amp;"N")</f>
        <v>0</v>
      </c>
    </row>
    <row r="233" spans="1:53" x14ac:dyDescent="0.35">
      <c r="A233" s="2" t="str">
        <f>Setup!A33</f>
        <v>Caseload 14</v>
      </c>
      <c r="B233">
        <f ca="1">SUMIFS(INDEX($B$149:$M$200,MATCH(B$219,$A$149:$A$200,0),1):INDEX($B$149:$M$200,MATCH(B$219,$A$149:$A$200,0),12),$B216:$M216,"="&amp;"X",$B$146:$M$146,"="&amp;"N")</f>
        <v>0</v>
      </c>
      <c r="C233">
        <f ca="1">SUMIFS(INDEX($B$149:$M$200,MATCH(C$219,$A$149:$A$200,0),1):INDEX($B$149:$M$200,MATCH(C$219,$A$149:$A$200,0),12),$B216:$M216,"="&amp;"X",$B$146:$M$146,"="&amp;"N")</f>
        <v>0</v>
      </c>
      <c r="D233">
        <f ca="1">SUMIFS(INDEX($B$149:$M$200,MATCH(D$219,$A$149:$A$200,0),1):INDEX($B$149:$M$200,MATCH(D$219,$A$149:$A$200,0),12),$B216:$M216,"="&amp;"X",$B$146:$M$146,"="&amp;"N")</f>
        <v>0</v>
      </c>
      <c r="E233">
        <f ca="1">SUMIFS(INDEX($B$149:$M$200,MATCH(E$219,$A$149:$A$200,0),1):INDEX($B$149:$M$200,MATCH(E$219,$A$149:$A$200,0),12),$B216:$M216,"="&amp;"X",$B$146:$M$146,"="&amp;"N")</f>
        <v>0</v>
      </c>
      <c r="F233">
        <f ca="1">SUMIFS(INDEX($B$149:$M$200,MATCH(F$219,$A$149:$A$200,0),1):INDEX($B$149:$M$200,MATCH(F$219,$A$149:$A$200,0),12),$B216:$M216,"="&amp;"X",$B$146:$M$146,"="&amp;"N")</f>
        <v>0</v>
      </c>
      <c r="G233">
        <f ca="1">SUMIFS(INDEX($B$149:$M$200,MATCH(G$219,$A$149:$A$200,0),1):INDEX($B$149:$M$200,MATCH(G$219,$A$149:$A$200,0),12),$B216:$M216,"="&amp;"X",$B$146:$M$146,"="&amp;"N")</f>
        <v>0</v>
      </c>
      <c r="H233">
        <f ca="1">SUMIFS(INDEX($B$149:$M$200,MATCH(H$219,$A$149:$A$200,0),1):INDEX($B$149:$M$200,MATCH(H$219,$A$149:$A$200,0),12),$B216:$M216,"="&amp;"X",$B$146:$M$146,"="&amp;"N")</f>
        <v>0</v>
      </c>
      <c r="I233">
        <f ca="1">SUMIFS(INDEX($B$149:$M$200,MATCH(I$219,$A$149:$A$200,0),1):INDEX($B$149:$M$200,MATCH(I$219,$A$149:$A$200,0),12),$B216:$M216,"="&amp;"X",$B$146:$M$146,"="&amp;"N")</f>
        <v>0</v>
      </c>
      <c r="J233">
        <f ca="1">SUMIFS(INDEX($B$149:$M$200,MATCH(J$219,$A$149:$A$200,0),1):INDEX($B$149:$M$200,MATCH(J$219,$A$149:$A$200,0),12),$B216:$M216,"="&amp;"X",$B$146:$M$146,"="&amp;"N")</f>
        <v>0</v>
      </c>
      <c r="K233">
        <f ca="1">SUMIFS(INDEX($B$149:$M$200,MATCH(K$219,$A$149:$A$200,0),1):INDEX($B$149:$M$200,MATCH(K$219,$A$149:$A$200,0),12),$B216:$M216,"="&amp;"X",$B$146:$M$146,"="&amp;"N")</f>
        <v>0</v>
      </c>
      <c r="L233">
        <f ca="1">SUMIFS(INDEX($B$149:$M$200,MATCH(L$219,$A$149:$A$200,0),1):INDEX($B$149:$M$200,MATCH(L$219,$A$149:$A$200,0),12),$B216:$M216,"="&amp;"X",$B$146:$M$146,"="&amp;"N")</f>
        <v>0</v>
      </c>
      <c r="M233">
        <f ca="1">SUMIFS(INDEX($B$149:$M$200,MATCH(M$219,$A$149:$A$200,0),1):INDEX($B$149:$M$200,MATCH(M$219,$A$149:$A$200,0),12),$B216:$M216,"="&amp;"X",$B$146:$M$146,"="&amp;"N")</f>
        <v>0</v>
      </c>
      <c r="N233">
        <f ca="1">SUMIFS(INDEX($B$149:$M$200,MATCH(N$219,$A$149:$A$200,0),1):INDEX($B$149:$M$200,MATCH(N$219,$A$149:$A$200,0),12),$B216:$M216,"="&amp;"X",$B$146:$M$146,"="&amp;"N")</f>
        <v>0</v>
      </c>
      <c r="O233">
        <f ca="1">SUMIFS(INDEX($B$149:$M$200,MATCH(O$219,$A$149:$A$200,0),1):INDEX($B$149:$M$200,MATCH(O$219,$A$149:$A$200,0),12),$B216:$M216,"="&amp;"X",$B$146:$M$146,"="&amp;"N")</f>
        <v>0</v>
      </c>
      <c r="P233">
        <f ca="1">SUMIFS(INDEX($B$149:$M$200,MATCH(P$219,$A$149:$A$200,0),1):INDEX($B$149:$M$200,MATCH(P$219,$A$149:$A$200,0),12),$B216:$M216,"="&amp;"X",$B$146:$M$146,"="&amp;"N")</f>
        <v>0</v>
      </c>
      <c r="Q233">
        <f ca="1">SUMIFS(INDEX($B$149:$M$200,MATCH(Q$219,$A$149:$A$200,0),1):INDEX($B$149:$M$200,MATCH(Q$219,$A$149:$A$200,0),12),$B216:$M216,"="&amp;"X",$B$146:$M$146,"="&amp;"N")</f>
        <v>0</v>
      </c>
      <c r="R233">
        <f ca="1">SUMIFS(INDEX($B$149:$M$200,MATCH(R$219,$A$149:$A$200,0),1):INDEX($B$149:$M$200,MATCH(R$219,$A$149:$A$200,0),12),$B216:$M216,"="&amp;"X",$B$146:$M$146,"="&amp;"N")</f>
        <v>0</v>
      </c>
      <c r="S233">
        <f ca="1">SUMIFS(INDEX($B$149:$M$200,MATCH(S$219,$A$149:$A$200,0),1):INDEX($B$149:$M$200,MATCH(S$219,$A$149:$A$200,0),12),$B216:$M216,"="&amp;"X",$B$146:$M$146,"="&amp;"N")</f>
        <v>0</v>
      </c>
      <c r="T233">
        <f ca="1">SUMIFS(INDEX($B$149:$M$200,MATCH(T$219,$A$149:$A$200,0),1):INDEX($B$149:$M$200,MATCH(T$219,$A$149:$A$200,0),12),$B216:$M216,"="&amp;"X",$B$146:$M$146,"="&amp;"N")</f>
        <v>0</v>
      </c>
      <c r="U233">
        <f ca="1">SUMIFS(INDEX($B$149:$M$200,MATCH(U$219,$A$149:$A$200,0),1):INDEX($B$149:$M$200,MATCH(U$219,$A$149:$A$200,0),12),$B216:$M216,"="&amp;"X",$B$146:$M$146,"="&amp;"N")</f>
        <v>0</v>
      </c>
      <c r="V233">
        <f ca="1">SUMIFS(INDEX($B$149:$M$200,MATCH(V$219,$A$149:$A$200,0),1):INDEX($B$149:$M$200,MATCH(V$219,$A$149:$A$200,0),12),$B216:$M216,"="&amp;"X",$B$146:$M$146,"="&amp;"N")</f>
        <v>0</v>
      </c>
      <c r="W233">
        <f ca="1">SUMIFS(INDEX($B$149:$M$200,MATCH(W$219,$A$149:$A$200,0),1):INDEX($B$149:$M$200,MATCH(W$219,$A$149:$A$200,0),12),$B216:$M216,"="&amp;"X",$B$146:$M$146,"="&amp;"N")</f>
        <v>0</v>
      </c>
      <c r="X233">
        <f ca="1">SUMIFS(INDEX($B$149:$M$200,MATCH(X$219,$A$149:$A$200,0),1):INDEX($B$149:$M$200,MATCH(X$219,$A$149:$A$200,0),12),$B216:$M216,"="&amp;"X",$B$146:$M$146,"="&amp;"N")</f>
        <v>0</v>
      </c>
      <c r="Y233">
        <f ca="1">SUMIFS(INDEX($B$149:$M$200,MATCH(Y$219,$A$149:$A$200,0),1):INDEX($B$149:$M$200,MATCH(Y$219,$A$149:$A$200,0),12),$B216:$M216,"="&amp;"X",$B$146:$M$146,"="&amp;"N")</f>
        <v>0</v>
      </c>
      <c r="Z233">
        <f ca="1">SUMIFS(INDEX($B$149:$M$200,MATCH(Z$219,$A$149:$A$200,0),1):INDEX($B$149:$M$200,MATCH(Z$219,$A$149:$A$200,0),12),$B216:$M216,"="&amp;"X",$B$146:$M$146,"="&amp;"N")</f>
        <v>0</v>
      </c>
      <c r="AA233">
        <f ca="1">SUMIFS(INDEX($B$149:$M$200,MATCH(AA$219,$A$149:$A$200,0),1):INDEX($B$149:$M$200,MATCH(AA$219,$A$149:$A$200,0),12),$B216:$M216,"="&amp;"X",$B$146:$M$146,"="&amp;"N")</f>
        <v>0</v>
      </c>
      <c r="AB233">
        <f ca="1">SUMIFS(INDEX($B$149:$M$200,MATCH(AB$219,$A$149:$A$200,0),1):INDEX($B$149:$M$200,MATCH(AB$219,$A$149:$A$200,0),12),$B216:$M216,"="&amp;"X",$B$146:$M$146,"="&amp;"N")</f>
        <v>0</v>
      </c>
      <c r="AC233">
        <f ca="1">SUMIFS(INDEX($B$149:$M$200,MATCH(AC$219,$A$149:$A$200,0),1):INDEX($B$149:$M$200,MATCH(AC$219,$A$149:$A$200,0),12),$B216:$M216,"="&amp;"X",$B$146:$M$146,"="&amp;"N")</f>
        <v>0</v>
      </c>
      <c r="AD233">
        <f ca="1">SUMIFS(INDEX($B$149:$M$200,MATCH(AD$219,$A$149:$A$200,0),1):INDEX($B$149:$M$200,MATCH(AD$219,$A$149:$A$200,0),12),$B216:$M216,"="&amp;"X",$B$146:$M$146,"="&amp;"N")</f>
        <v>0</v>
      </c>
      <c r="AE233">
        <f ca="1">SUMIFS(INDEX($B$149:$M$200,MATCH(AE$219,$A$149:$A$200,0),1):INDEX($B$149:$M$200,MATCH(AE$219,$A$149:$A$200,0),12),$B216:$M216,"="&amp;"X",$B$146:$M$146,"="&amp;"N")</f>
        <v>0</v>
      </c>
      <c r="AF233">
        <f ca="1">SUMIFS(INDEX($B$149:$M$200,MATCH(AF$219,$A$149:$A$200,0),1):INDEX($B$149:$M$200,MATCH(AF$219,$A$149:$A$200,0),12),$B216:$M216,"="&amp;"X",$B$146:$M$146,"="&amp;"N")</f>
        <v>0</v>
      </c>
      <c r="AG233">
        <f ca="1">SUMIFS(INDEX($B$149:$M$200,MATCH(AG$219,$A$149:$A$200,0),1):INDEX($B$149:$M$200,MATCH(AG$219,$A$149:$A$200,0),12),$B216:$M216,"="&amp;"X",$B$146:$M$146,"="&amp;"N")</f>
        <v>0</v>
      </c>
      <c r="AH233">
        <f ca="1">SUMIFS(INDEX($B$149:$M$200,MATCH(AH$219,$A$149:$A$200,0),1):INDEX($B$149:$M$200,MATCH(AH$219,$A$149:$A$200,0),12),$B216:$M216,"="&amp;"X",$B$146:$M$146,"="&amp;"N")</f>
        <v>0</v>
      </c>
      <c r="AI233">
        <f ca="1">SUMIFS(INDEX($B$149:$M$200,MATCH(AI$219,$A$149:$A$200,0),1):INDEX($B$149:$M$200,MATCH(AI$219,$A$149:$A$200,0),12),$B216:$M216,"="&amp;"X",$B$146:$M$146,"="&amp;"N")</f>
        <v>0</v>
      </c>
      <c r="AJ233">
        <f ca="1">SUMIFS(INDEX($B$149:$M$200,MATCH(AJ$219,$A$149:$A$200,0),1):INDEX($B$149:$M$200,MATCH(AJ$219,$A$149:$A$200,0),12),$B216:$M216,"="&amp;"X",$B$146:$M$146,"="&amp;"N")</f>
        <v>0</v>
      </c>
      <c r="AK233">
        <f ca="1">SUMIFS(INDEX($B$149:$M$200,MATCH(AK$219,$A$149:$A$200,0),1):INDEX($B$149:$M$200,MATCH(AK$219,$A$149:$A$200,0),12),$B216:$M216,"="&amp;"X",$B$146:$M$146,"="&amp;"N")</f>
        <v>0</v>
      </c>
      <c r="AL233">
        <f ca="1">SUMIFS(INDEX($B$149:$M$200,MATCH(AL$219,$A$149:$A$200,0),1):INDEX($B$149:$M$200,MATCH(AL$219,$A$149:$A$200,0),12),$B216:$M216,"="&amp;"X",$B$146:$M$146,"="&amp;"N")</f>
        <v>0</v>
      </c>
      <c r="AM233">
        <f ca="1">SUMIFS(INDEX($B$149:$M$200,MATCH(AM$219,$A$149:$A$200,0),1):INDEX($B$149:$M$200,MATCH(AM$219,$A$149:$A$200,0),12),$B216:$M216,"="&amp;"X",$B$146:$M$146,"="&amp;"N")</f>
        <v>0</v>
      </c>
      <c r="AN233">
        <f ca="1">SUMIFS(INDEX($B$149:$M$200,MATCH(AN$219,$A$149:$A$200,0),1):INDEX($B$149:$M$200,MATCH(AN$219,$A$149:$A$200,0),12),$B216:$M216,"="&amp;"X",$B$146:$M$146,"="&amp;"N")</f>
        <v>0</v>
      </c>
      <c r="AO233">
        <f ca="1">SUMIFS(INDEX($B$149:$M$200,MATCH(AO$219,$A$149:$A$200,0),1):INDEX($B$149:$M$200,MATCH(AO$219,$A$149:$A$200,0),12),$B216:$M216,"="&amp;"X",$B$146:$M$146,"="&amp;"N")</f>
        <v>0</v>
      </c>
      <c r="AP233">
        <f ca="1">SUMIFS(INDEX($B$149:$M$200,MATCH(AP$219,$A$149:$A$200,0),1):INDEX($B$149:$M$200,MATCH(AP$219,$A$149:$A$200,0),12),$B216:$M216,"="&amp;"X",$B$146:$M$146,"="&amp;"N")</f>
        <v>0</v>
      </c>
      <c r="AQ233">
        <f ca="1">SUMIFS(INDEX($B$149:$M$200,MATCH(AQ$219,$A$149:$A$200,0),1):INDEX($B$149:$M$200,MATCH(AQ$219,$A$149:$A$200,0),12),$B216:$M216,"="&amp;"X",$B$146:$M$146,"="&amp;"N")</f>
        <v>0</v>
      </c>
      <c r="AR233">
        <f ca="1">SUMIFS(INDEX($B$149:$M$200,MATCH(AR$219,$A$149:$A$200,0),1):INDEX($B$149:$M$200,MATCH(AR$219,$A$149:$A$200,0),12),$B216:$M216,"="&amp;"X",$B$146:$M$146,"="&amp;"N")</f>
        <v>0</v>
      </c>
      <c r="AS233">
        <f ca="1">SUMIFS(INDEX($B$149:$M$200,MATCH(AS$219,$A$149:$A$200,0),1):INDEX($B$149:$M$200,MATCH(AS$219,$A$149:$A$200,0),12),$B216:$M216,"="&amp;"X",$B$146:$M$146,"="&amp;"N")</f>
        <v>0</v>
      </c>
      <c r="AT233">
        <f ca="1">SUMIFS(INDEX($B$149:$M$200,MATCH(AT$219,$A$149:$A$200,0),1):INDEX($B$149:$M$200,MATCH(AT$219,$A$149:$A$200,0),12),$B216:$M216,"="&amp;"X",$B$146:$M$146,"="&amp;"N")</f>
        <v>0</v>
      </c>
      <c r="AU233">
        <f ca="1">SUMIFS(INDEX($B$149:$M$200,MATCH(AU$219,$A$149:$A$200,0),1):INDEX($B$149:$M$200,MATCH(AU$219,$A$149:$A$200,0),12),$B216:$M216,"="&amp;"X",$B$146:$M$146,"="&amp;"N")</f>
        <v>0</v>
      </c>
      <c r="AV233">
        <f ca="1">SUMIFS(INDEX($B$149:$M$200,MATCH(AV$219,$A$149:$A$200,0),1):INDEX($B$149:$M$200,MATCH(AV$219,$A$149:$A$200,0),12),$B216:$M216,"="&amp;"X",$B$146:$M$146,"="&amp;"N")</f>
        <v>0</v>
      </c>
      <c r="AW233">
        <f ca="1">SUMIFS(INDEX($B$149:$M$200,MATCH(AW$219,$A$149:$A$200,0),1):INDEX($B$149:$M$200,MATCH(AW$219,$A$149:$A$200,0),12),$B216:$M216,"="&amp;"X",$B$146:$M$146,"="&amp;"N")</f>
        <v>0</v>
      </c>
      <c r="AX233">
        <f ca="1">SUMIFS(INDEX($B$149:$M$200,MATCH(AX$219,$A$149:$A$200,0),1):INDEX($B$149:$M$200,MATCH(AX$219,$A$149:$A$200,0),12),$B216:$M216,"="&amp;"X",$B$146:$M$146,"="&amp;"N")</f>
        <v>0</v>
      </c>
      <c r="AY233">
        <f ca="1">SUMIFS(INDEX($B$149:$M$200,MATCH(AY$219,$A$149:$A$200,0),1):INDEX($B$149:$M$200,MATCH(AY$219,$A$149:$A$200,0),12),$B216:$M216,"="&amp;"X",$B$146:$M$146,"="&amp;"N")</f>
        <v>0</v>
      </c>
      <c r="AZ233">
        <f ca="1">SUMIFS(INDEX($B$149:$M$200,MATCH(AZ$219,$A$149:$A$200,0),1):INDEX($B$149:$M$200,MATCH(AZ$219,$A$149:$A$200,0),12),$B216:$M216,"="&amp;"X",$B$146:$M$146,"="&amp;"N")</f>
        <v>0</v>
      </c>
      <c r="BA233">
        <f ca="1">SUMIFS(INDEX($B$149:$M$200,MATCH(BA$219,$A$149:$A$200,0),1):INDEX($B$149:$M$200,MATCH(BA$219,$A$149:$A$200,0),12),$B216:$M216,"="&amp;"X",$B$146:$M$146,"="&amp;"N")</f>
        <v>0</v>
      </c>
    </row>
    <row r="234" spans="1:53" x14ac:dyDescent="0.35">
      <c r="A234" s="2" t="str">
        <f>Setup!A34</f>
        <v>Caseload 15</v>
      </c>
      <c r="B234">
        <f ca="1">SUMIFS(INDEX($B$149:$M$200,MATCH(B$219,$A$149:$A$200,0),1):INDEX($B$149:$M$200,MATCH(B$219,$A$149:$A$200,0),12),$B217:$M217,"="&amp;"X",$B$146:$M$146,"="&amp;"N")</f>
        <v>0</v>
      </c>
      <c r="C234">
        <f ca="1">SUMIFS(INDEX($B$149:$M$200,MATCH(C$219,$A$149:$A$200,0),1):INDEX($B$149:$M$200,MATCH(C$219,$A$149:$A$200,0),12),$B217:$M217,"="&amp;"X",$B$146:$M$146,"="&amp;"N")</f>
        <v>0</v>
      </c>
      <c r="D234">
        <f ca="1">SUMIFS(INDEX($B$149:$M$200,MATCH(D$219,$A$149:$A$200,0),1):INDEX($B$149:$M$200,MATCH(D$219,$A$149:$A$200,0),12),$B217:$M217,"="&amp;"X",$B$146:$M$146,"="&amp;"N")</f>
        <v>0</v>
      </c>
      <c r="E234">
        <f ca="1">SUMIFS(INDEX($B$149:$M$200,MATCH(E$219,$A$149:$A$200,0),1):INDEX($B$149:$M$200,MATCH(E$219,$A$149:$A$200,0),12),$B217:$M217,"="&amp;"X",$B$146:$M$146,"="&amp;"N")</f>
        <v>0</v>
      </c>
      <c r="F234">
        <f ca="1">SUMIFS(INDEX($B$149:$M$200,MATCH(F$219,$A$149:$A$200,0),1):INDEX($B$149:$M$200,MATCH(F$219,$A$149:$A$200,0),12),$B217:$M217,"="&amp;"X",$B$146:$M$146,"="&amp;"N")</f>
        <v>0</v>
      </c>
      <c r="G234">
        <f ca="1">SUMIFS(INDEX($B$149:$M$200,MATCH(G$219,$A$149:$A$200,0),1):INDEX($B$149:$M$200,MATCH(G$219,$A$149:$A$200,0),12),$B217:$M217,"="&amp;"X",$B$146:$M$146,"="&amp;"N")</f>
        <v>0</v>
      </c>
      <c r="H234">
        <f ca="1">SUMIFS(INDEX($B$149:$M$200,MATCH(H$219,$A$149:$A$200,0),1):INDEX($B$149:$M$200,MATCH(H$219,$A$149:$A$200,0),12),$B217:$M217,"="&amp;"X",$B$146:$M$146,"="&amp;"N")</f>
        <v>0</v>
      </c>
      <c r="I234">
        <f ca="1">SUMIFS(INDEX($B$149:$M$200,MATCH(I$219,$A$149:$A$200,0),1):INDEX($B$149:$M$200,MATCH(I$219,$A$149:$A$200,0),12),$B217:$M217,"="&amp;"X",$B$146:$M$146,"="&amp;"N")</f>
        <v>0</v>
      </c>
      <c r="J234">
        <f ca="1">SUMIFS(INDEX($B$149:$M$200,MATCH(J$219,$A$149:$A$200,0),1):INDEX($B$149:$M$200,MATCH(J$219,$A$149:$A$200,0),12),$B217:$M217,"="&amp;"X",$B$146:$M$146,"="&amp;"N")</f>
        <v>0</v>
      </c>
      <c r="K234">
        <f ca="1">SUMIFS(INDEX($B$149:$M$200,MATCH(K$219,$A$149:$A$200,0),1):INDEX($B$149:$M$200,MATCH(K$219,$A$149:$A$200,0),12),$B217:$M217,"="&amp;"X",$B$146:$M$146,"="&amp;"N")</f>
        <v>0</v>
      </c>
      <c r="L234">
        <f ca="1">SUMIFS(INDEX($B$149:$M$200,MATCH(L$219,$A$149:$A$200,0),1):INDEX($B$149:$M$200,MATCH(L$219,$A$149:$A$200,0),12),$B217:$M217,"="&amp;"X",$B$146:$M$146,"="&amp;"N")</f>
        <v>0</v>
      </c>
      <c r="M234">
        <f ca="1">SUMIFS(INDEX($B$149:$M$200,MATCH(M$219,$A$149:$A$200,0),1):INDEX($B$149:$M$200,MATCH(M$219,$A$149:$A$200,0),12),$B217:$M217,"="&amp;"X",$B$146:$M$146,"="&amp;"N")</f>
        <v>0</v>
      </c>
      <c r="N234">
        <f ca="1">SUMIFS(INDEX($B$149:$M$200,MATCH(N$219,$A$149:$A$200,0),1):INDEX($B$149:$M$200,MATCH(N$219,$A$149:$A$200,0),12),$B217:$M217,"="&amp;"X",$B$146:$M$146,"="&amp;"N")</f>
        <v>0</v>
      </c>
      <c r="O234">
        <f ca="1">SUMIFS(INDEX($B$149:$M$200,MATCH(O$219,$A$149:$A$200,0),1):INDEX($B$149:$M$200,MATCH(O$219,$A$149:$A$200,0),12),$B217:$M217,"="&amp;"X",$B$146:$M$146,"="&amp;"N")</f>
        <v>0</v>
      </c>
      <c r="P234">
        <f ca="1">SUMIFS(INDEX($B$149:$M$200,MATCH(P$219,$A$149:$A$200,0),1):INDEX($B$149:$M$200,MATCH(P$219,$A$149:$A$200,0),12),$B217:$M217,"="&amp;"X",$B$146:$M$146,"="&amp;"N")</f>
        <v>0</v>
      </c>
      <c r="Q234">
        <f ca="1">SUMIFS(INDEX($B$149:$M$200,MATCH(Q$219,$A$149:$A$200,0),1):INDEX($B$149:$M$200,MATCH(Q$219,$A$149:$A$200,0),12),$B217:$M217,"="&amp;"X",$B$146:$M$146,"="&amp;"N")</f>
        <v>0</v>
      </c>
      <c r="R234">
        <f ca="1">SUMIFS(INDEX($B$149:$M$200,MATCH(R$219,$A$149:$A$200,0),1):INDEX($B$149:$M$200,MATCH(R$219,$A$149:$A$200,0),12),$B217:$M217,"="&amp;"X",$B$146:$M$146,"="&amp;"N")</f>
        <v>0</v>
      </c>
      <c r="S234">
        <f ca="1">SUMIFS(INDEX($B$149:$M$200,MATCH(S$219,$A$149:$A$200,0),1):INDEX($B$149:$M$200,MATCH(S$219,$A$149:$A$200,0),12),$B217:$M217,"="&amp;"X",$B$146:$M$146,"="&amp;"N")</f>
        <v>0</v>
      </c>
      <c r="T234">
        <f ca="1">SUMIFS(INDEX($B$149:$M$200,MATCH(T$219,$A$149:$A$200,0),1):INDEX($B$149:$M$200,MATCH(T$219,$A$149:$A$200,0),12),$B217:$M217,"="&amp;"X",$B$146:$M$146,"="&amp;"N")</f>
        <v>0</v>
      </c>
      <c r="U234">
        <f ca="1">SUMIFS(INDEX($B$149:$M$200,MATCH(U$219,$A$149:$A$200,0),1):INDEX($B$149:$M$200,MATCH(U$219,$A$149:$A$200,0),12),$B217:$M217,"="&amp;"X",$B$146:$M$146,"="&amp;"N")</f>
        <v>0</v>
      </c>
      <c r="V234">
        <f ca="1">SUMIFS(INDEX($B$149:$M$200,MATCH(V$219,$A$149:$A$200,0),1):INDEX($B$149:$M$200,MATCH(V$219,$A$149:$A$200,0),12),$B217:$M217,"="&amp;"X",$B$146:$M$146,"="&amp;"N")</f>
        <v>0</v>
      </c>
      <c r="W234">
        <f ca="1">SUMIFS(INDEX($B$149:$M$200,MATCH(W$219,$A$149:$A$200,0),1):INDEX($B$149:$M$200,MATCH(W$219,$A$149:$A$200,0),12),$B217:$M217,"="&amp;"X",$B$146:$M$146,"="&amp;"N")</f>
        <v>0</v>
      </c>
      <c r="X234">
        <f ca="1">SUMIFS(INDEX($B$149:$M$200,MATCH(X$219,$A$149:$A$200,0),1):INDEX($B$149:$M$200,MATCH(X$219,$A$149:$A$200,0),12),$B217:$M217,"="&amp;"X",$B$146:$M$146,"="&amp;"N")</f>
        <v>0</v>
      </c>
      <c r="Y234">
        <f ca="1">SUMIFS(INDEX($B$149:$M$200,MATCH(Y$219,$A$149:$A$200,0),1):INDEX($B$149:$M$200,MATCH(Y$219,$A$149:$A$200,0),12),$B217:$M217,"="&amp;"X",$B$146:$M$146,"="&amp;"N")</f>
        <v>0</v>
      </c>
      <c r="Z234">
        <f ca="1">SUMIFS(INDEX($B$149:$M$200,MATCH(Z$219,$A$149:$A$200,0),1):INDEX($B$149:$M$200,MATCH(Z$219,$A$149:$A$200,0),12),$B217:$M217,"="&amp;"X",$B$146:$M$146,"="&amp;"N")</f>
        <v>0</v>
      </c>
      <c r="AA234">
        <f ca="1">SUMIFS(INDEX($B$149:$M$200,MATCH(AA$219,$A$149:$A$200,0),1):INDEX($B$149:$M$200,MATCH(AA$219,$A$149:$A$200,0),12),$B217:$M217,"="&amp;"X",$B$146:$M$146,"="&amp;"N")</f>
        <v>0</v>
      </c>
      <c r="AB234">
        <f ca="1">SUMIFS(INDEX($B$149:$M$200,MATCH(AB$219,$A$149:$A$200,0),1):INDEX($B$149:$M$200,MATCH(AB$219,$A$149:$A$200,0),12),$B217:$M217,"="&amp;"X",$B$146:$M$146,"="&amp;"N")</f>
        <v>0</v>
      </c>
      <c r="AC234">
        <f ca="1">SUMIFS(INDEX($B$149:$M$200,MATCH(AC$219,$A$149:$A$200,0),1):INDEX($B$149:$M$200,MATCH(AC$219,$A$149:$A$200,0),12),$B217:$M217,"="&amp;"X",$B$146:$M$146,"="&amp;"N")</f>
        <v>0</v>
      </c>
      <c r="AD234">
        <f ca="1">SUMIFS(INDEX($B$149:$M$200,MATCH(AD$219,$A$149:$A$200,0),1):INDEX($B$149:$M$200,MATCH(AD$219,$A$149:$A$200,0),12),$B217:$M217,"="&amp;"X",$B$146:$M$146,"="&amp;"N")</f>
        <v>0</v>
      </c>
      <c r="AE234">
        <f ca="1">SUMIFS(INDEX($B$149:$M$200,MATCH(AE$219,$A$149:$A$200,0),1):INDEX($B$149:$M$200,MATCH(AE$219,$A$149:$A$200,0),12),$B217:$M217,"="&amp;"X",$B$146:$M$146,"="&amp;"N")</f>
        <v>0</v>
      </c>
      <c r="AF234">
        <f ca="1">SUMIFS(INDEX($B$149:$M$200,MATCH(AF$219,$A$149:$A$200,0),1):INDEX($B$149:$M$200,MATCH(AF$219,$A$149:$A$200,0),12),$B217:$M217,"="&amp;"X",$B$146:$M$146,"="&amp;"N")</f>
        <v>0</v>
      </c>
      <c r="AG234">
        <f ca="1">SUMIFS(INDEX($B$149:$M$200,MATCH(AG$219,$A$149:$A$200,0),1):INDEX($B$149:$M$200,MATCH(AG$219,$A$149:$A$200,0),12),$B217:$M217,"="&amp;"X",$B$146:$M$146,"="&amp;"N")</f>
        <v>0</v>
      </c>
      <c r="AH234">
        <f ca="1">SUMIFS(INDEX($B$149:$M$200,MATCH(AH$219,$A$149:$A$200,0),1):INDEX($B$149:$M$200,MATCH(AH$219,$A$149:$A$200,0),12),$B217:$M217,"="&amp;"X",$B$146:$M$146,"="&amp;"N")</f>
        <v>0</v>
      </c>
      <c r="AI234">
        <f ca="1">SUMIFS(INDEX($B$149:$M$200,MATCH(AI$219,$A$149:$A$200,0),1):INDEX($B$149:$M$200,MATCH(AI$219,$A$149:$A$200,0),12),$B217:$M217,"="&amp;"X",$B$146:$M$146,"="&amp;"N")</f>
        <v>0</v>
      </c>
      <c r="AJ234">
        <f ca="1">SUMIFS(INDEX($B$149:$M$200,MATCH(AJ$219,$A$149:$A$200,0),1):INDEX($B$149:$M$200,MATCH(AJ$219,$A$149:$A$200,0),12),$B217:$M217,"="&amp;"X",$B$146:$M$146,"="&amp;"N")</f>
        <v>0</v>
      </c>
      <c r="AK234">
        <f ca="1">SUMIFS(INDEX($B$149:$M$200,MATCH(AK$219,$A$149:$A$200,0),1):INDEX($B$149:$M$200,MATCH(AK$219,$A$149:$A$200,0),12),$B217:$M217,"="&amp;"X",$B$146:$M$146,"="&amp;"N")</f>
        <v>0</v>
      </c>
      <c r="AL234">
        <f ca="1">SUMIFS(INDEX($B$149:$M$200,MATCH(AL$219,$A$149:$A$200,0),1):INDEX($B$149:$M$200,MATCH(AL$219,$A$149:$A$200,0),12),$B217:$M217,"="&amp;"X",$B$146:$M$146,"="&amp;"N")</f>
        <v>0</v>
      </c>
      <c r="AM234">
        <f ca="1">SUMIFS(INDEX($B$149:$M$200,MATCH(AM$219,$A$149:$A$200,0),1):INDEX($B$149:$M$200,MATCH(AM$219,$A$149:$A$200,0),12),$B217:$M217,"="&amp;"X",$B$146:$M$146,"="&amp;"N")</f>
        <v>0</v>
      </c>
      <c r="AN234">
        <f ca="1">SUMIFS(INDEX($B$149:$M$200,MATCH(AN$219,$A$149:$A$200,0),1):INDEX($B$149:$M$200,MATCH(AN$219,$A$149:$A$200,0),12),$B217:$M217,"="&amp;"X",$B$146:$M$146,"="&amp;"N")</f>
        <v>0</v>
      </c>
      <c r="AO234">
        <f ca="1">SUMIFS(INDEX($B$149:$M$200,MATCH(AO$219,$A$149:$A$200,0),1):INDEX($B$149:$M$200,MATCH(AO$219,$A$149:$A$200,0),12),$B217:$M217,"="&amp;"X",$B$146:$M$146,"="&amp;"N")</f>
        <v>0</v>
      </c>
      <c r="AP234">
        <f ca="1">SUMIFS(INDEX($B$149:$M$200,MATCH(AP$219,$A$149:$A$200,0),1):INDEX($B$149:$M$200,MATCH(AP$219,$A$149:$A$200,0),12),$B217:$M217,"="&amp;"X",$B$146:$M$146,"="&amp;"N")</f>
        <v>0</v>
      </c>
      <c r="AQ234">
        <f ca="1">SUMIFS(INDEX($B$149:$M$200,MATCH(AQ$219,$A$149:$A$200,0),1):INDEX($B$149:$M$200,MATCH(AQ$219,$A$149:$A$200,0),12),$B217:$M217,"="&amp;"X",$B$146:$M$146,"="&amp;"N")</f>
        <v>0</v>
      </c>
      <c r="AR234">
        <f ca="1">SUMIFS(INDEX($B$149:$M$200,MATCH(AR$219,$A$149:$A$200,0),1):INDEX($B$149:$M$200,MATCH(AR$219,$A$149:$A$200,0),12),$B217:$M217,"="&amp;"X",$B$146:$M$146,"="&amp;"N")</f>
        <v>0</v>
      </c>
      <c r="AS234">
        <f ca="1">SUMIFS(INDEX($B$149:$M$200,MATCH(AS$219,$A$149:$A$200,0),1):INDEX($B$149:$M$200,MATCH(AS$219,$A$149:$A$200,0),12),$B217:$M217,"="&amp;"X",$B$146:$M$146,"="&amp;"N")</f>
        <v>0</v>
      </c>
      <c r="AT234">
        <f ca="1">SUMIFS(INDEX($B$149:$M$200,MATCH(AT$219,$A$149:$A$200,0),1):INDEX($B$149:$M$200,MATCH(AT$219,$A$149:$A$200,0),12),$B217:$M217,"="&amp;"X",$B$146:$M$146,"="&amp;"N")</f>
        <v>0</v>
      </c>
      <c r="AU234">
        <f ca="1">SUMIFS(INDEX($B$149:$M$200,MATCH(AU$219,$A$149:$A$200,0),1):INDEX($B$149:$M$200,MATCH(AU$219,$A$149:$A$200,0),12),$B217:$M217,"="&amp;"X",$B$146:$M$146,"="&amp;"N")</f>
        <v>0</v>
      </c>
      <c r="AV234">
        <f ca="1">SUMIFS(INDEX($B$149:$M$200,MATCH(AV$219,$A$149:$A$200,0),1):INDEX($B$149:$M$200,MATCH(AV$219,$A$149:$A$200,0),12),$B217:$M217,"="&amp;"X",$B$146:$M$146,"="&amp;"N")</f>
        <v>0</v>
      </c>
      <c r="AW234">
        <f ca="1">SUMIFS(INDEX($B$149:$M$200,MATCH(AW$219,$A$149:$A$200,0),1):INDEX($B$149:$M$200,MATCH(AW$219,$A$149:$A$200,0),12),$B217:$M217,"="&amp;"X",$B$146:$M$146,"="&amp;"N")</f>
        <v>0</v>
      </c>
      <c r="AX234">
        <f ca="1">SUMIFS(INDEX($B$149:$M$200,MATCH(AX$219,$A$149:$A$200,0),1):INDEX($B$149:$M$200,MATCH(AX$219,$A$149:$A$200,0),12),$B217:$M217,"="&amp;"X",$B$146:$M$146,"="&amp;"N")</f>
        <v>0</v>
      </c>
      <c r="AY234">
        <f ca="1">SUMIFS(INDEX($B$149:$M$200,MATCH(AY$219,$A$149:$A$200,0),1):INDEX($B$149:$M$200,MATCH(AY$219,$A$149:$A$200,0),12),$B217:$M217,"="&amp;"X",$B$146:$M$146,"="&amp;"N")</f>
        <v>0</v>
      </c>
      <c r="AZ234">
        <f ca="1">SUMIFS(INDEX($B$149:$M$200,MATCH(AZ$219,$A$149:$A$200,0),1):INDEX($B$149:$M$200,MATCH(AZ$219,$A$149:$A$200,0),12),$B217:$M217,"="&amp;"X",$B$146:$M$146,"="&amp;"N")</f>
        <v>0</v>
      </c>
      <c r="BA234">
        <f ca="1">SUMIFS(INDEX($B$149:$M$200,MATCH(BA$219,$A$149:$A$200,0),1):INDEX($B$149:$M$200,MATCH(BA$219,$A$149:$A$200,0),12),$B217:$M217,"="&amp;"X",$B$146:$M$146,"="&amp;"N")</f>
        <v>0</v>
      </c>
    </row>
    <row r="235" spans="1:53" x14ac:dyDescent="0.35">
      <c r="A235" s="2" t="str">
        <f>'Data Validation (Hide)'!T2</f>
        <v>All Clusters</v>
      </c>
      <c r="B235">
        <f ca="1">SUM(B220:B234)</f>
        <v>0</v>
      </c>
      <c r="C235">
        <f t="shared" ref="C235:BA235" ca="1" si="46">SUM(C220:C234)</f>
        <v>0</v>
      </c>
      <c r="D235">
        <f t="shared" ca="1" si="46"/>
        <v>0</v>
      </c>
      <c r="E235">
        <f t="shared" ca="1" si="46"/>
        <v>0</v>
      </c>
      <c r="F235">
        <f t="shared" ca="1" si="46"/>
        <v>0</v>
      </c>
      <c r="G235">
        <f t="shared" ca="1" si="46"/>
        <v>0</v>
      </c>
      <c r="H235">
        <f t="shared" ca="1" si="46"/>
        <v>0</v>
      </c>
      <c r="I235">
        <f t="shared" ca="1" si="46"/>
        <v>0</v>
      </c>
      <c r="J235">
        <f t="shared" ca="1" si="46"/>
        <v>0</v>
      </c>
      <c r="K235">
        <f t="shared" ca="1" si="46"/>
        <v>0</v>
      </c>
      <c r="L235">
        <f t="shared" ca="1" si="46"/>
        <v>0</v>
      </c>
      <c r="M235">
        <f t="shared" ca="1" si="46"/>
        <v>0</v>
      </c>
      <c r="N235">
        <f t="shared" ca="1" si="46"/>
        <v>0</v>
      </c>
      <c r="O235">
        <f t="shared" ca="1" si="46"/>
        <v>0</v>
      </c>
      <c r="P235">
        <f t="shared" ca="1" si="46"/>
        <v>0</v>
      </c>
      <c r="Q235">
        <f t="shared" ca="1" si="46"/>
        <v>0</v>
      </c>
      <c r="R235">
        <f t="shared" ca="1" si="46"/>
        <v>0</v>
      </c>
      <c r="S235">
        <f t="shared" ca="1" si="46"/>
        <v>0</v>
      </c>
      <c r="T235">
        <f t="shared" ca="1" si="46"/>
        <v>0</v>
      </c>
      <c r="U235">
        <f t="shared" ca="1" si="46"/>
        <v>0</v>
      </c>
      <c r="V235">
        <f t="shared" ca="1" si="46"/>
        <v>0</v>
      </c>
      <c r="W235">
        <f t="shared" ca="1" si="46"/>
        <v>0</v>
      </c>
      <c r="X235">
        <f t="shared" ca="1" si="46"/>
        <v>0</v>
      </c>
      <c r="Y235">
        <f t="shared" ca="1" si="46"/>
        <v>0</v>
      </c>
      <c r="Z235">
        <f t="shared" ca="1" si="46"/>
        <v>0</v>
      </c>
      <c r="AA235">
        <f t="shared" ca="1" si="46"/>
        <v>0</v>
      </c>
      <c r="AB235">
        <f t="shared" ca="1" si="46"/>
        <v>0</v>
      </c>
      <c r="AC235">
        <f t="shared" ca="1" si="46"/>
        <v>0</v>
      </c>
      <c r="AD235">
        <f t="shared" ca="1" si="46"/>
        <v>0</v>
      </c>
      <c r="AE235">
        <f t="shared" ca="1" si="46"/>
        <v>0</v>
      </c>
      <c r="AF235">
        <f t="shared" ca="1" si="46"/>
        <v>0</v>
      </c>
      <c r="AG235">
        <f t="shared" ca="1" si="46"/>
        <v>0</v>
      </c>
      <c r="AH235">
        <f t="shared" ca="1" si="46"/>
        <v>0</v>
      </c>
      <c r="AI235">
        <f t="shared" ca="1" si="46"/>
        <v>0</v>
      </c>
      <c r="AJ235">
        <f t="shared" ca="1" si="46"/>
        <v>0</v>
      </c>
      <c r="AK235">
        <f t="shared" ca="1" si="46"/>
        <v>0</v>
      </c>
      <c r="AL235">
        <f t="shared" ca="1" si="46"/>
        <v>0</v>
      </c>
      <c r="AM235">
        <f t="shared" ca="1" si="46"/>
        <v>0</v>
      </c>
      <c r="AN235">
        <f t="shared" ca="1" si="46"/>
        <v>0</v>
      </c>
      <c r="AO235">
        <f t="shared" ca="1" si="46"/>
        <v>0</v>
      </c>
      <c r="AP235">
        <f t="shared" ca="1" si="46"/>
        <v>0</v>
      </c>
      <c r="AQ235">
        <f t="shared" ca="1" si="46"/>
        <v>0</v>
      </c>
      <c r="AR235">
        <f t="shared" ca="1" si="46"/>
        <v>0</v>
      </c>
      <c r="AS235">
        <f t="shared" ca="1" si="46"/>
        <v>0</v>
      </c>
      <c r="AT235">
        <f t="shared" ca="1" si="46"/>
        <v>0</v>
      </c>
      <c r="AU235">
        <f t="shared" ca="1" si="46"/>
        <v>0</v>
      </c>
      <c r="AV235">
        <f t="shared" ca="1" si="46"/>
        <v>0</v>
      </c>
      <c r="AW235">
        <f t="shared" ca="1" si="46"/>
        <v>0</v>
      </c>
      <c r="AX235">
        <f t="shared" ca="1" si="46"/>
        <v>0</v>
      </c>
      <c r="AY235">
        <f t="shared" ca="1" si="46"/>
        <v>0</v>
      </c>
      <c r="AZ235">
        <f t="shared" ca="1" si="46"/>
        <v>0</v>
      </c>
      <c r="BA235">
        <f t="shared" ca="1" si="46"/>
        <v>0</v>
      </c>
    </row>
    <row r="236" spans="1:53" x14ac:dyDescent="0.35">
      <c r="A236" s="2"/>
    </row>
    <row r="237" spans="1:53" x14ac:dyDescent="0.35">
      <c r="A237" s="2" t="s">
        <v>275</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5">
      <c r="A238" s="2" t="str">
        <f>Setup!A20</f>
        <v>20 Group Sessions</v>
      </c>
      <c r="B238">
        <f ca="1">SUMIFS(INDEX($B$149:$M$200,MATCH(B$237,$A$149:$A$200,0),1):INDEX($B$149:$M$200,MATCH(B$237,$A$149:$A$200,0),12),$B203:$M203,"="&amp;"X",$B$146:$M$146,"="&amp;"Y")</f>
        <v>0</v>
      </c>
      <c r="C238">
        <f ca="1">SUMIFS(INDEX($B$149:$M$200,MATCH(C$237,$A$149:$A$200,0),1):INDEX($B$149:$M$200,MATCH(C$237,$A$149:$A$200,0),12),$B203:$M203,"="&amp;"X",$B$146:$M$146,"="&amp;"Y")</f>
        <v>0</v>
      </c>
      <c r="D238">
        <f ca="1">SUMIFS(INDEX($B$149:$M$200,MATCH(D$237,$A$149:$A$200,0),1):INDEX($B$149:$M$200,MATCH(D$237,$A$149:$A$200,0),12),$B203:$M203,"="&amp;"X",$B$146:$M$146,"="&amp;"Y")</f>
        <v>0</v>
      </c>
      <c r="E238">
        <f ca="1">SUMIFS(INDEX($B$149:$M$200,MATCH(E$237,$A$149:$A$200,0),1):INDEX($B$149:$M$200,MATCH(E$237,$A$149:$A$200,0),12),$B203:$M203,"="&amp;"X",$B$146:$M$146,"="&amp;"Y")</f>
        <v>0</v>
      </c>
      <c r="F238">
        <f ca="1">SUMIFS(INDEX($B$149:$M$200,MATCH(F$237,$A$149:$A$200,0),1):INDEX($B$149:$M$200,MATCH(F$237,$A$149:$A$200,0),12),$B203:$M203,"="&amp;"X",$B$146:$M$146,"="&amp;"Y")</f>
        <v>0</v>
      </c>
      <c r="G238">
        <f ca="1">SUMIFS(INDEX($B$149:$M$200,MATCH(G$237,$A$149:$A$200,0),1):INDEX($B$149:$M$200,MATCH(G$237,$A$149:$A$200,0),12),$B203:$M203,"="&amp;"X",$B$146:$M$146,"="&amp;"Y")</f>
        <v>0</v>
      </c>
      <c r="H238">
        <f ca="1">SUMIFS(INDEX($B$149:$M$200,MATCH(H$237,$A$149:$A$200,0),1):INDEX($B$149:$M$200,MATCH(H$237,$A$149:$A$200,0),12),$B203:$M203,"="&amp;"X",$B$146:$M$146,"="&amp;"Y")</f>
        <v>0</v>
      </c>
      <c r="I238">
        <f ca="1">SUMIFS(INDEX($B$149:$M$200,MATCH(I$237,$A$149:$A$200,0),1):INDEX($B$149:$M$200,MATCH(I$237,$A$149:$A$200,0),12),$B203:$M203,"="&amp;"X",$B$146:$M$146,"="&amp;"Y")</f>
        <v>0</v>
      </c>
      <c r="J238">
        <f ca="1">SUMIFS(INDEX($B$149:$M$200,MATCH(J$237,$A$149:$A$200,0),1):INDEX($B$149:$M$200,MATCH(J$237,$A$149:$A$200,0),12),$B203:$M203,"="&amp;"X",$B$146:$M$146,"="&amp;"Y")</f>
        <v>0</v>
      </c>
      <c r="K238">
        <f ca="1">SUMIFS(INDEX($B$149:$M$200,MATCH(K$237,$A$149:$A$200,0),1):INDEX($B$149:$M$200,MATCH(K$237,$A$149:$A$200,0),12),$B203:$M203,"="&amp;"X",$B$146:$M$146,"="&amp;"Y")</f>
        <v>0</v>
      </c>
      <c r="L238">
        <f ca="1">SUMIFS(INDEX($B$149:$M$200,MATCH(L$237,$A$149:$A$200,0),1):INDEX($B$149:$M$200,MATCH(L$237,$A$149:$A$200,0),12),$B203:$M203,"="&amp;"X",$B$146:$M$146,"="&amp;"Y")</f>
        <v>0</v>
      </c>
      <c r="M238">
        <f ca="1">SUMIFS(INDEX($B$149:$M$200,MATCH(M$237,$A$149:$A$200,0),1):INDEX($B$149:$M$200,MATCH(M$237,$A$149:$A$200,0),12),$B203:$M203,"="&amp;"X",$B$146:$M$146,"="&amp;"Y")</f>
        <v>0</v>
      </c>
      <c r="N238">
        <f ca="1">SUMIFS(INDEX($B$149:$M$200,MATCH(N$237,$A$149:$A$200,0),1):INDEX($B$149:$M$200,MATCH(N$237,$A$149:$A$200,0),12),$B203:$M203,"="&amp;"X",$B$146:$M$146,"="&amp;"Y")</f>
        <v>0</v>
      </c>
      <c r="O238">
        <f ca="1">SUMIFS(INDEX($B$149:$M$200,MATCH(O$237,$A$149:$A$200,0),1):INDEX($B$149:$M$200,MATCH(O$237,$A$149:$A$200,0),12),$B203:$M203,"="&amp;"X",$B$146:$M$146,"="&amp;"Y")</f>
        <v>0</v>
      </c>
      <c r="P238">
        <f ca="1">SUMIFS(INDEX($B$149:$M$200,MATCH(P$237,$A$149:$A$200,0),1):INDEX($B$149:$M$200,MATCH(P$237,$A$149:$A$200,0),12),$B203:$M203,"="&amp;"X",$B$146:$M$146,"="&amp;"Y")</f>
        <v>0</v>
      </c>
      <c r="Q238">
        <f ca="1">SUMIFS(INDEX($B$149:$M$200,MATCH(Q$237,$A$149:$A$200,0),1):INDEX($B$149:$M$200,MATCH(Q$237,$A$149:$A$200,0),12),$B203:$M203,"="&amp;"X",$B$146:$M$146,"="&amp;"Y")</f>
        <v>0</v>
      </c>
      <c r="R238">
        <f ca="1">SUMIFS(INDEX($B$149:$M$200,MATCH(R$237,$A$149:$A$200,0),1):INDEX($B$149:$M$200,MATCH(R$237,$A$149:$A$200,0),12),$B203:$M203,"="&amp;"X",$B$146:$M$146,"="&amp;"Y")</f>
        <v>0</v>
      </c>
      <c r="S238">
        <f ca="1">SUMIFS(INDEX($B$149:$M$200,MATCH(S$237,$A$149:$A$200,0),1):INDEX($B$149:$M$200,MATCH(S$237,$A$149:$A$200,0),12),$B203:$M203,"="&amp;"X",$B$146:$M$146,"="&amp;"Y")</f>
        <v>0</v>
      </c>
      <c r="T238">
        <f ca="1">SUMIFS(INDEX($B$149:$M$200,MATCH(T$237,$A$149:$A$200,0),1):INDEX($B$149:$M$200,MATCH(T$237,$A$149:$A$200,0),12),$B203:$M203,"="&amp;"X",$B$146:$M$146,"="&amp;"Y")</f>
        <v>0</v>
      </c>
      <c r="U238">
        <f ca="1">SUMIFS(INDEX($B$149:$M$200,MATCH(U$237,$A$149:$A$200,0),1):INDEX($B$149:$M$200,MATCH(U$237,$A$149:$A$200,0),12),$B203:$M203,"="&amp;"X",$B$146:$M$146,"="&amp;"Y")</f>
        <v>0</v>
      </c>
      <c r="V238">
        <f ca="1">SUMIFS(INDEX($B$149:$M$200,MATCH(V$237,$A$149:$A$200,0),1):INDEX($B$149:$M$200,MATCH(V$237,$A$149:$A$200,0),12),$B203:$M203,"="&amp;"X",$B$146:$M$146,"="&amp;"Y")</f>
        <v>0</v>
      </c>
      <c r="W238">
        <f ca="1">SUMIFS(INDEX($B$149:$M$200,MATCH(W$237,$A$149:$A$200,0),1):INDEX($B$149:$M$200,MATCH(W$237,$A$149:$A$200,0),12),$B203:$M203,"="&amp;"X",$B$146:$M$146,"="&amp;"Y")</f>
        <v>0</v>
      </c>
      <c r="X238">
        <f ca="1">SUMIFS(INDEX($B$149:$M$200,MATCH(X$237,$A$149:$A$200,0),1):INDEX($B$149:$M$200,MATCH(X$237,$A$149:$A$200,0),12),$B203:$M203,"="&amp;"X",$B$146:$M$146,"="&amp;"Y")</f>
        <v>0</v>
      </c>
      <c r="Y238">
        <f ca="1">SUMIFS(INDEX($B$149:$M$200,MATCH(Y$237,$A$149:$A$200,0),1):INDEX($B$149:$M$200,MATCH(Y$237,$A$149:$A$200,0),12),$B203:$M203,"="&amp;"X",$B$146:$M$146,"="&amp;"Y")</f>
        <v>0</v>
      </c>
      <c r="Z238">
        <f ca="1">SUMIFS(INDEX($B$149:$M$200,MATCH(Z$237,$A$149:$A$200,0),1):INDEX($B$149:$M$200,MATCH(Z$237,$A$149:$A$200,0),12),$B203:$M203,"="&amp;"X",$B$146:$M$146,"="&amp;"Y")</f>
        <v>0</v>
      </c>
      <c r="AA238">
        <f ca="1">SUMIFS(INDEX($B$149:$M$200,MATCH(AA$237,$A$149:$A$200,0),1):INDEX($B$149:$M$200,MATCH(AA$237,$A$149:$A$200,0),12),$B203:$M203,"="&amp;"X",$B$146:$M$146,"="&amp;"Y")</f>
        <v>0</v>
      </c>
      <c r="AB238">
        <f ca="1">SUMIFS(INDEX($B$149:$M$200,MATCH(AB$237,$A$149:$A$200,0),1):INDEX($B$149:$M$200,MATCH(AB$237,$A$149:$A$200,0),12),$B203:$M203,"="&amp;"X",$B$146:$M$146,"="&amp;"Y")</f>
        <v>0</v>
      </c>
      <c r="AC238">
        <f ca="1">SUMIFS(INDEX($B$149:$M$200,MATCH(AC$237,$A$149:$A$200,0),1):INDEX($B$149:$M$200,MATCH(AC$237,$A$149:$A$200,0),12),$B203:$M203,"="&amp;"X",$B$146:$M$146,"="&amp;"Y")</f>
        <v>0</v>
      </c>
      <c r="AD238">
        <f ca="1">SUMIFS(INDEX($B$149:$M$200,MATCH(AD$237,$A$149:$A$200,0),1):INDEX($B$149:$M$200,MATCH(AD$237,$A$149:$A$200,0),12),$B203:$M203,"="&amp;"X",$B$146:$M$146,"="&amp;"Y")</f>
        <v>0</v>
      </c>
      <c r="AE238">
        <f ca="1">SUMIFS(INDEX($B$149:$M$200,MATCH(AE$237,$A$149:$A$200,0),1):INDEX($B$149:$M$200,MATCH(AE$237,$A$149:$A$200,0),12),$B203:$M203,"="&amp;"X",$B$146:$M$146,"="&amp;"Y")</f>
        <v>0</v>
      </c>
      <c r="AF238">
        <f ca="1">SUMIFS(INDEX($B$149:$M$200,MATCH(AF$237,$A$149:$A$200,0),1):INDEX($B$149:$M$200,MATCH(AF$237,$A$149:$A$200,0),12),$B203:$M203,"="&amp;"X",$B$146:$M$146,"="&amp;"Y")</f>
        <v>0</v>
      </c>
      <c r="AG238">
        <f ca="1">SUMIFS(INDEX($B$149:$M$200,MATCH(AG$237,$A$149:$A$200,0),1):INDEX($B$149:$M$200,MATCH(AG$237,$A$149:$A$200,0),12),$B203:$M203,"="&amp;"X",$B$146:$M$146,"="&amp;"Y")</f>
        <v>0</v>
      </c>
      <c r="AH238">
        <f ca="1">SUMIFS(INDEX($B$149:$M$200,MATCH(AH$237,$A$149:$A$200,0),1):INDEX($B$149:$M$200,MATCH(AH$237,$A$149:$A$200,0),12),$B203:$M203,"="&amp;"X",$B$146:$M$146,"="&amp;"Y")</f>
        <v>0</v>
      </c>
      <c r="AI238">
        <f ca="1">SUMIFS(INDEX($B$149:$M$200,MATCH(AI$237,$A$149:$A$200,0),1):INDEX($B$149:$M$200,MATCH(AI$237,$A$149:$A$200,0),12),$B203:$M203,"="&amp;"X",$B$146:$M$146,"="&amp;"Y")</f>
        <v>0</v>
      </c>
      <c r="AJ238">
        <f ca="1">SUMIFS(INDEX($B$149:$M$200,MATCH(AJ$237,$A$149:$A$200,0),1):INDEX($B$149:$M$200,MATCH(AJ$237,$A$149:$A$200,0),12),$B203:$M203,"="&amp;"X",$B$146:$M$146,"="&amp;"Y")</f>
        <v>0</v>
      </c>
      <c r="AK238">
        <f ca="1">SUMIFS(INDEX($B$149:$M$200,MATCH(AK$237,$A$149:$A$200,0),1):INDEX($B$149:$M$200,MATCH(AK$237,$A$149:$A$200,0),12),$B203:$M203,"="&amp;"X",$B$146:$M$146,"="&amp;"Y")</f>
        <v>0</v>
      </c>
      <c r="AL238">
        <f ca="1">SUMIFS(INDEX($B$149:$M$200,MATCH(AL$237,$A$149:$A$200,0),1):INDEX($B$149:$M$200,MATCH(AL$237,$A$149:$A$200,0),12),$B203:$M203,"="&amp;"X",$B$146:$M$146,"="&amp;"Y")</f>
        <v>0</v>
      </c>
      <c r="AM238">
        <f ca="1">SUMIFS(INDEX($B$149:$M$200,MATCH(AM$237,$A$149:$A$200,0),1):INDEX($B$149:$M$200,MATCH(AM$237,$A$149:$A$200,0),12),$B203:$M203,"="&amp;"X",$B$146:$M$146,"="&amp;"Y")</f>
        <v>0</v>
      </c>
      <c r="AN238">
        <f ca="1">SUMIFS(INDEX($B$149:$M$200,MATCH(AN$237,$A$149:$A$200,0),1):INDEX($B$149:$M$200,MATCH(AN$237,$A$149:$A$200,0),12),$B203:$M203,"="&amp;"X",$B$146:$M$146,"="&amp;"Y")</f>
        <v>0</v>
      </c>
      <c r="AO238">
        <f ca="1">SUMIFS(INDEX($B$149:$M$200,MATCH(AO$237,$A$149:$A$200,0),1):INDEX($B$149:$M$200,MATCH(AO$237,$A$149:$A$200,0),12),$B203:$M203,"="&amp;"X",$B$146:$M$146,"="&amp;"Y")</f>
        <v>0</v>
      </c>
      <c r="AP238">
        <f ca="1">SUMIFS(INDEX($B$149:$M$200,MATCH(AP$237,$A$149:$A$200,0),1):INDEX($B$149:$M$200,MATCH(AP$237,$A$149:$A$200,0),12),$B203:$M203,"="&amp;"X",$B$146:$M$146,"="&amp;"Y")</f>
        <v>0</v>
      </c>
      <c r="AQ238">
        <f ca="1">SUMIFS(INDEX($B$149:$M$200,MATCH(AQ$237,$A$149:$A$200,0),1):INDEX($B$149:$M$200,MATCH(AQ$237,$A$149:$A$200,0),12),$B203:$M203,"="&amp;"X",$B$146:$M$146,"="&amp;"Y")</f>
        <v>0</v>
      </c>
      <c r="AR238">
        <f ca="1">SUMIFS(INDEX($B$149:$M$200,MATCH(AR$237,$A$149:$A$200,0),1):INDEX($B$149:$M$200,MATCH(AR$237,$A$149:$A$200,0),12),$B203:$M203,"="&amp;"X",$B$146:$M$146,"="&amp;"Y")</f>
        <v>0</v>
      </c>
      <c r="AS238">
        <f ca="1">SUMIFS(INDEX($B$149:$M$200,MATCH(AS$237,$A$149:$A$200,0),1):INDEX($B$149:$M$200,MATCH(AS$237,$A$149:$A$200,0),12),$B203:$M203,"="&amp;"X",$B$146:$M$146,"="&amp;"Y")</f>
        <v>0</v>
      </c>
      <c r="AT238">
        <f ca="1">SUMIFS(INDEX($B$149:$M$200,MATCH(AT$237,$A$149:$A$200,0),1):INDEX($B$149:$M$200,MATCH(AT$237,$A$149:$A$200,0),12),$B203:$M203,"="&amp;"X",$B$146:$M$146,"="&amp;"Y")</f>
        <v>0</v>
      </c>
      <c r="AU238">
        <f ca="1">SUMIFS(INDEX($B$149:$M$200,MATCH(AU$237,$A$149:$A$200,0),1):INDEX($B$149:$M$200,MATCH(AU$237,$A$149:$A$200,0),12),$B203:$M203,"="&amp;"X",$B$146:$M$146,"="&amp;"Y")</f>
        <v>0</v>
      </c>
      <c r="AV238">
        <f ca="1">SUMIFS(INDEX($B$149:$M$200,MATCH(AV$237,$A$149:$A$200,0),1):INDEX($B$149:$M$200,MATCH(AV$237,$A$149:$A$200,0),12),$B203:$M203,"="&amp;"X",$B$146:$M$146,"="&amp;"Y")</f>
        <v>0</v>
      </c>
      <c r="AW238">
        <f ca="1">SUMIFS(INDEX($B$149:$M$200,MATCH(AW$237,$A$149:$A$200,0),1):INDEX($B$149:$M$200,MATCH(AW$237,$A$149:$A$200,0),12),$B203:$M203,"="&amp;"X",$B$146:$M$146,"="&amp;"Y")</f>
        <v>0</v>
      </c>
      <c r="AX238">
        <f ca="1">SUMIFS(INDEX($B$149:$M$200,MATCH(AX$237,$A$149:$A$200,0),1):INDEX($B$149:$M$200,MATCH(AX$237,$A$149:$A$200,0),12),$B203:$M203,"="&amp;"X",$B$146:$M$146,"="&amp;"Y")</f>
        <v>0</v>
      </c>
      <c r="AY238">
        <f ca="1">SUMIFS(INDEX($B$149:$M$200,MATCH(AY$237,$A$149:$A$200,0),1):INDEX($B$149:$M$200,MATCH(AY$237,$A$149:$A$200,0),12),$B203:$M203,"="&amp;"X",$B$146:$M$146,"="&amp;"Y")</f>
        <v>0</v>
      </c>
      <c r="AZ238">
        <f ca="1">SUMIFS(INDEX($B$149:$M$200,MATCH(AZ$237,$A$149:$A$200,0),1):INDEX($B$149:$M$200,MATCH(AZ$237,$A$149:$A$200,0),12),$B203:$M203,"="&amp;"X",$B$146:$M$146,"="&amp;"Y")</f>
        <v>0</v>
      </c>
      <c r="BA238">
        <f ca="1">SUMIFS(INDEX($B$149:$M$200,MATCH(BA$237,$A$149:$A$200,0),1):INDEX($B$149:$M$200,MATCH(BA$237,$A$149:$A$200,0),12),$B203:$M203,"="&amp;"X",$B$146:$M$146,"="&amp;"Y")</f>
        <v>0</v>
      </c>
    </row>
    <row r="239" spans="1:53" x14ac:dyDescent="0.35">
      <c r="A239" s="2" t="str">
        <f>Setup!A21</f>
        <v>40 Group Session</v>
      </c>
      <c r="B239">
        <f ca="1">SUMIFS(INDEX($B$149:$M$200,MATCH(B$237,$A$149:$A$200,0),1):INDEX($B$149:$M$200,MATCH(B$237,$A$149:$A$200,0),12),$B204:$M204,"="&amp;"X",$B$146:$M$146,"="&amp;"Y")</f>
        <v>0</v>
      </c>
      <c r="C239">
        <f ca="1">SUMIFS(INDEX($B$149:$M$200,MATCH(C$237,$A$149:$A$200,0),1):INDEX($B$149:$M$200,MATCH(C$237,$A$149:$A$200,0),12),$B204:$M204,"="&amp;"X",$B$146:$M$146,"="&amp;"Y")</f>
        <v>0</v>
      </c>
      <c r="D239">
        <f ca="1">SUMIFS(INDEX($B$149:$M$200,MATCH(D$237,$A$149:$A$200,0),1):INDEX($B$149:$M$200,MATCH(D$237,$A$149:$A$200,0),12),$B204:$M204,"="&amp;"X",$B$146:$M$146,"="&amp;"Y")</f>
        <v>0</v>
      </c>
      <c r="E239">
        <f ca="1">SUMIFS(INDEX($B$149:$M$200,MATCH(E$237,$A$149:$A$200,0),1):INDEX($B$149:$M$200,MATCH(E$237,$A$149:$A$200,0),12),$B204:$M204,"="&amp;"X",$B$146:$M$146,"="&amp;"Y")</f>
        <v>0</v>
      </c>
      <c r="F239">
        <f ca="1">SUMIFS(INDEX($B$149:$M$200,MATCH(F$237,$A$149:$A$200,0),1):INDEX($B$149:$M$200,MATCH(F$237,$A$149:$A$200,0),12),$B204:$M204,"="&amp;"X",$B$146:$M$146,"="&amp;"Y")</f>
        <v>0</v>
      </c>
      <c r="G239">
        <f ca="1">SUMIFS(INDEX($B$149:$M$200,MATCH(G$237,$A$149:$A$200,0),1):INDEX($B$149:$M$200,MATCH(G$237,$A$149:$A$200,0),12),$B204:$M204,"="&amp;"X",$B$146:$M$146,"="&amp;"Y")</f>
        <v>0</v>
      </c>
      <c r="H239">
        <f ca="1">SUMIFS(INDEX($B$149:$M$200,MATCH(H$237,$A$149:$A$200,0),1):INDEX($B$149:$M$200,MATCH(H$237,$A$149:$A$200,0),12),$B204:$M204,"="&amp;"X",$B$146:$M$146,"="&amp;"Y")</f>
        <v>0</v>
      </c>
      <c r="I239">
        <f ca="1">SUMIFS(INDEX($B$149:$M$200,MATCH(I$237,$A$149:$A$200,0),1):INDEX($B$149:$M$200,MATCH(I$237,$A$149:$A$200,0),12),$B204:$M204,"="&amp;"X",$B$146:$M$146,"="&amp;"Y")</f>
        <v>0</v>
      </c>
      <c r="J239">
        <f ca="1">SUMIFS(INDEX($B$149:$M$200,MATCH(J$237,$A$149:$A$200,0),1):INDEX($B$149:$M$200,MATCH(J$237,$A$149:$A$200,0),12),$B204:$M204,"="&amp;"X",$B$146:$M$146,"="&amp;"Y")</f>
        <v>0</v>
      </c>
      <c r="K239">
        <f ca="1">SUMIFS(INDEX($B$149:$M$200,MATCH(K$237,$A$149:$A$200,0),1):INDEX($B$149:$M$200,MATCH(K$237,$A$149:$A$200,0),12),$B204:$M204,"="&amp;"X",$B$146:$M$146,"="&amp;"Y")</f>
        <v>0</v>
      </c>
      <c r="L239">
        <f ca="1">SUMIFS(INDEX($B$149:$M$200,MATCH(L$237,$A$149:$A$200,0),1):INDEX($B$149:$M$200,MATCH(L$237,$A$149:$A$200,0),12),$B204:$M204,"="&amp;"X",$B$146:$M$146,"="&amp;"Y")</f>
        <v>0</v>
      </c>
      <c r="M239">
        <f ca="1">SUMIFS(INDEX($B$149:$M$200,MATCH(M$237,$A$149:$A$200,0),1):INDEX($B$149:$M$200,MATCH(M$237,$A$149:$A$200,0),12),$B204:$M204,"="&amp;"X",$B$146:$M$146,"="&amp;"Y")</f>
        <v>0</v>
      </c>
      <c r="N239">
        <f ca="1">SUMIFS(INDEX($B$149:$M$200,MATCH(N$237,$A$149:$A$200,0),1):INDEX($B$149:$M$200,MATCH(N$237,$A$149:$A$200,0),12),$B204:$M204,"="&amp;"X",$B$146:$M$146,"="&amp;"Y")</f>
        <v>0</v>
      </c>
      <c r="O239">
        <f ca="1">SUMIFS(INDEX($B$149:$M$200,MATCH(O$237,$A$149:$A$200,0),1):INDEX($B$149:$M$200,MATCH(O$237,$A$149:$A$200,0),12),$B204:$M204,"="&amp;"X",$B$146:$M$146,"="&amp;"Y")</f>
        <v>0</v>
      </c>
      <c r="P239">
        <f ca="1">SUMIFS(INDEX($B$149:$M$200,MATCH(P$237,$A$149:$A$200,0),1):INDEX($B$149:$M$200,MATCH(P$237,$A$149:$A$200,0),12),$B204:$M204,"="&amp;"X",$B$146:$M$146,"="&amp;"Y")</f>
        <v>0</v>
      </c>
      <c r="Q239">
        <f ca="1">SUMIFS(INDEX($B$149:$M$200,MATCH(Q$237,$A$149:$A$200,0),1):INDEX($B$149:$M$200,MATCH(Q$237,$A$149:$A$200,0),12),$B204:$M204,"="&amp;"X",$B$146:$M$146,"="&amp;"Y")</f>
        <v>0</v>
      </c>
      <c r="R239">
        <f ca="1">SUMIFS(INDEX($B$149:$M$200,MATCH(R$237,$A$149:$A$200,0),1):INDEX($B$149:$M$200,MATCH(R$237,$A$149:$A$200,0),12),$B204:$M204,"="&amp;"X",$B$146:$M$146,"="&amp;"Y")</f>
        <v>0</v>
      </c>
      <c r="S239">
        <f ca="1">SUMIFS(INDEX($B$149:$M$200,MATCH(S$237,$A$149:$A$200,0),1):INDEX($B$149:$M$200,MATCH(S$237,$A$149:$A$200,0),12),$B204:$M204,"="&amp;"X",$B$146:$M$146,"="&amp;"Y")</f>
        <v>0</v>
      </c>
      <c r="T239">
        <f ca="1">SUMIFS(INDEX($B$149:$M$200,MATCH(T$237,$A$149:$A$200,0),1):INDEX($B$149:$M$200,MATCH(T$237,$A$149:$A$200,0),12),$B204:$M204,"="&amp;"X",$B$146:$M$146,"="&amp;"Y")</f>
        <v>0</v>
      </c>
      <c r="U239">
        <f ca="1">SUMIFS(INDEX($B$149:$M$200,MATCH(U$237,$A$149:$A$200,0),1):INDEX($B$149:$M$200,MATCH(U$237,$A$149:$A$200,0),12),$B204:$M204,"="&amp;"X",$B$146:$M$146,"="&amp;"Y")</f>
        <v>0</v>
      </c>
      <c r="V239">
        <f ca="1">SUMIFS(INDEX($B$149:$M$200,MATCH(V$237,$A$149:$A$200,0),1):INDEX($B$149:$M$200,MATCH(V$237,$A$149:$A$200,0),12),$B204:$M204,"="&amp;"X",$B$146:$M$146,"="&amp;"Y")</f>
        <v>0</v>
      </c>
      <c r="W239">
        <f ca="1">SUMIFS(INDEX($B$149:$M$200,MATCH(W$237,$A$149:$A$200,0),1):INDEX($B$149:$M$200,MATCH(W$237,$A$149:$A$200,0),12),$B204:$M204,"="&amp;"X",$B$146:$M$146,"="&amp;"Y")</f>
        <v>0</v>
      </c>
      <c r="X239">
        <f ca="1">SUMIFS(INDEX($B$149:$M$200,MATCH(X$237,$A$149:$A$200,0),1):INDEX($B$149:$M$200,MATCH(X$237,$A$149:$A$200,0),12),$B204:$M204,"="&amp;"X",$B$146:$M$146,"="&amp;"Y")</f>
        <v>0</v>
      </c>
      <c r="Y239">
        <f ca="1">SUMIFS(INDEX($B$149:$M$200,MATCH(Y$237,$A$149:$A$200,0),1):INDEX($B$149:$M$200,MATCH(Y$237,$A$149:$A$200,0),12),$B204:$M204,"="&amp;"X",$B$146:$M$146,"="&amp;"Y")</f>
        <v>0</v>
      </c>
      <c r="Z239">
        <f ca="1">SUMIFS(INDEX($B$149:$M$200,MATCH(Z$237,$A$149:$A$200,0),1):INDEX($B$149:$M$200,MATCH(Z$237,$A$149:$A$200,0),12),$B204:$M204,"="&amp;"X",$B$146:$M$146,"="&amp;"Y")</f>
        <v>0</v>
      </c>
      <c r="AA239">
        <f ca="1">SUMIFS(INDEX($B$149:$M$200,MATCH(AA$237,$A$149:$A$200,0),1):INDEX($B$149:$M$200,MATCH(AA$237,$A$149:$A$200,0),12),$B204:$M204,"="&amp;"X",$B$146:$M$146,"="&amp;"Y")</f>
        <v>0</v>
      </c>
      <c r="AB239">
        <f ca="1">SUMIFS(INDEX($B$149:$M$200,MATCH(AB$237,$A$149:$A$200,0),1):INDEX($B$149:$M$200,MATCH(AB$237,$A$149:$A$200,0),12),$B204:$M204,"="&amp;"X",$B$146:$M$146,"="&amp;"Y")</f>
        <v>0</v>
      </c>
      <c r="AC239">
        <f ca="1">SUMIFS(INDEX($B$149:$M$200,MATCH(AC$237,$A$149:$A$200,0),1):INDEX($B$149:$M$200,MATCH(AC$237,$A$149:$A$200,0),12),$B204:$M204,"="&amp;"X",$B$146:$M$146,"="&amp;"Y")</f>
        <v>0</v>
      </c>
      <c r="AD239">
        <f ca="1">SUMIFS(INDEX($B$149:$M$200,MATCH(AD$237,$A$149:$A$200,0),1):INDEX($B$149:$M$200,MATCH(AD$237,$A$149:$A$200,0),12),$B204:$M204,"="&amp;"X",$B$146:$M$146,"="&amp;"Y")</f>
        <v>0</v>
      </c>
      <c r="AE239">
        <f ca="1">SUMIFS(INDEX($B$149:$M$200,MATCH(AE$237,$A$149:$A$200,0),1):INDEX($B$149:$M$200,MATCH(AE$237,$A$149:$A$200,0),12),$B204:$M204,"="&amp;"X",$B$146:$M$146,"="&amp;"Y")</f>
        <v>0</v>
      </c>
      <c r="AF239">
        <f ca="1">SUMIFS(INDEX($B$149:$M$200,MATCH(AF$237,$A$149:$A$200,0),1):INDEX($B$149:$M$200,MATCH(AF$237,$A$149:$A$200,0),12),$B204:$M204,"="&amp;"X",$B$146:$M$146,"="&amp;"Y")</f>
        <v>0</v>
      </c>
      <c r="AG239">
        <f ca="1">SUMIFS(INDEX($B$149:$M$200,MATCH(AG$237,$A$149:$A$200,0),1):INDEX($B$149:$M$200,MATCH(AG$237,$A$149:$A$200,0),12),$B204:$M204,"="&amp;"X",$B$146:$M$146,"="&amp;"Y")</f>
        <v>0</v>
      </c>
      <c r="AH239">
        <f ca="1">SUMIFS(INDEX($B$149:$M$200,MATCH(AH$237,$A$149:$A$200,0),1):INDEX($B$149:$M$200,MATCH(AH$237,$A$149:$A$200,0),12),$B204:$M204,"="&amp;"X",$B$146:$M$146,"="&amp;"Y")</f>
        <v>0</v>
      </c>
      <c r="AI239">
        <f ca="1">SUMIFS(INDEX($B$149:$M$200,MATCH(AI$237,$A$149:$A$200,0),1):INDEX($B$149:$M$200,MATCH(AI$237,$A$149:$A$200,0),12),$B204:$M204,"="&amp;"X",$B$146:$M$146,"="&amp;"Y")</f>
        <v>0</v>
      </c>
      <c r="AJ239">
        <f ca="1">SUMIFS(INDEX($B$149:$M$200,MATCH(AJ$237,$A$149:$A$200,0),1):INDEX($B$149:$M$200,MATCH(AJ$237,$A$149:$A$200,0),12),$B204:$M204,"="&amp;"X",$B$146:$M$146,"="&amp;"Y")</f>
        <v>0</v>
      </c>
      <c r="AK239">
        <f ca="1">SUMIFS(INDEX($B$149:$M$200,MATCH(AK$237,$A$149:$A$200,0),1):INDEX($B$149:$M$200,MATCH(AK$237,$A$149:$A$200,0),12),$B204:$M204,"="&amp;"X",$B$146:$M$146,"="&amp;"Y")</f>
        <v>0</v>
      </c>
      <c r="AL239">
        <f ca="1">SUMIFS(INDEX($B$149:$M$200,MATCH(AL$237,$A$149:$A$200,0),1):INDEX($B$149:$M$200,MATCH(AL$237,$A$149:$A$200,0),12),$B204:$M204,"="&amp;"X",$B$146:$M$146,"="&amp;"Y")</f>
        <v>0</v>
      </c>
      <c r="AM239">
        <f ca="1">SUMIFS(INDEX($B$149:$M$200,MATCH(AM$237,$A$149:$A$200,0),1):INDEX($B$149:$M$200,MATCH(AM$237,$A$149:$A$200,0),12),$B204:$M204,"="&amp;"X",$B$146:$M$146,"="&amp;"Y")</f>
        <v>0</v>
      </c>
      <c r="AN239">
        <f ca="1">SUMIFS(INDEX($B$149:$M$200,MATCH(AN$237,$A$149:$A$200,0),1):INDEX($B$149:$M$200,MATCH(AN$237,$A$149:$A$200,0),12),$B204:$M204,"="&amp;"X",$B$146:$M$146,"="&amp;"Y")</f>
        <v>0</v>
      </c>
      <c r="AO239">
        <f ca="1">SUMIFS(INDEX($B$149:$M$200,MATCH(AO$237,$A$149:$A$200,0),1):INDEX($B$149:$M$200,MATCH(AO$237,$A$149:$A$200,0),12),$B204:$M204,"="&amp;"X",$B$146:$M$146,"="&amp;"Y")</f>
        <v>0</v>
      </c>
      <c r="AP239">
        <f ca="1">SUMIFS(INDEX($B$149:$M$200,MATCH(AP$237,$A$149:$A$200,0),1):INDEX($B$149:$M$200,MATCH(AP$237,$A$149:$A$200,0),12),$B204:$M204,"="&amp;"X",$B$146:$M$146,"="&amp;"Y")</f>
        <v>0</v>
      </c>
      <c r="AQ239">
        <f ca="1">SUMIFS(INDEX($B$149:$M$200,MATCH(AQ$237,$A$149:$A$200,0),1):INDEX($B$149:$M$200,MATCH(AQ$237,$A$149:$A$200,0),12),$B204:$M204,"="&amp;"X",$B$146:$M$146,"="&amp;"Y")</f>
        <v>0</v>
      </c>
      <c r="AR239">
        <f ca="1">SUMIFS(INDEX($B$149:$M$200,MATCH(AR$237,$A$149:$A$200,0),1):INDEX($B$149:$M$200,MATCH(AR$237,$A$149:$A$200,0),12),$B204:$M204,"="&amp;"X",$B$146:$M$146,"="&amp;"Y")</f>
        <v>0</v>
      </c>
      <c r="AS239">
        <f ca="1">SUMIFS(INDEX($B$149:$M$200,MATCH(AS$237,$A$149:$A$200,0),1):INDEX($B$149:$M$200,MATCH(AS$237,$A$149:$A$200,0),12),$B204:$M204,"="&amp;"X",$B$146:$M$146,"="&amp;"Y")</f>
        <v>0</v>
      </c>
      <c r="AT239">
        <f ca="1">SUMIFS(INDEX($B$149:$M$200,MATCH(AT$237,$A$149:$A$200,0),1):INDEX($B$149:$M$200,MATCH(AT$237,$A$149:$A$200,0),12),$B204:$M204,"="&amp;"X",$B$146:$M$146,"="&amp;"Y")</f>
        <v>0</v>
      </c>
      <c r="AU239">
        <f ca="1">SUMIFS(INDEX($B$149:$M$200,MATCH(AU$237,$A$149:$A$200,0),1):INDEX($B$149:$M$200,MATCH(AU$237,$A$149:$A$200,0),12),$B204:$M204,"="&amp;"X",$B$146:$M$146,"="&amp;"Y")</f>
        <v>0</v>
      </c>
      <c r="AV239">
        <f ca="1">SUMIFS(INDEX($B$149:$M$200,MATCH(AV$237,$A$149:$A$200,0),1):INDEX($B$149:$M$200,MATCH(AV$237,$A$149:$A$200,0),12),$B204:$M204,"="&amp;"X",$B$146:$M$146,"="&amp;"Y")</f>
        <v>0</v>
      </c>
      <c r="AW239">
        <f ca="1">SUMIFS(INDEX($B$149:$M$200,MATCH(AW$237,$A$149:$A$200,0),1):INDEX($B$149:$M$200,MATCH(AW$237,$A$149:$A$200,0),12),$B204:$M204,"="&amp;"X",$B$146:$M$146,"="&amp;"Y")</f>
        <v>0</v>
      </c>
      <c r="AX239">
        <f ca="1">SUMIFS(INDEX($B$149:$M$200,MATCH(AX$237,$A$149:$A$200,0),1):INDEX($B$149:$M$200,MATCH(AX$237,$A$149:$A$200,0),12),$B204:$M204,"="&amp;"X",$B$146:$M$146,"="&amp;"Y")</f>
        <v>0</v>
      </c>
      <c r="AY239">
        <f ca="1">SUMIFS(INDEX($B$149:$M$200,MATCH(AY$237,$A$149:$A$200,0),1):INDEX($B$149:$M$200,MATCH(AY$237,$A$149:$A$200,0),12),$B204:$M204,"="&amp;"X",$B$146:$M$146,"="&amp;"Y")</f>
        <v>0</v>
      </c>
      <c r="AZ239">
        <f ca="1">SUMIFS(INDEX($B$149:$M$200,MATCH(AZ$237,$A$149:$A$200,0),1):INDEX($B$149:$M$200,MATCH(AZ$237,$A$149:$A$200,0),12),$B204:$M204,"="&amp;"X",$B$146:$M$146,"="&amp;"Y")</f>
        <v>0</v>
      </c>
      <c r="BA239">
        <f ca="1">SUMIFS(INDEX($B$149:$M$200,MATCH(BA$237,$A$149:$A$200,0),1):INDEX($B$149:$M$200,MATCH(BA$237,$A$149:$A$200,0),12),$B204:$M204,"="&amp;"X",$B$146:$M$146,"="&amp;"Y")</f>
        <v>0</v>
      </c>
    </row>
    <row r="240" spans="1:53" x14ac:dyDescent="0.35">
      <c r="A240" s="2" t="str">
        <f>Setup!A22</f>
        <v>8 Group Session</v>
      </c>
      <c r="B240">
        <f ca="1">SUMIFS(INDEX($B$149:$M$200,MATCH(B$237,$A$149:$A$200,0),1):INDEX($B$149:$M$200,MATCH(B$237,$A$149:$A$200,0),12),$B205:$M205,"="&amp;"X",$B$146:$M$146,"="&amp;"Y")</f>
        <v>0</v>
      </c>
      <c r="C240">
        <f ca="1">SUMIFS(INDEX($B$149:$M$200,MATCH(C$237,$A$149:$A$200,0),1):INDEX($B$149:$M$200,MATCH(C$237,$A$149:$A$200,0),12),$B205:$M205,"="&amp;"X",$B$146:$M$146,"="&amp;"Y")</f>
        <v>0</v>
      </c>
      <c r="D240">
        <f ca="1">SUMIFS(INDEX($B$149:$M$200,MATCH(D$237,$A$149:$A$200,0),1):INDEX($B$149:$M$200,MATCH(D$237,$A$149:$A$200,0),12),$B205:$M205,"="&amp;"X",$B$146:$M$146,"="&amp;"Y")</f>
        <v>0</v>
      </c>
      <c r="E240">
        <f ca="1">SUMIFS(INDEX($B$149:$M$200,MATCH(E$237,$A$149:$A$200,0),1):INDEX($B$149:$M$200,MATCH(E$237,$A$149:$A$200,0),12),$B205:$M205,"="&amp;"X",$B$146:$M$146,"="&amp;"Y")</f>
        <v>0</v>
      </c>
      <c r="F240">
        <f ca="1">SUMIFS(INDEX($B$149:$M$200,MATCH(F$237,$A$149:$A$200,0),1):INDEX($B$149:$M$200,MATCH(F$237,$A$149:$A$200,0),12),$B205:$M205,"="&amp;"X",$B$146:$M$146,"="&amp;"Y")</f>
        <v>0</v>
      </c>
      <c r="G240">
        <f ca="1">SUMIFS(INDEX($B$149:$M$200,MATCH(G$237,$A$149:$A$200,0),1):INDEX($B$149:$M$200,MATCH(G$237,$A$149:$A$200,0),12),$B205:$M205,"="&amp;"X",$B$146:$M$146,"="&amp;"Y")</f>
        <v>0</v>
      </c>
      <c r="H240">
        <f ca="1">SUMIFS(INDEX($B$149:$M$200,MATCH(H$237,$A$149:$A$200,0),1):INDEX($B$149:$M$200,MATCH(H$237,$A$149:$A$200,0),12),$B205:$M205,"="&amp;"X",$B$146:$M$146,"="&amp;"Y")</f>
        <v>0</v>
      </c>
      <c r="I240">
        <f ca="1">SUMIFS(INDEX($B$149:$M$200,MATCH(I$237,$A$149:$A$200,0),1):INDEX($B$149:$M$200,MATCH(I$237,$A$149:$A$200,0),12),$B205:$M205,"="&amp;"X",$B$146:$M$146,"="&amp;"Y")</f>
        <v>0</v>
      </c>
      <c r="J240">
        <f ca="1">SUMIFS(INDEX($B$149:$M$200,MATCH(J$237,$A$149:$A$200,0),1):INDEX($B$149:$M$200,MATCH(J$237,$A$149:$A$200,0),12),$B205:$M205,"="&amp;"X",$B$146:$M$146,"="&amp;"Y")</f>
        <v>0</v>
      </c>
      <c r="K240">
        <f ca="1">SUMIFS(INDEX($B$149:$M$200,MATCH(K$237,$A$149:$A$200,0),1):INDEX($B$149:$M$200,MATCH(K$237,$A$149:$A$200,0),12),$B205:$M205,"="&amp;"X",$B$146:$M$146,"="&amp;"Y")</f>
        <v>0</v>
      </c>
      <c r="L240">
        <f ca="1">SUMIFS(INDEX($B$149:$M$200,MATCH(L$237,$A$149:$A$200,0),1):INDEX($B$149:$M$200,MATCH(L$237,$A$149:$A$200,0),12),$B205:$M205,"="&amp;"X",$B$146:$M$146,"="&amp;"Y")</f>
        <v>0</v>
      </c>
      <c r="M240">
        <f ca="1">SUMIFS(INDEX($B$149:$M$200,MATCH(M$237,$A$149:$A$200,0),1):INDEX($B$149:$M$200,MATCH(M$237,$A$149:$A$200,0),12),$B205:$M205,"="&amp;"X",$B$146:$M$146,"="&amp;"Y")</f>
        <v>0</v>
      </c>
      <c r="N240">
        <f ca="1">SUMIFS(INDEX($B$149:$M$200,MATCH(N$237,$A$149:$A$200,0),1):INDEX($B$149:$M$200,MATCH(N$237,$A$149:$A$200,0),12),$B205:$M205,"="&amp;"X",$B$146:$M$146,"="&amp;"Y")</f>
        <v>0</v>
      </c>
      <c r="O240">
        <f ca="1">SUMIFS(INDEX($B$149:$M$200,MATCH(O$237,$A$149:$A$200,0),1):INDEX($B$149:$M$200,MATCH(O$237,$A$149:$A$200,0),12),$B205:$M205,"="&amp;"X",$B$146:$M$146,"="&amp;"Y")</f>
        <v>0</v>
      </c>
      <c r="P240">
        <f ca="1">SUMIFS(INDEX($B$149:$M$200,MATCH(P$237,$A$149:$A$200,0),1):INDEX($B$149:$M$200,MATCH(P$237,$A$149:$A$200,0),12),$B205:$M205,"="&amp;"X",$B$146:$M$146,"="&amp;"Y")</f>
        <v>0</v>
      </c>
      <c r="Q240">
        <f ca="1">SUMIFS(INDEX($B$149:$M$200,MATCH(Q$237,$A$149:$A$200,0),1):INDEX($B$149:$M$200,MATCH(Q$237,$A$149:$A$200,0),12),$B205:$M205,"="&amp;"X",$B$146:$M$146,"="&amp;"Y")</f>
        <v>0</v>
      </c>
      <c r="R240">
        <f ca="1">SUMIFS(INDEX($B$149:$M$200,MATCH(R$237,$A$149:$A$200,0),1):INDEX($B$149:$M$200,MATCH(R$237,$A$149:$A$200,0),12),$B205:$M205,"="&amp;"X",$B$146:$M$146,"="&amp;"Y")</f>
        <v>0</v>
      </c>
      <c r="S240">
        <f ca="1">SUMIFS(INDEX($B$149:$M$200,MATCH(S$237,$A$149:$A$200,0),1):INDEX($B$149:$M$200,MATCH(S$237,$A$149:$A$200,0),12),$B205:$M205,"="&amp;"X",$B$146:$M$146,"="&amp;"Y")</f>
        <v>0</v>
      </c>
      <c r="T240">
        <f ca="1">SUMIFS(INDEX($B$149:$M$200,MATCH(T$237,$A$149:$A$200,0),1):INDEX($B$149:$M$200,MATCH(T$237,$A$149:$A$200,0),12),$B205:$M205,"="&amp;"X",$B$146:$M$146,"="&amp;"Y")</f>
        <v>0</v>
      </c>
      <c r="U240">
        <f ca="1">SUMIFS(INDEX($B$149:$M$200,MATCH(U$237,$A$149:$A$200,0),1):INDEX($B$149:$M$200,MATCH(U$237,$A$149:$A$200,0),12),$B205:$M205,"="&amp;"X",$B$146:$M$146,"="&amp;"Y")</f>
        <v>0</v>
      </c>
      <c r="V240">
        <f ca="1">SUMIFS(INDEX($B$149:$M$200,MATCH(V$237,$A$149:$A$200,0),1):INDEX($B$149:$M$200,MATCH(V$237,$A$149:$A$200,0),12),$B205:$M205,"="&amp;"X",$B$146:$M$146,"="&amp;"Y")</f>
        <v>0</v>
      </c>
      <c r="W240">
        <f ca="1">SUMIFS(INDEX($B$149:$M$200,MATCH(W$237,$A$149:$A$200,0),1):INDEX($B$149:$M$200,MATCH(W$237,$A$149:$A$200,0),12),$B205:$M205,"="&amp;"X",$B$146:$M$146,"="&amp;"Y")</f>
        <v>0</v>
      </c>
      <c r="X240">
        <f ca="1">SUMIFS(INDEX($B$149:$M$200,MATCH(X$237,$A$149:$A$200,0),1):INDEX($B$149:$M$200,MATCH(X$237,$A$149:$A$200,0),12),$B205:$M205,"="&amp;"X",$B$146:$M$146,"="&amp;"Y")</f>
        <v>0</v>
      </c>
      <c r="Y240">
        <f ca="1">SUMIFS(INDEX($B$149:$M$200,MATCH(Y$237,$A$149:$A$200,0),1):INDEX($B$149:$M$200,MATCH(Y$237,$A$149:$A$200,0),12),$B205:$M205,"="&amp;"X",$B$146:$M$146,"="&amp;"Y")</f>
        <v>0</v>
      </c>
      <c r="Z240">
        <f ca="1">SUMIFS(INDEX($B$149:$M$200,MATCH(Z$237,$A$149:$A$200,0),1):INDEX($B$149:$M$200,MATCH(Z$237,$A$149:$A$200,0),12),$B205:$M205,"="&amp;"X",$B$146:$M$146,"="&amp;"Y")</f>
        <v>0</v>
      </c>
      <c r="AA240">
        <f ca="1">SUMIFS(INDEX($B$149:$M$200,MATCH(AA$237,$A$149:$A$200,0),1):INDEX($B$149:$M$200,MATCH(AA$237,$A$149:$A$200,0),12),$B205:$M205,"="&amp;"X",$B$146:$M$146,"="&amp;"Y")</f>
        <v>0</v>
      </c>
      <c r="AB240">
        <f ca="1">SUMIFS(INDEX($B$149:$M$200,MATCH(AB$237,$A$149:$A$200,0),1):INDEX($B$149:$M$200,MATCH(AB$237,$A$149:$A$200,0),12),$B205:$M205,"="&amp;"X",$B$146:$M$146,"="&amp;"Y")</f>
        <v>0</v>
      </c>
      <c r="AC240">
        <f ca="1">SUMIFS(INDEX($B$149:$M$200,MATCH(AC$237,$A$149:$A$200,0),1):INDEX($B$149:$M$200,MATCH(AC$237,$A$149:$A$200,0),12),$B205:$M205,"="&amp;"X",$B$146:$M$146,"="&amp;"Y")</f>
        <v>0</v>
      </c>
      <c r="AD240">
        <f ca="1">SUMIFS(INDEX($B$149:$M$200,MATCH(AD$237,$A$149:$A$200,0),1):INDEX($B$149:$M$200,MATCH(AD$237,$A$149:$A$200,0),12),$B205:$M205,"="&amp;"X",$B$146:$M$146,"="&amp;"Y")</f>
        <v>0</v>
      </c>
      <c r="AE240">
        <f ca="1">SUMIFS(INDEX($B$149:$M$200,MATCH(AE$237,$A$149:$A$200,0),1):INDEX($B$149:$M$200,MATCH(AE$237,$A$149:$A$200,0),12),$B205:$M205,"="&amp;"X",$B$146:$M$146,"="&amp;"Y")</f>
        <v>0</v>
      </c>
      <c r="AF240">
        <f ca="1">SUMIFS(INDEX($B$149:$M$200,MATCH(AF$237,$A$149:$A$200,0),1):INDEX($B$149:$M$200,MATCH(AF$237,$A$149:$A$200,0),12),$B205:$M205,"="&amp;"X",$B$146:$M$146,"="&amp;"Y")</f>
        <v>0</v>
      </c>
      <c r="AG240">
        <f ca="1">SUMIFS(INDEX($B$149:$M$200,MATCH(AG$237,$A$149:$A$200,0),1):INDEX($B$149:$M$200,MATCH(AG$237,$A$149:$A$200,0),12),$B205:$M205,"="&amp;"X",$B$146:$M$146,"="&amp;"Y")</f>
        <v>0</v>
      </c>
      <c r="AH240">
        <f ca="1">SUMIFS(INDEX($B$149:$M$200,MATCH(AH$237,$A$149:$A$200,0),1):INDEX($B$149:$M$200,MATCH(AH$237,$A$149:$A$200,0),12),$B205:$M205,"="&amp;"X",$B$146:$M$146,"="&amp;"Y")</f>
        <v>0</v>
      </c>
      <c r="AI240">
        <f ca="1">SUMIFS(INDEX($B$149:$M$200,MATCH(AI$237,$A$149:$A$200,0),1):INDEX($B$149:$M$200,MATCH(AI$237,$A$149:$A$200,0),12),$B205:$M205,"="&amp;"X",$B$146:$M$146,"="&amp;"Y")</f>
        <v>0</v>
      </c>
      <c r="AJ240">
        <f ca="1">SUMIFS(INDEX($B$149:$M$200,MATCH(AJ$237,$A$149:$A$200,0),1):INDEX($B$149:$M$200,MATCH(AJ$237,$A$149:$A$200,0),12),$B205:$M205,"="&amp;"X",$B$146:$M$146,"="&amp;"Y")</f>
        <v>0</v>
      </c>
      <c r="AK240">
        <f ca="1">SUMIFS(INDEX($B$149:$M$200,MATCH(AK$237,$A$149:$A$200,0),1):INDEX($B$149:$M$200,MATCH(AK$237,$A$149:$A$200,0),12),$B205:$M205,"="&amp;"X",$B$146:$M$146,"="&amp;"Y")</f>
        <v>0</v>
      </c>
      <c r="AL240">
        <f ca="1">SUMIFS(INDEX($B$149:$M$200,MATCH(AL$237,$A$149:$A$200,0),1):INDEX($B$149:$M$200,MATCH(AL$237,$A$149:$A$200,0),12),$B205:$M205,"="&amp;"X",$B$146:$M$146,"="&amp;"Y")</f>
        <v>0</v>
      </c>
      <c r="AM240">
        <f ca="1">SUMIFS(INDEX($B$149:$M$200,MATCH(AM$237,$A$149:$A$200,0),1):INDEX($B$149:$M$200,MATCH(AM$237,$A$149:$A$200,0),12),$B205:$M205,"="&amp;"X",$B$146:$M$146,"="&amp;"Y")</f>
        <v>0</v>
      </c>
      <c r="AN240">
        <f ca="1">SUMIFS(INDEX($B$149:$M$200,MATCH(AN$237,$A$149:$A$200,0),1):INDEX($B$149:$M$200,MATCH(AN$237,$A$149:$A$200,0),12),$B205:$M205,"="&amp;"X",$B$146:$M$146,"="&amp;"Y")</f>
        <v>0</v>
      </c>
      <c r="AO240">
        <f ca="1">SUMIFS(INDEX($B$149:$M$200,MATCH(AO$237,$A$149:$A$200,0),1):INDEX($B$149:$M$200,MATCH(AO$237,$A$149:$A$200,0),12),$B205:$M205,"="&amp;"X",$B$146:$M$146,"="&amp;"Y")</f>
        <v>0</v>
      </c>
      <c r="AP240">
        <f ca="1">SUMIFS(INDEX($B$149:$M$200,MATCH(AP$237,$A$149:$A$200,0),1):INDEX($B$149:$M$200,MATCH(AP$237,$A$149:$A$200,0),12),$B205:$M205,"="&amp;"X",$B$146:$M$146,"="&amp;"Y")</f>
        <v>0</v>
      </c>
      <c r="AQ240">
        <f ca="1">SUMIFS(INDEX($B$149:$M$200,MATCH(AQ$237,$A$149:$A$200,0),1):INDEX($B$149:$M$200,MATCH(AQ$237,$A$149:$A$200,0),12),$B205:$M205,"="&amp;"X",$B$146:$M$146,"="&amp;"Y")</f>
        <v>0</v>
      </c>
      <c r="AR240">
        <f ca="1">SUMIFS(INDEX($B$149:$M$200,MATCH(AR$237,$A$149:$A$200,0),1):INDEX($B$149:$M$200,MATCH(AR$237,$A$149:$A$200,0),12),$B205:$M205,"="&amp;"X",$B$146:$M$146,"="&amp;"Y")</f>
        <v>0</v>
      </c>
      <c r="AS240">
        <f ca="1">SUMIFS(INDEX($B$149:$M$200,MATCH(AS$237,$A$149:$A$200,0),1):INDEX($B$149:$M$200,MATCH(AS$237,$A$149:$A$200,0),12),$B205:$M205,"="&amp;"X",$B$146:$M$146,"="&amp;"Y")</f>
        <v>0</v>
      </c>
      <c r="AT240">
        <f ca="1">SUMIFS(INDEX($B$149:$M$200,MATCH(AT$237,$A$149:$A$200,0),1):INDEX($B$149:$M$200,MATCH(AT$237,$A$149:$A$200,0),12),$B205:$M205,"="&amp;"X",$B$146:$M$146,"="&amp;"Y")</f>
        <v>0</v>
      </c>
      <c r="AU240">
        <f ca="1">SUMIFS(INDEX($B$149:$M$200,MATCH(AU$237,$A$149:$A$200,0),1):INDEX($B$149:$M$200,MATCH(AU$237,$A$149:$A$200,0),12),$B205:$M205,"="&amp;"X",$B$146:$M$146,"="&amp;"Y")</f>
        <v>0</v>
      </c>
      <c r="AV240">
        <f ca="1">SUMIFS(INDEX($B$149:$M$200,MATCH(AV$237,$A$149:$A$200,0),1):INDEX($B$149:$M$200,MATCH(AV$237,$A$149:$A$200,0),12),$B205:$M205,"="&amp;"X",$B$146:$M$146,"="&amp;"Y")</f>
        <v>0</v>
      </c>
      <c r="AW240">
        <f ca="1">SUMIFS(INDEX($B$149:$M$200,MATCH(AW$237,$A$149:$A$200,0),1):INDEX($B$149:$M$200,MATCH(AW$237,$A$149:$A$200,0),12),$B205:$M205,"="&amp;"X",$B$146:$M$146,"="&amp;"Y")</f>
        <v>0</v>
      </c>
      <c r="AX240">
        <f ca="1">SUMIFS(INDEX($B$149:$M$200,MATCH(AX$237,$A$149:$A$200,0),1):INDEX($B$149:$M$200,MATCH(AX$237,$A$149:$A$200,0),12),$B205:$M205,"="&amp;"X",$B$146:$M$146,"="&amp;"Y")</f>
        <v>0</v>
      </c>
      <c r="AY240">
        <f ca="1">SUMIFS(INDEX($B$149:$M$200,MATCH(AY$237,$A$149:$A$200,0),1):INDEX($B$149:$M$200,MATCH(AY$237,$A$149:$A$200,0),12),$B205:$M205,"="&amp;"X",$B$146:$M$146,"="&amp;"Y")</f>
        <v>0</v>
      </c>
      <c r="AZ240">
        <f ca="1">SUMIFS(INDEX($B$149:$M$200,MATCH(AZ$237,$A$149:$A$200,0),1):INDEX($B$149:$M$200,MATCH(AZ$237,$A$149:$A$200,0),12),$B205:$M205,"="&amp;"X",$B$146:$M$146,"="&amp;"Y")</f>
        <v>0</v>
      </c>
      <c r="BA240">
        <f ca="1">SUMIFS(INDEX($B$149:$M$200,MATCH(BA$237,$A$149:$A$200,0),1):INDEX($B$149:$M$200,MATCH(BA$237,$A$149:$A$200,0),12),$B205:$M205,"="&amp;"X",$B$146:$M$146,"="&amp;"Y")</f>
        <v>0</v>
      </c>
    </row>
    <row r="241" spans="1:53" x14ac:dyDescent="0.35">
      <c r="A241" s="2" t="str">
        <f>Setup!A23</f>
        <v>20 Individual</v>
      </c>
      <c r="B241">
        <f ca="1">SUMIFS(INDEX($B$149:$M$200,MATCH(B$237,$A$149:$A$200,0),1):INDEX($B$149:$M$200,MATCH(B$237,$A$149:$A$200,0),12),$B206:$M206,"="&amp;"X",$B$146:$M$146,"="&amp;"Y")</f>
        <v>0</v>
      </c>
      <c r="C241">
        <f ca="1">SUMIFS(INDEX($B$149:$M$200,MATCH(C$237,$A$149:$A$200,0),1):INDEX($B$149:$M$200,MATCH(C$237,$A$149:$A$200,0),12),$B206:$M206,"="&amp;"X",$B$146:$M$146,"="&amp;"Y")</f>
        <v>0</v>
      </c>
      <c r="D241">
        <f ca="1">SUMIFS(INDEX($B$149:$M$200,MATCH(D$237,$A$149:$A$200,0),1):INDEX($B$149:$M$200,MATCH(D$237,$A$149:$A$200,0),12),$B206:$M206,"="&amp;"X",$B$146:$M$146,"="&amp;"Y")</f>
        <v>0</v>
      </c>
      <c r="E241">
        <f ca="1">SUMIFS(INDEX($B$149:$M$200,MATCH(E$237,$A$149:$A$200,0),1):INDEX($B$149:$M$200,MATCH(E$237,$A$149:$A$200,0),12),$B206:$M206,"="&amp;"X",$B$146:$M$146,"="&amp;"Y")</f>
        <v>0</v>
      </c>
      <c r="F241">
        <f ca="1">SUMIFS(INDEX($B$149:$M$200,MATCH(F$237,$A$149:$A$200,0),1):INDEX($B$149:$M$200,MATCH(F$237,$A$149:$A$200,0),12),$B206:$M206,"="&amp;"X",$B$146:$M$146,"="&amp;"Y")</f>
        <v>0</v>
      </c>
      <c r="G241">
        <f ca="1">SUMIFS(INDEX($B$149:$M$200,MATCH(G$237,$A$149:$A$200,0),1):INDEX($B$149:$M$200,MATCH(G$237,$A$149:$A$200,0),12),$B206:$M206,"="&amp;"X",$B$146:$M$146,"="&amp;"Y")</f>
        <v>0</v>
      </c>
      <c r="H241">
        <f ca="1">SUMIFS(INDEX($B$149:$M$200,MATCH(H$237,$A$149:$A$200,0),1):INDEX($B$149:$M$200,MATCH(H$237,$A$149:$A$200,0),12),$B206:$M206,"="&amp;"X",$B$146:$M$146,"="&amp;"Y")</f>
        <v>0</v>
      </c>
      <c r="I241">
        <f ca="1">SUMIFS(INDEX($B$149:$M$200,MATCH(I$237,$A$149:$A$200,0),1):INDEX($B$149:$M$200,MATCH(I$237,$A$149:$A$200,0),12),$B206:$M206,"="&amp;"X",$B$146:$M$146,"="&amp;"Y")</f>
        <v>0</v>
      </c>
      <c r="J241">
        <f ca="1">SUMIFS(INDEX($B$149:$M$200,MATCH(J$237,$A$149:$A$200,0),1):INDEX($B$149:$M$200,MATCH(J$237,$A$149:$A$200,0),12),$B206:$M206,"="&amp;"X",$B$146:$M$146,"="&amp;"Y")</f>
        <v>0</v>
      </c>
      <c r="K241">
        <f ca="1">SUMIFS(INDEX($B$149:$M$200,MATCH(K$237,$A$149:$A$200,0),1):INDEX($B$149:$M$200,MATCH(K$237,$A$149:$A$200,0),12),$B206:$M206,"="&amp;"X",$B$146:$M$146,"="&amp;"Y")</f>
        <v>0</v>
      </c>
      <c r="L241">
        <f ca="1">SUMIFS(INDEX($B$149:$M$200,MATCH(L$237,$A$149:$A$200,0),1):INDEX($B$149:$M$200,MATCH(L$237,$A$149:$A$200,0),12),$B206:$M206,"="&amp;"X",$B$146:$M$146,"="&amp;"Y")</f>
        <v>0</v>
      </c>
      <c r="M241">
        <f ca="1">SUMIFS(INDEX($B$149:$M$200,MATCH(M$237,$A$149:$A$200,0),1):INDEX($B$149:$M$200,MATCH(M$237,$A$149:$A$200,0),12),$B206:$M206,"="&amp;"X",$B$146:$M$146,"="&amp;"Y")</f>
        <v>0</v>
      </c>
      <c r="N241">
        <f ca="1">SUMIFS(INDEX($B$149:$M$200,MATCH(N$237,$A$149:$A$200,0),1):INDEX($B$149:$M$200,MATCH(N$237,$A$149:$A$200,0),12),$B206:$M206,"="&amp;"X",$B$146:$M$146,"="&amp;"Y")</f>
        <v>0</v>
      </c>
      <c r="O241">
        <f ca="1">SUMIFS(INDEX($B$149:$M$200,MATCH(O$237,$A$149:$A$200,0),1):INDEX($B$149:$M$200,MATCH(O$237,$A$149:$A$200,0),12),$B206:$M206,"="&amp;"X",$B$146:$M$146,"="&amp;"Y")</f>
        <v>0</v>
      </c>
      <c r="P241">
        <f ca="1">SUMIFS(INDEX($B$149:$M$200,MATCH(P$237,$A$149:$A$200,0),1):INDEX($B$149:$M$200,MATCH(P$237,$A$149:$A$200,0),12),$B206:$M206,"="&amp;"X",$B$146:$M$146,"="&amp;"Y")</f>
        <v>0</v>
      </c>
      <c r="Q241">
        <f ca="1">SUMIFS(INDEX($B$149:$M$200,MATCH(Q$237,$A$149:$A$200,0),1):INDEX($B$149:$M$200,MATCH(Q$237,$A$149:$A$200,0),12),$B206:$M206,"="&amp;"X",$B$146:$M$146,"="&amp;"Y")</f>
        <v>0</v>
      </c>
      <c r="R241">
        <f ca="1">SUMIFS(INDEX($B$149:$M$200,MATCH(R$237,$A$149:$A$200,0),1):INDEX($B$149:$M$200,MATCH(R$237,$A$149:$A$200,0),12),$B206:$M206,"="&amp;"X",$B$146:$M$146,"="&amp;"Y")</f>
        <v>0</v>
      </c>
      <c r="S241">
        <f ca="1">SUMIFS(INDEX($B$149:$M$200,MATCH(S$237,$A$149:$A$200,0),1):INDEX($B$149:$M$200,MATCH(S$237,$A$149:$A$200,0),12),$B206:$M206,"="&amp;"X",$B$146:$M$146,"="&amp;"Y")</f>
        <v>0</v>
      </c>
      <c r="T241">
        <f ca="1">SUMIFS(INDEX($B$149:$M$200,MATCH(T$237,$A$149:$A$200,0),1):INDEX($B$149:$M$200,MATCH(T$237,$A$149:$A$200,0),12),$B206:$M206,"="&amp;"X",$B$146:$M$146,"="&amp;"Y")</f>
        <v>0</v>
      </c>
      <c r="U241">
        <f ca="1">SUMIFS(INDEX($B$149:$M$200,MATCH(U$237,$A$149:$A$200,0),1):INDEX($B$149:$M$200,MATCH(U$237,$A$149:$A$200,0),12),$B206:$M206,"="&amp;"X",$B$146:$M$146,"="&amp;"Y")</f>
        <v>0</v>
      </c>
      <c r="V241">
        <f ca="1">SUMIFS(INDEX($B$149:$M$200,MATCH(V$237,$A$149:$A$200,0),1):INDEX($B$149:$M$200,MATCH(V$237,$A$149:$A$200,0),12),$B206:$M206,"="&amp;"X",$B$146:$M$146,"="&amp;"Y")</f>
        <v>0</v>
      </c>
      <c r="W241">
        <f ca="1">SUMIFS(INDEX($B$149:$M$200,MATCH(W$237,$A$149:$A$200,0),1):INDEX($B$149:$M$200,MATCH(W$237,$A$149:$A$200,0),12),$B206:$M206,"="&amp;"X",$B$146:$M$146,"="&amp;"Y")</f>
        <v>0</v>
      </c>
      <c r="X241">
        <f ca="1">SUMIFS(INDEX($B$149:$M$200,MATCH(X$237,$A$149:$A$200,0),1):INDEX($B$149:$M$200,MATCH(X$237,$A$149:$A$200,0),12),$B206:$M206,"="&amp;"X",$B$146:$M$146,"="&amp;"Y")</f>
        <v>0</v>
      </c>
      <c r="Y241">
        <f ca="1">SUMIFS(INDEX($B$149:$M$200,MATCH(Y$237,$A$149:$A$200,0),1):INDEX($B$149:$M$200,MATCH(Y$237,$A$149:$A$200,0),12),$B206:$M206,"="&amp;"X",$B$146:$M$146,"="&amp;"Y")</f>
        <v>0</v>
      </c>
      <c r="Z241">
        <f ca="1">SUMIFS(INDEX($B$149:$M$200,MATCH(Z$237,$A$149:$A$200,0),1):INDEX($B$149:$M$200,MATCH(Z$237,$A$149:$A$200,0),12),$B206:$M206,"="&amp;"X",$B$146:$M$146,"="&amp;"Y")</f>
        <v>0</v>
      </c>
      <c r="AA241">
        <f ca="1">SUMIFS(INDEX($B$149:$M$200,MATCH(AA$237,$A$149:$A$200,0),1):INDEX($B$149:$M$200,MATCH(AA$237,$A$149:$A$200,0),12),$B206:$M206,"="&amp;"X",$B$146:$M$146,"="&amp;"Y")</f>
        <v>0</v>
      </c>
      <c r="AB241">
        <f ca="1">SUMIFS(INDEX($B$149:$M$200,MATCH(AB$237,$A$149:$A$200,0),1):INDEX($B$149:$M$200,MATCH(AB$237,$A$149:$A$200,0),12),$B206:$M206,"="&amp;"X",$B$146:$M$146,"="&amp;"Y")</f>
        <v>0</v>
      </c>
      <c r="AC241">
        <f ca="1">SUMIFS(INDEX($B$149:$M$200,MATCH(AC$237,$A$149:$A$200,0),1):INDEX($B$149:$M$200,MATCH(AC$237,$A$149:$A$200,0),12),$B206:$M206,"="&amp;"X",$B$146:$M$146,"="&amp;"Y")</f>
        <v>0</v>
      </c>
      <c r="AD241">
        <f ca="1">SUMIFS(INDEX($B$149:$M$200,MATCH(AD$237,$A$149:$A$200,0),1):INDEX($B$149:$M$200,MATCH(AD$237,$A$149:$A$200,0),12),$B206:$M206,"="&amp;"X",$B$146:$M$146,"="&amp;"Y")</f>
        <v>0</v>
      </c>
      <c r="AE241">
        <f ca="1">SUMIFS(INDEX($B$149:$M$200,MATCH(AE$237,$A$149:$A$200,0),1):INDEX($B$149:$M$200,MATCH(AE$237,$A$149:$A$200,0),12),$B206:$M206,"="&amp;"X",$B$146:$M$146,"="&amp;"Y")</f>
        <v>0</v>
      </c>
      <c r="AF241">
        <f ca="1">SUMIFS(INDEX($B$149:$M$200,MATCH(AF$237,$A$149:$A$200,0),1):INDEX($B$149:$M$200,MATCH(AF$237,$A$149:$A$200,0),12),$B206:$M206,"="&amp;"X",$B$146:$M$146,"="&amp;"Y")</f>
        <v>0</v>
      </c>
      <c r="AG241">
        <f ca="1">SUMIFS(INDEX($B$149:$M$200,MATCH(AG$237,$A$149:$A$200,0),1):INDEX($B$149:$M$200,MATCH(AG$237,$A$149:$A$200,0),12),$B206:$M206,"="&amp;"X",$B$146:$M$146,"="&amp;"Y")</f>
        <v>0</v>
      </c>
      <c r="AH241">
        <f ca="1">SUMIFS(INDEX($B$149:$M$200,MATCH(AH$237,$A$149:$A$200,0),1):INDEX($B$149:$M$200,MATCH(AH$237,$A$149:$A$200,0),12),$B206:$M206,"="&amp;"X",$B$146:$M$146,"="&amp;"Y")</f>
        <v>0</v>
      </c>
      <c r="AI241">
        <f ca="1">SUMIFS(INDEX($B$149:$M$200,MATCH(AI$237,$A$149:$A$200,0),1):INDEX($B$149:$M$200,MATCH(AI$237,$A$149:$A$200,0),12),$B206:$M206,"="&amp;"X",$B$146:$M$146,"="&amp;"Y")</f>
        <v>0</v>
      </c>
      <c r="AJ241">
        <f ca="1">SUMIFS(INDEX($B$149:$M$200,MATCH(AJ$237,$A$149:$A$200,0),1):INDEX($B$149:$M$200,MATCH(AJ$237,$A$149:$A$200,0),12),$B206:$M206,"="&amp;"X",$B$146:$M$146,"="&amp;"Y")</f>
        <v>0</v>
      </c>
      <c r="AK241">
        <f ca="1">SUMIFS(INDEX($B$149:$M$200,MATCH(AK$237,$A$149:$A$200,0),1):INDEX($B$149:$M$200,MATCH(AK$237,$A$149:$A$200,0),12),$B206:$M206,"="&amp;"X",$B$146:$M$146,"="&amp;"Y")</f>
        <v>0</v>
      </c>
      <c r="AL241">
        <f ca="1">SUMIFS(INDEX($B$149:$M$200,MATCH(AL$237,$A$149:$A$200,0),1):INDEX($B$149:$M$200,MATCH(AL$237,$A$149:$A$200,0),12),$B206:$M206,"="&amp;"X",$B$146:$M$146,"="&amp;"Y")</f>
        <v>0</v>
      </c>
      <c r="AM241">
        <f ca="1">SUMIFS(INDEX($B$149:$M$200,MATCH(AM$237,$A$149:$A$200,0),1):INDEX($B$149:$M$200,MATCH(AM$237,$A$149:$A$200,0),12),$B206:$M206,"="&amp;"X",$B$146:$M$146,"="&amp;"Y")</f>
        <v>0</v>
      </c>
      <c r="AN241">
        <f ca="1">SUMIFS(INDEX($B$149:$M$200,MATCH(AN$237,$A$149:$A$200,0),1):INDEX($B$149:$M$200,MATCH(AN$237,$A$149:$A$200,0),12),$B206:$M206,"="&amp;"X",$B$146:$M$146,"="&amp;"Y")</f>
        <v>0</v>
      </c>
      <c r="AO241">
        <f ca="1">SUMIFS(INDEX($B$149:$M$200,MATCH(AO$237,$A$149:$A$200,0),1):INDEX($B$149:$M$200,MATCH(AO$237,$A$149:$A$200,0),12),$B206:$M206,"="&amp;"X",$B$146:$M$146,"="&amp;"Y")</f>
        <v>0</v>
      </c>
      <c r="AP241">
        <f ca="1">SUMIFS(INDEX($B$149:$M$200,MATCH(AP$237,$A$149:$A$200,0),1):INDEX($B$149:$M$200,MATCH(AP$237,$A$149:$A$200,0),12),$B206:$M206,"="&amp;"X",$B$146:$M$146,"="&amp;"Y")</f>
        <v>0</v>
      </c>
      <c r="AQ241">
        <f ca="1">SUMIFS(INDEX($B$149:$M$200,MATCH(AQ$237,$A$149:$A$200,0),1):INDEX($B$149:$M$200,MATCH(AQ$237,$A$149:$A$200,0),12),$B206:$M206,"="&amp;"X",$B$146:$M$146,"="&amp;"Y")</f>
        <v>0</v>
      </c>
      <c r="AR241">
        <f ca="1">SUMIFS(INDEX($B$149:$M$200,MATCH(AR$237,$A$149:$A$200,0),1):INDEX($B$149:$M$200,MATCH(AR$237,$A$149:$A$200,0),12),$B206:$M206,"="&amp;"X",$B$146:$M$146,"="&amp;"Y")</f>
        <v>0</v>
      </c>
      <c r="AS241">
        <f ca="1">SUMIFS(INDEX($B$149:$M$200,MATCH(AS$237,$A$149:$A$200,0),1):INDEX($B$149:$M$200,MATCH(AS$237,$A$149:$A$200,0),12),$B206:$M206,"="&amp;"X",$B$146:$M$146,"="&amp;"Y")</f>
        <v>0</v>
      </c>
      <c r="AT241">
        <f ca="1">SUMIFS(INDEX($B$149:$M$200,MATCH(AT$237,$A$149:$A$200,0),1):INDEX($B$149:$M$200,MATCH(AT$237,$A$149:$A$200,0),12),$B206:$M206,"="&amp;"X",$B$146:$M$146,"="&amp;"Y")</f>
        <v>0</v>
      </c>
      <c r="AU241">
        <f ca="1">SUMIFS(INDEX($B$149:$M$200,MATCH(AU$237,$A$149:$A$200,0),1):INDEX($B$149:$M$200,MATCH(AU$237,$A$149:$A$200,0),12),$B206:$M206,"="&amp;"X",$B$146:$M$146,"="&amp;"Y")</f>
        <v>0</v>
      </c>
      <c r="AV241">
        <f ca="1">SUMIFS(INDEX($B$149:$M$200,MATCH(AV$237,$A$149:$A$200,0),1):INDEX($B$149:$M$200,MATCH(AV$237,$A$149:$A$200,0),12),$B206:$M206,"="&amp;"X",$B$146:$M$146,"="&amp;"Y")</f>
        <v>0</v>
      </c>
      <c r="AW241">
        <f ca="1">SUMIFS(INDEX($B$149:$M$200,MATCH(AW$237,$A$149:$A$200,0),1):INDEX($B$149:$M$200,MATCH(AW$237,$A$149:$A$200,0),12),$B206:$M206,"="&amp;"X",$B$146:$M$146,"="&amp;"Y")</f>
        <v>0</v>
      </c>
      <c r="AX241">
        <f ca="1">SUMIFS(INDEX($B$149:$M$200,MATCH(AX$237,$A$149:$A$200,0),1):INDEX($B$149:$M$200,MATCH(AX$237,$A$149:$A$200,0),12),$B206:$M206,"="&amp;"X",$B$146:$M$146,"="&amp;"Y")</f>
        <v>0</v>
      </c>
      <c r="AY241">
        <f ca="1">SUMIFS(INDEX($B$149:$M$200,MATCH(AY$237,$A$149:$A$200,0),1):INDEX($B$149:$M$200,MATCH(AY$237,$A$149:$A$200,0),12),$B206:$M206,"="&amp;"X",$B$146:$M$146,"="&amp;"Y")</f>
        <v>0</v>
      </c>
      <c r="AZ241">
        <f ca="1">SUMIFS(INDEX($B$149:$M$200,MATCH(AZ$237,$A$149:$A$200,0),1):INDEX($B$149:$M$200,MATCH(AZ$237,$A$149:$A$200,0),12),$B206:$M206,"="&amp;"X",$B$146:$M$146,"="&amp;"Y")</f>
        <v>0</v>
      </c>
      <c r="BA241">
        <f ca="1">SUMIFS(INDEX($B$149:$M$200,MATCH(BA$237,$A$149:$A$200,0),1):INDEX($B$149:$M$200,MATCH(BA$237,$A$149:$A$200,0),12),$B206:$M206,"="&amp;"X",$B$146:$M$146,"="&amp;"Y")</f>
        <v>0</v>
      </c>
    </row>
    <row r="242" spans="1:53" x14ac:dyDescent="0.35">
      <c r="A242" s="2" t="str">
        <f>Setup!A24</f>
        <v>40 Individual</v>
      </c>
      <c r="B242">
        <f ca="1">SUMIFS(INDEX($B$149:$M$200,MATCH(B$237,$A$149:$A$200,0),1):INDEX($B$149:$M$200,MATCH(B$237,$A$149:$A$200,0),12),$B207:$M207,"="&amp;"X",$B$146:$M$146,"="&amp;"Y")</f>
        <v>0</v>
      </c>
      <c r="C242">
        <f ca="1">SUMIFS(INDEX($B$149:$M$200,MATCH(C$237,$A$149:$A$200,0),1):INDEX($B$149:$M$200,MATCH(C$237,$A$149:$A$200,0),12),$B207:$M207,"="&amp;"X",$B$146:$M$146,"="&amp;"Y")</f>
        <v>0</v>
      </c>
      <c r="D242">
        <f ca="1">SUMIFS(INDEX($B$149:$M$200,MATCH(D$237,$A$149:$A$200,0),1):INDEX($B$149:$M$200,MATCH(D$237,$A$149:$A$200,0),12),$B207:$M207,"="&amp;"X",$B$146:$M$146,"="&amp;"Y")</f>
        <v>0</v>
      </c>
      <c r="E242">
        <f ca="1">SUMIFS(INDEX($B$149:$M$200,MATCH(E$237,$A$149:$A$200,0),1):INDEX($B$149:$M$200,MATCH(E$237,$A$149:$A$200,0),12),$B207:$M207,"="&amp;"X",$B$146:$M$146,"="&amp;"Y")</f>
        <v>0</v>
      </c>
      <c r="F242">
        <f ca="1">SUMIFS(INDEX($B$149:$M$200,MATCH(F$237,$A$149:$A$200,0),1):INDEX($B$149:$M$200,MATCH(F$237,$A$149:$A$200,0),12),$B207:$M207,"="&amp;"X",$B$146:$M$146,"="&amp;"Y")</f>
        <v>0</v>
      </c>
      <c r="G242">
        <f ca="1">SUMIFS(INDEX($B$149:$M$200,MATCH(G$237,$A$149:$A$200,0),1):INDEX($B$149:$M$200,MATCH(G$237,$A$149:$A$200,0),12),$B207:$M207,"="&amp;"X",$B$146:$M$146,"="&amp;"Y")</f>
        <v>0</v>
      </c>
      <c r="H242">
        <f ca="1">SUMIFS(INDEX($B$149:$M$200,MATCH(H$237,$A$149:$A$200,0),1):INDEX($B$149:$M$200,MATCH(H$237,$A$149:$A$200,0),12),$B207:$M207,"="&amp;"X",$B$146:$M$146,"="&amp;"Y")</f>
        <v>0</v>
      </c>
      <c r="I242">
        <f ca="1">SUMIFS(INDEX($B$149:$M$200,MATCH(I$237,$A$149:$A$200,0),1):INDEX($B$149:$M$200,MATCH(I$237,$A$149:$A$200,0),12),$B207:$M207,"="&amp;"X",$B$146:$M$146,"="&amp;"Y")</f>
        <v>0</v>
      </c>
      <c r="J242">
        <f ca="1">SUMIFS(INDEX($B$149:$M$200,MATCH(J$237,$A$149:$A$200,0),1):INDEX($B$149:$M$200,MATCH(J$237,$A$149:$A$200,0),12),$B207:$M207,"="&amp;"X",$B$146:$M$146,"="&amp;"Y")</f>
        <v>0</v>
      </c>
      <c r="K242">
        <f ca="1">SUMIFS(INDEX($B$149:$M$200,MATCH(K$237,$A$149:$A$200,0),1):INDEX($B$149:$M$200,MATCH(K$237,$A$149:$A$200,0),12),$B207:$M207,"="&amp;"X",$B$146:$M$146,"="&amp;"Y")</f>
        <v>0</v>
      </c>
      <c r="L242">
        <f ca="1">SUMIFS(INDEX($B$149:$M$200,MATCH(L$237,$A$149:$A$200,0),1):INDEX($B$149:$M$200,MATCH(L$237,$A$149:$A$200,0),12),$B207:$M207,"="&amp;"X",$B$146:$M$146,"="&amp;"Y")</f>
        <v>0</v>
      </c>
      <c r="M242">
        <f ca="1">SUMIFS(INDEX($B$149:$M$200,MATCH(M$237,$A$149:$A$200,0),1):INDEX($B$149:$M$200,MATCH(M$237,$A$149:$A$200,0),12),$B207:$M207,"="&amp;"X",$B$146:$M$146,"="&amp;"Y")</f>
        <v>0</v>
      </c>
      <c r="N242">
        <f ca="1">SUMIFS(INDEX($B$149:$M$200,MATCH(N$237,$A$149:$A$200,0),1):INDEX($B$149:$M$200,MATCH(N$237,$A$149:$A$200,0),12),$B207:$M207,"="&amp;"X",$B$146:$M$146,"="&amp;"Y")</f>
        <v>0</v>
      </c>
      <c r="O242">
        <f ca="1">SUMIFS(INDEX($B$149:$M$200,MATCH(O$237,$A$149:$A$200,0),1):INDEX($B$149:$M$200,MATCH(O$237,$A$149:$A$200,0),12),$B207:$M207,"="&amp;"X",$B$146:$M$146,"="&amp;"Y")</f>
        <v>0</v>
      </c>
      <c r="P242">
        <f ca="1">SUMIFS(INDEX($B$149:$M$200,MATCH(P$237,$A$149:$A$200,0),1):INDEX($B$149:$M$200,MATCH(P$237,$A$149:$A$200,0),12),$B207:$M207,"="&amp;"X",$B$146:$M$146,"="&amp;"Y")</f>
        <v>0</v>
      </c>
      <c r="Q242">
        <f ca="1">SUMIFS(INDEX($B$149:$M$200,MATCH(Q$237,$A$149:$A$200,0),1):INDEX($B$149:$M$200,MATCH(Q$237,$A$149:$A$200,0),12),$B207:$M207,"="&amp;"X",$B$146:$M$146,"="&amp;"Y")</f>
        <v>0</v>
      </c>
      <c r="R242">
        <f ca="1">SUMIFS(INDEX($B$149:$M$200,MATCH(R$237,$A$149:$A$200,0),1):INDEX($B$149:$M$200,MATCH(R$237,$A$149:$A$200,0),12),$B207:$M207,"="&amp;"X",$B$146:$M$146,"="&amp;"Y")</f>
        <v>0</v>
      </c>
      <c r="S242">
        <f ca="1">SUMIFS(INDEX($B$149:$M$200,MATCH(S$237,$A$149:$A$200,0),1):INDEX($B$149:$M$200,MATCH(S$237,$A$149:$A$200,0),12),$B207:$M207,"="&amp;"X",$B$146:$M$146,"="&amp;"Y")</f>
        <v>0</v>
      </c>
      <c r="T242">
        <f ca="1">SUMIFS(INDEX($B$149:$M$200,MATCH(T$237,$A$149:$A$200,0),1):INDEX($B$149:$M$200,MATCH(T$237,$A$149:$A$200,0),12),$B207:$M207,"="&amp;"X",$B$146:$M$146,"="&amp;"Y")</f>
        <v>0</v>
      </c>
      <c r="U242">
        <f ca="1">SUMIFS(INDEX($B$149:$M$200,MATCH(U$237,$A$149:$A$200,0),1):INDEX($B$149:$M$200,MATCH(U$237,$A$149:$A$200,0),12),$B207:$M207,"="&amp;"X",$B$146:$M$146,"="&amp;"Y")</f>
        <v>0</v>
      </c>
      <c r="V242">
        <f ca="1">SUMIFS(INDEX($B$149:$M$200,MATCH(V$237,$A$149:$A$200,0),1):INDEX($B$149:$M$200,MATCH(V$237,$A$149:$A$200,0),12),$B207:$M207,"="&amp;"X",$B$146:$M$146,"="&amp;"Y")</f>
        <v>0</v>
      </c>
      <c r="W242">
        <f ca="1">SUMIFS(INDEX($B$149:$M$200,MATCH(W$237,$A$149:$A$200,0),1):INDEX($B$149:$M$200,MATCH(W$237,$A$149:$A$200,0),12),$B207:$M207,"="&amp;"X",$B$146:$M$146,"="&amp;"Y")</f>
        <v>0</v>
      </c>
      <c r="X242">
        <f ca="1">SUMIFS(INDEX($B$149:$M$200,MATCH(X$237,$A$149:$A$200,0),1):INDEX($B$149:$M$200,MATCH(X$237,$A$149:$A$200,0),12),$B207:$M207,"="&amp;"X",$B$146:$M$146,"="&amp;"Y")</f>
        <v>0</v>
      </c>
      <c r="Y242">
        <f ca="1">SUMIFS(INDEX($B$149:$M$200,MATCH(Y$237,$A$149:$A$200,0),1):INDEX($B$149:$M$200,MATCH(Y$237,$A$149:$A$200,0),12),$B207:$M207,"="&amp;"X",$B$146:$M$146,"="&amp;"Y")</f>
        <v>0</v>
      </c>
      <c r="Z242">
        <f ca="1">SUMIFS(INDEX($B$149:$M$200,MATCH(Z$237,$A$149:$A$200,0),1):INDEX($B$149:$M$200,MATCH(Z$237,$A$149:$A$200,0),12),$B207:$M207,"="&amp;"X",$B$146:$M$146,"="&amp;"Y")</f>
        <v>0</v>
      </c>
      <c r="AA242">
        <f ca="1">SUMIFS(INDEX($B$149:$M$200,MATCH(AA$237,$A$149:$A$200,0),1):INDEX($B$149:$M$200,MATCH(AA$237,$A$149:$A$200,0),12),$B207:$M207,"="&amp;"X",$B$146:$M$146,"="&amp;"Y")</f>
        <v>0</v>
      </c>
      <c r="AB242">
        <f ca="1">SUMIFS(INDEX($B$149:$M$200,MATCH(AB$237,$A$149:$A$200,0),1):INDEX($B$149:$M$200,MATCH(AB$237,$A$149:$A$200,0),12),$B207:$M207,"="&amp;"X",$B$146:$M$146,"="&amp;"Y")</f>
        <v>0</v>
      </c>
      <c r="AC242">
        <f ca="1">SUMIFS(INDEX($B$149:$M$200,MATCH(AC$237,$A$149:$A$200,0),1):INDEX($B$149:$M$200,MATCH(AC$237,$A$149:$A$200,0),12),$B207:$M207,"="&amp;"X",$B$146:$M$146,"="&amp;"Y")</f>
        <v>0</v>
      </c>
      <c r="AD242">
        <f ca="1">SUMIFS(INDEX($B$149:$M$200,MATCH(AD$237,$A$149:$A$200,0),1):INDEX($B$149:$M$200,MATCH(AD$237,$A$149:$A$200,0),12),$B207:$M207,"="&amp;"X",$B$146:$M$146,"="&amp;"Y")</f>
        <v>0</v>
      </c>
      <c r="AE242">
        <f ca="1">SUMIFS(INDEX($B$149:$M$200,MATCH(AE$237,$A$149:$A$200,0),1):INDEX($B$149:$M$200,MATCH(AE$237,$A$149:$A$200,0),12),$B207:$M207,"="&amp;"X",$B$146:$M$146,"="&amp;"Y")</f>
        <v>0</v>
      </c>
      <c r="AF242">
        <f ca="1">SUMIFS(INDEX($B$149:$M$200,MATCH(AF$237,$A$149:$A$200,0),1):INDEX($B$149:$M$200,MATCH(AF$237,$A$149:$A$200,0),12),$B207:$M207,"="&amp;"X",$B$146:$M$146,"="&amp;"Y")</f>
        <v>0</v>
      </c>
      <c r="AG242">
        <f ca="1">SUMIFS(INDEX($B$149:$M$200,MATCH(AG$237,$A$149:$A$200,0),1):INDEX($B$149:$M$200,MATCH(AG$237,$A$149:$A$200,0),12),$B207:$M207,"="&amp;"X",$B$146:$M$146,"="&amp;"Y")</f>
        <v>0</v>
      </c>
      <c r="AH242">
        <f ca="1">SUMIFS(INDEX($B$149:$M$200,MATCH(AH$237,$A$149:$A$200,0),1):INDEX($B$149:$M$200,MATCH(AH$237,$A$149:$A$200,0),12),$B207:$M207,"="&amp;"X",$B$146:$M$146,"="&amp;"Y")</f>
        <v>0</v>
      </c>
      <c r="AI242">
        <f ca="1">SUMIFS(INDEX($B$149:$M$200,MATCH(AI$237,$A$149:$A$200,0),1):INDEX($B$149:$M$200,MATCH(AI$237,$A$149:$A$200,0),12),$B207:$M207,"="&amp;"X",$B$146:$M$146,"="&amp;"Y")</f>
        <v>0</v>
      </c>
      <c r="AJ242">
        <f ca="1">SUMIFS(INDEX($B$149:$M$200,MATCH(AJ$237,$A$149:$A$200,0),1):INDEX($B$149:$M$200,MATCH(AJ$237,$A$149:$A$200,0),12),$B207:$M207,"="&amp;"X",$B$146:$M$146,"="&amp;"Y")</f>
        <v>0</v>
      </c>
      <c r="AK242">
        <f ca="1">SUMIFS(INDEX($B$149:$M$200,MATCH(AK$237,$A$149:$A$200,0),1):INDEX($B$149:$M$200,MATCH(AK$237,$A$149:$A$200,0),12),$B207:$M207,"="&amp;"X",$B$146:$M$146,"="&amp;"Y")</f>
        <v>0</v>
      </c>
      <c r="AL242">
        <f ca="1">SUMIFS(INDEX($B$149:$M$200,MATCH(AL$237,$A$149:$A$200,0),1):INDEX($B$149:$M$200,MATCH(AL$237,$A$149:$A$200,0),12),$B207:$M207,"="&amp;"X",$B$146:$M$146,"="&amp;"Y")</f>
        <v>0</v>
      </c>
      <c r="AM242">
        <f ca="1">SUMIFS(INDEX($B$149:$M$200,MATCH(AM$237,$A$149:$A$200,0),1):INDEX($B$149:$M$200,MATCH(AM$237,$A$149:$A$200,0),12),$B207:$M207,"="&amp;"X",$B$146:$M$146,"="&amp;"Y")</f>
        <v>0</v>
      </c>
      <c r="AN242">
        <f ca="1">SUMIFS(INDEX($B$149:$M$200,MATCH(AN$237,$A$149:$A$200,0),1):INDEX($B$149:$M$200,MATCH(AN$237,$A$149:$A$200,0),12),$B207:$M207,"="&amp;"X",$B$146:$M$146,"="&amp;"Y")</f>
        <v>0</v>
      </c>
      <c r="AO242">
        <f ca="1">SUMIFS(INDEX($B$149:$M$200,MATCH(AO$237,$A$149:$A$200,0),1):INDEX($B$149:$M$200,MATCH(AO$237,$A$149:$A$200,0),12),$B207:$M207,"="&amp;"X",$B$146:$M$146,"="&amp;"Y")</f>
        <v>0</v>
      </c>
      <c r="AP242">
        <f ca="1">SUMIFS(INDEX($B$149:$M$200,MATCH(AP$237,$A$149:$A$200,0),1):INDEX($B$149:$M$200,MATCH(AP$237,$A$149:$A$200,0),12),$B207:$M207,"="&amp;"X",$B$146:$M$146,"="&amp;"Y")</f>
        <v>0</v>
      </c>
      <c r="AQ242">
        <f ca="1">SUMIFS(INDEX($B$149:$M$200,MATCH(AQ$237,$A$149:$A$200,0),1):INDEX($B$149:$M$200,MATCH(AQ$237,$A$149:$A$200,0),12),$B207:$M207,"="&amp;"X",$B$146:$M$146,"="&amp;"Y")</f>
        <v>0</v>
      </c>
      <c r="AR242">
        <f ca="1">SUMIFS(INDEX($B$149:$M$200,MATCH(AR$237,$A$149:$A$200,0),1):INDEX($B$149:$M$200,MATCH(AR$237,$A$149:$A$200,0),12),$B207:$M207,"="&amp;"X",$B$146:$M$146,"="&amp;"Y")</f>
        <v>0</v>
      </c>
      <c r="AS242">
        <f ca="1">SUMIFS(INDEX($B$149:$M$200,MATCH(AS$237,$A$149:$A$200,0),1):INDEX($B$149:$M$200,MATCH(AS$237,$A$149:$A$200,0),12),$B207:$M207,"="&amp;"X",$B$146:$M$146,"="&amp;"Y")</f>
        <v>0</v>
      </c>
      <c r="AT242">
        <f ca="1">SUMIFS(INDEX($B$149:$M$200,MATCH(AT$237,$A$149:$A$200,0),1):INDEX($B$149:$M$200,MATCH(AT$237,$A$149:$A$200,0),12),$B207:$M207,"="&amp;"X",$B$146:$M$146,"="&amp;"Y")</f>
        <v>0</v>
      </c>
      <c r="AU242">
        <f ca="1">SUMIFS(INDEX($B$149:$M$200,MATCH(AU$237,$A$149:$A$200,0),1):INDEX($B$149:$M$200,MATCH(AU$237,$A$149:$A$200,0),12),$B207:$M207,"="&amp;"X",$B$146:$M$146,"="&amp;"Y")</f>
        <v>0</v>
      </c>
      <c r="AV242">
        <f ca="1">SUMIFS(INDEX($B$149:$M$200,MATCH(AV$237,$A$149:$A$200,0),1):INDEX($B$149:$M$200,MATCH(AV$237,$A$149:$A$200,0),12),$B207:$M207,"="&amp;"X",$B$146:$M$146,"="&amp;"Y")</f>
        <v>0</v>
      </c>
      <c r="AW242">
        <f ca="1">SUMIFS(INDEX($B$149:$M$200,MATCH(AW$237,$A$149:$A$200,0),1):INDEX($B$149:$M$200,MATCH(AW$237,$A$149:$A$200,0),12),$B207:$M207,"="&amp;"X",$B$146:$M$146,"="&amp;"Y")</f>
        <v>0</v>
      </c>
      <c r="AX242">
        <f ca="1">SUMIFS(INDEX($B$149:$M$200,MATCH(AX$237,$A$149:$A$200,0),1):INDEX($B$149:$M$200,MATCH(AX$237,$A$149:$A$200,0),12),$B207:$M207,"="&amp;"X",$B$146:$M$146,"="&amp;"Y")</f>
        <v>0</v>
      </c>
      <c r="AY242">
        <f ca="1">SUMIFS(INDEX($B$149:$M$200,MATCH(AY$237,$A$149:$A$200,0),1):INDEX($B$149:$M$200,MATCH(AY$237,$A$149:$A$200,0),12),$B207:$M207,"="&amp;"X",$B$146:$M$146,"="&amp;"Y")</f>
        <v>0</v>
      </c>
      <c r="AZ242">
        <f ca="1">SUMIFS(INDEX($B$149:$M$200,MATCH(AZ$237,$A$149:$A$200,0),1):INDEX($B$149:$M$200,MATCH(AZ$237,$A$149:$A$200,0),12),$B207:$M207,"="&amp;"X",$B$146:$M$146,"="&amp;"Y")</f>
        <v>0</v>
      </c>
      <c r="BA242">
        <f ca="1">SUMIFS(INDEX($B$149:$M$200,MATCH(BA$237,$A$149:$A$200,0),1):INDEX($B$149:$M$200,MATCH(BA$237,$A$149:$A$200,0),12),$B207:$M207,"="&amp;"X",$B$146:$M$146,"="&amp;"Y")</f>
        <v>0</v>
      </c>
    </row>
    <row r="243" spans="1:53" x14ac:dyDescent="0.35">
      <c r="A243" s="2" t="str">
        <f>Setup!A25</f>
        <v>Caseload 6</v>
      </c>
      <c r="B243">
        <f ca="1">SUMIFS(INDEX($B$149:$M$200,MATCH(B$237,$A$149:$A$200,0),1):INDEX($B$149:$M$200,MATCH(B$237,$A$149:$A$200,0),12),$B208:$M208,"="&amp;"X",$B$146:$M$146,"="&amp;"Y")</f>
        <v>0</v>
      </c>
      <c r="C243">
        <f ca="1">SUMIFS(INDEX($B$149:$M$200,MATCH(C$237,$A$149:$A$200,0),1):INDEX($B$149:$M$200,MATCH(C$237,$A$149:$A$200,0),12),$B208:$M208,"="&amp;"X",$B$146:$M$146,"="&amp;"Y")</f>
        <v>0</v>
      </c>
      <c r="D243">
        <f ca="1">SUMIFS(INDEX($B$149:$M$200,MATCH(D$237,$A$149:$A$200,0),1):INDEX($B$149:$M$200,MATCH(D$237,$A$149:$A$200,0),12),$B208:$M208,"="&amp;"X",$B$146:$M$146,"="&amp;"Y")</f>
        <v>0</v>
      </c>
      <c r="E243">
        <f ca="1">SUMIFS(INDEX($B$149:$M$200,MATCH(E$237,$A$149:$A$200,0),1):INDEX($B$149:$M$200,MATCH(E$237,$A$149:$A$200,0),12),$B208:$M208,"="&amp;"X",$B$146:$M$146,"="&amp;"Y")</f>
        <v>0</v>
      </c>
      <c r="F243">
        <f ca="1">SUMIFS(INDEX($B$149:$M$200,MATCH(F$237,$A$149:$A$200,0),1):INDEX($B$149:$M$200,MATCH(F$237,$A$149:$A$200,0),12),$B208:$M208,"="&amp;"X",$B$146:$M$146,"="&amp;"Y")</f>
        <v>0</v>
      </c>
      <c r="G243">
        <f ca="1">SUMIFS(INDEX($B$149:$M$200,MATCH(G$237,$A$149:$A$200,0),1):INDEX($B$149:$M$200,MATCH(G$237,$A$149:$A$200,0),12),$B208:$M208,"="&amp;"X",$B$146:$M$146,"="&amp;"Y")</f>
        <v>0</v>
      </c>
      <c r="H243">
        <f ca="1">SUMIFS(INDEX($B$149:$M$200,MATCH(H$237,$A$149:$A$200,0),1):INDEX($B$149:$M$200,MATCH(H$237,$A$149:$A$200,0),12),$B208:$M208,"="&amp;"X",$B$146:$M$146,"="&amp;"Y")</f>
        <v>0</v>
      </c>
      <c r="I243">
        <f ca="1">SUMIFS(INDEX($B$149:$M$200,MATCH(I$237,$A$149:$A$200,0),1):INDEX($B$149:$M$200,MATCH(I$237,$A$149:$A$200,0),12),$B208:$M208,"="&amp;"X",$B$146:$M$146,"="&amp;"Y")</f>
        <v>0</v>
      </c>
      <c r="J243">
        <f ca="1">SUMIFS(INDEX($B$149:$M$200,MATCH(J$237,$A$149:$A$200,0),1):INDEX($B$149:$M$200,MATCH(J$237,$A$149:$A$200,0),12),$B208:$M208,"="&amp;"X",$B$146:$M$146,"="&amp;"Y")</f>
        <v>0</v>
      </c>
      <c r="K243">
        <f ca="1">SUMIFS(INDEX($B$149:$M$200,MATCH(K$237,$A$149:$A$200,0),1):INDEX($B$149:$M$200,MATCH(K$237,$A$149:$A$200,0),12),$B208:$M208,"="&amp;"X",$B$146:$M$146,"="&amp;"Y")</f>
        <v>0</v>
      </c>
      <c r="L243">
        <f ca="1">SUMIFS(INDEX($B$149:$M$200,MATCH(L$237,$A$149:$A$200,0),1):INDEX($B$149:$M$200,MATCH(L$237,$A$149:$A$200,0),12),$B208:$M208,"="&amp;"X",$B$146:$M$146,"="&amp;"Y")</f>
        <v>0</v>
      </c>
      <c r="M243">
        <f ca="1">SUMIFS(INDEX($B$149:$M$200,MATCH(M$237,$A$149:$A$200,0),1):INDEX($B$149:$M$200,MATCH(M$237,$A$149:$A$200,0),12),$B208:$M208,"="&amp;"X",$B$146:$M$146,"="&amp;"Y")</f>
        <v>0</v>
      </c>
      <c r="N243">
        <f ca="1">SUMIFS(INDEX($B$149:$M$200,MATCH(N$237,$A$149:$A$200,0),1):INDEX($B$149:$M$200,MATCH(N$237,$A$149:$A$200,0),12),$B208:$M208,"="&amp;"X",$B$146:$M$146,"="&amp;"Y")</f>
        <v>0</v>
      </c>
      <c r="O243">
        <f ca="1">SUMIFS(INDEX($B$149:$M$200,MATCH(O$237,$A$149:$A$200,0),1):INDEX($B$149:$M$200,MATCH(O$237,$A$149:$A$200,0),12),$B208:$M208,"="&amp;"X",$B$146:$M$146,"="&amp;"Y")</f>
        <v>0</v>
      </c>
      <c r="P243">
        <f ca="1">SUMIFS(INDEX($B$149:$M$200,MATCH(P$237,$A$149:$A$200,0),1):INDEX($B$149:$M$200,MATCH(P$237,$A$149:$A$200,0),12),$B208:$M208,"="&amp;"X",$B$146:$M$146,"="&amp;"Y")</f>
        <v>0</v>
      </c>
      <c r="Q243">
        <f ca="1">SUMIFS(INDEX($B$149:$M$200,MATCH(Q$237,$A$149:$A$200,0),1):INDEX($B$149:$M$200,MATCH(Q$237,$A$149:$A$200,0),12),$B208:$M208,"="&amp;"X",$B$146:$M$146,"="&amp;"Y")</f>
        <v>0</v>
      </c>
      <c r="R243">
        <f ca="1">SUMIFS(INDEX($B$149:$M$200,MATCH(R$237,$A$149:$A$200,0),1):INDEX($B$149:$M$200,MATCH(R$237,$A$149:$A$200,0),12),$B208:$M208,"="&amp;"X",$B$146:$M$146,"="&amp;"Y")</f>
        <v>0</v>
      </c>
      <c r="S243">
        <f ca="1">SUMIFS(INDEX($B$149:$M$200,MATCH(S$237,$A$149:$A$200,0),1):INDEX($B$149:$M$200,MATCH(S$237,$A$149:$A$200,0),12),$B208:$M208,"="&amp;"X",$B$146:$M$146,"="&amp;"Y")</f>
        <v>0</v>
      </c>
      <c r="T243">
        <f ca="1">SUMIFS(INDEX($B$149:$M$200,MATCH(T$237,$A$149:$A$200,0),1):INDEX($B$149:$M$200,MATCH(T$237,$A$149:$A$200,0),12),$B208:$M208,"="&amp;"X",$B$146:$M$146,"="&amp;"Y")</f>
        <v>0</v>
      </c>
      <c r="U243">
        <f ca="1">SUMIFS(INDEX($B$149:$M$200,MATCH(U$237,$A$149:$A$200,0),1):INDEX($B$149:$M$200,MATCH(U$237,$A$149:$A$200,0),12),$B208:$M208,"="&amp;"X",$B$146:$M$146,"="&amp;"Y")</f>
        <v>0</v>
      </c>
      <c r="V243">
        <f ca="1">SUMIFS(INDEX($B$149:$M$200,MATCH(V$237,$A$149:$A$200,0),1):INDEX($B$149:$M$200,MATCH(V$237,$A$149:$A$200,0),12),$B208:$M208,"="&amp;"X",$B$146:$M$146,"="&amp;"Y")</f>
        <v>0</v>
      </c>
      <c r="W243">
        <f ca="1">SUMIFS(INDEX($B$149:$M$200,MATCH(W$237,$A$149:$A$200,0),1):INDEX($B$149:$M$200,MATCH(W$237,$A$149:$A$200,0),12),$B208:$M208,"="&amp;"X",$B$146:$M$146,"="&amp;"Y")</f>
        <v>0</v>
      </c>
      <c r="X243">
        <f ca="1">SUMIFS(INDEX($B$149:$M$200,MATCH(X$237,$A$149:$A$200,0),1):INDEX($B$149:$M$200,MATCH(X$237,$A$149:$A$200,0),12),$B208:$M208,"="&amp;"X",$B$146:$M$146,"="&amp;"Y")</f>
        <v>0</v>
      </c>
      <c r="Y243">
        <f ca="1">SUMIFS(INDEX($B$149:$M$200,MATCH(Y$237,$A$149:$A$200,0),1):INDEX($B$149:$M$200,MATCH(Y$237,$A$149:$A$200,0),12),$B208:$M208,"="&amp;"X",$B$146:$M$146,"="&amp;"Y")</f>
        <v>0</v>
      </c>
      <c r="Z243">
        <f ca="1">SUMIFS(INDEX($B$149:$M$200,MATCH(Z$237,$A$149:$A$200,0),1):INDEX($B$149:$M$200,MATCH(Z$237,$A$149:$A$200,0),12),$B208:$M208,"="&amp;"X",$B$146:$M$146,"="&amp;"Y")</f>
        <v>0</v>
      </c>
      <c r="AA243">
        <f ca="1">SUMIFS(INDEX($B$149:$M$200,MATCH(AA$237,$A$149:$A$200,0),1):INDEX($B$149:$M$200,MATCH(AA$237,$A$149:$A$200,0),12),$B208:$M208,"="&amp;"X",$B$146:$M$146,"="&amp;"Y")</f>
        <v>0</v>
      </c>
      <c r="AB243">
        <f ca="1">SUMIFS(INDEX($B$149:$M$200,MATCH(AB$237,$A$149:$A$200,0),1):INDEX($B$149:$M$200,MATCH(AB$237,$A$149:$A$200,0),12),$B208:$M208,"="&amp;"X",$B$146:$M$146,"="&amp;"Y")</f>
        <v>0</v>
      </c>
      <c r="AC243">
        <f ca="1">SUMIFS(INDEX($B$149:$M$200,MATCH(AC$237,$A$149:$A$200,0),1):INDEX($B$149:$M$200,MATCH(AC$237,$A$149:$A$200,0),12),$B208:$M208,"="&amp;"X",$B$146:$M$146,"="&amp;"Y")</f>
        <v>0</v>
      </c>
      <c r="AD243">
        <f ca="1">SUMIFS(INDEX($B$149:$M$200,MATCH(AD$237,$A$149:$A$200,0),1):INDEX($B$149:$M$200,MATCH(AD$237,$A$149:$A$200,0),12),$B208:$M208,"="&amp;"X",$B$146:$M$146,"="&amp;"Y")</f>
        <v>0</v>
      </c>
      <c r="AE243">
        <f ca="1">SUMIFS(INDEX($B$149:$M$200,MATCH(AE$237,$A$149:$A$200,0),1):INDEX($B$149:$M$200,MATCH(AE$237,$A$149:$A$200,0),12),$B208:$M208,"="&amp;"X",$B$146:$M$146,"="&amp;"Y")</f>
        <v>0</v>
      </c>
      <c r="AF243">
        <f ca="1">SUMIFS(INDEX($B$149:$M$200,MATCH(AF$237,$A$149:$A$200,0),1):INDEX($B$149:$M$200,MATCH(AF$237,$A$149:$A$200,0),12),$B208:$M208,"="&amp;"X",$B$146:$M$146,"="&amp;"Y")</f>
        <v>0</v>
      </c>
      <c r="AG243">
        <f ca="1">SUMIFS(INDEX($B$149:$M$200,MATCH(AG$237,$A$149:$A$200,0),1):INDEX($B$149:$M$200,MATCH(AG$237,$A$149:$A$200,0),12),$B208:$M208,"="&amp;"X",$B$146:$M$146,"="&amp;"Y")</f>
        <v>0</v>
      </c>
      <c r="AH243">
        <f ca="1">SUMIFS(INDEX($B$149:$M$200,MATCH(AH$237,$A$149:$A$200,0),1):INDEX($B$149:$M$200,MATCH(AH$237,$A$149:$A$200,0),12),$B208:$M208,"="&amp;"X",$B$146:$M$146,"="&amp;"Y")</f>
        <v>0</v>
      </c>
      <c r="AI243">
        <f ca="1">SUMIFS(INDEX($B$149:$M$200,MATCH(AI$237,$A$149:$A$200,0),1):INDEX($B$149:$M$200,MATCH(AI$237,$A$149:$A$200,0),12),$B208:$M208,"="&amp;"X",$B$146:$M$146,"="&amp;"Y")</f>
        <v>0</v>
      </c>
      <c r="AJ243">
        <f ca="1">SUMIFS(INDEX($B$149:$M$200,MATCH(AJ$237,$A$149:$A$200,0),1):INDEX($B$149:$M$200,MATCH(AJ$237,$A$149:$A$200,0),12),$B208:$M208,"="&amp;"X",$B$146:$M$146,"="&amp;"Y")</f>
        <v>0</v>
      </c>
      <c r="AK243">
        <f ca="1">SUMIFS(INDEX($B$149:$M$200,MATCH(AK$237,$A$149:$A$200,0),1):INDEX($B$149:$M$200,MATCH(AK$237,$A$149:$A$200,0),12),$B208:$M208,"="&amp;"X",$B$146:$M$146,"="&amp;"Y")</f>
        <v>0</v>
      </c>
      <c r="AL243">
        <f ca="1">SUMIFS(INDEX($B$149:$M$200,MATCH(AL$237,$A$149:$A$200,0),1):INDEX($B$149:$M$200,MATCH(AL$237,$A$149:$A$200,0),12),$B208:$M208,"="&amp;"X",$B$146:$M$146,"="&amp;"Y")</f>
        <v>0</v>
      </c>
      <c r="AM243">
        <f ca="1">SUMIFS(INDEX($B$149:$M$200,MATCH(AM$237,$A$149:$A$200,0),1):INDEX($B$149:$M$200,MATCH(AM$237,$A$149:$A$200,0),12),$B208:$M208,"="&amp;"X",$B$146:$M$146,"="&amp;"Y")</f>
        <v>0</v>
      </c>
      <c r="AN243">
        <f ca="1">SUMIFS(INDEX($B$149:$M$200,MATCH(AN$237,$A$149:$A$200,0),1):INDEX($B$149:$M$200,MATCH(AN$237,$A$149:$A$200,0),12),$B208:$M208,"="&amp;"X",$B$146:$M$146,"="&amp;"Y")</f>
        <v>0</v>
      </c>
      <c r="AO243">
        <f ca="1">SUMIFS(INDEX($B$149:$M$200,MATCH(AO$237,$A$149:$A$200,0),1):INDEX($B$149:$M$200,MATCH(AO$237,$A$149:$A$200,0),12),$B208:$M208,"="&amp;"X",$B$146:$M$146,"="&amp;"Y")</f>
        <v>0</v>
      </c>
      <c r="AP243">
        <f ca="1">SUMIFS(INDEX($B$149:$M$200,MATCH(AP$237,$A$149:$A$200,0),1):INDEX($B$149:$M$200,MATCH(AP$237,$A$149:$A$200,0),12),$B208:$M208,"="&amp;"X",$B$146:$M$146,"="&amp;"Y")</f>
        <v>0</v>
      </c>
      <c r="AQ243">
        <f ca="1">SUMIFS(INDEX($B$149:$M$200,MATCH(AQ$237,$A$149:$A$200,0),1):INDEX($B$149:$M$200,MATCH(AQ$237,$A$149:$A$200,0),12),$B208:$M208,"="&amp;"X",$B$146:$M$146,"="&amp;"Y")</f>
        <v>0</v>
      </c>
      <c r="AR243">
        <f ca="1">SUMIFS(INDEX($B$149:$M$200,MATCH(AR$237,$A$149:$A$200,0),1):INDEX($B$149:$M$200,MATCH(AR$237,$A$149:$A$200,0),12),$B208:$M208,"="&amp;"X",$B$146:$M$146,"="&amp;"Y")</f>
        <v>0</v>
      </c>
      <c r="AS243">
        <f ca="1">SUMIFS(INDEX($B$149:$M$200,MATCH(AS$237,$A$149:$A$200,0),1):INDEX($B$149:$M$200,MATCH(AS$237,$A$149:$A$200,0),12),$B208:$M208,"="&amp;"X",$B$146:$M$146,"="&amp;"Y")</f>
        <v>0</v>
      </c>
      <c r="AT243">
        <f ca="1">SUMIFS(INDEX($B$149:$M$200,MATCH(AT$237,$A$149:$A$200,0),1):INDEX($B$149:$M$200,MATCH(AT$237,$A$149:$A$200,0),12),$B208:$M208,"="&amp;"X",$B$146:$M$146,"="&amp;"Y")</f>
        <v>0</v>
      </c>
      <c r="AU243">
        <f ca="1">SUMIFS(INDEX($B$149:$M$200,MATCH(AU$237,$A$149:$A$200,0),1):INDEX($B$149:$M$200,MATCH(AU$237,$A$149:$A$200,0),12),$B208:$M208,"="&amp;"X",$B$146:$M$146,"="&amp;"Y")</f>
        <v>0</v>
      </c>
      <c r="AV243">
        <f ca="1">SUMIFS(INDEX($B$149:$M$200,MATCH(AV$237,$A$149:$A$200,0),1):INDEX($B$149:$M$200,MATCH(AV$237,$A$149:$A$200,0),12),$B208:$M208,"="&amp;"X",$B$146:$M$146,"="&amp;"Y")</f>
        <v>0</v>
      </c>
      <c r="AW243">
        <f ca="1">SUMIFS(INDEX($B$149:$M$200,MATCH(AW$237,$A$149:$A$200,0),1):INDEX($B$149:$M$200,MATCH(AW$237,$A$149:$A$200,0),12),$B208:$M208,"="&amp;"X",$B$146:$M$146,"="&amp;"Y")</f>
        <v>0</v>
      </c>
      <c r="AX243">
        <f ca="1">SUMIFS(INDEX($B$149:$M$200,MATCH(AX$237,$A$149:$A$200,0),1):INDEX($B$149:$M$200,MATCH(AX$237,$A$149:$A$200,0),12),$B208:$M208,"="&amp;"X",$B$146:$M$146,"="&amp;"Y")</f>
        <v>0</v>
      </c>
      <c r="AY243">
        <f ca="1">SUMIFS(INDEX($B$149:$M$200,MATCH(AY$237,$A$149:$A$200,0),1):INDEX($B$149:$M$200,MATCH(AY$237,$A$149:$A$200,0),12),$B208:$M208,"="&amp;"X",$B$146:$M$146,"="&amp;"Y")</f>
        <v>0</v>
      </c>
      <c r="AZ243">
        <f ca="1">SUMIFS(INDEX($B$149:$M$200,MATCH(AZ$237,$A$149:$A$200,0),1):INDEX($B$149:$M$200,MATCH(AZ$237,$A$149:$A$200,0),12),$B208:$M208,"="&amp;"X",$B$146:$M$146,"="&amp;"Y")</f>
        <v>0</v>
      </c>
      <c r="BA243">
        <f ca="1">SUMIFS(INDEX($B$149:$M$200,MATCH(BA$237,$A$149:$A$200,0),1):INDEX($B$149:$M$200,MATCH(BA$237,$A$149:$A$200,0),12),$B208:$M208,"="&amp;"X",$B$146:$M$146,"="&amp;"Y")</f>
        <v>0</v>
      </c>
    </row>
    <row r="244" spans="1:53" x14ac:dyDescent="0.35">
      <c r="A244" s="2" t="str">
        <f>Setup!A26</f>
        <v>Caseload 7</v>
      </c>
      <c r="B244">
        <f ca="1">SUMIFS(INDEX($B$149:$M$200,MATCH(B$237,$A$149:$A$200,0),1):INDEX($B$149:$M$200,MATCH(B$237,$A$149:$A$200,0),12),$B209:$M209,"="&amp;"X",$B$146:$M$146,"="&amp;"Y")</f>
        <v>0</v>
      </c>
      <c r="C244">
        <f ca="1">SUMIFS(INDEX($B$149:$M$200,MATCH(C$237,$A$149:$A$200,0),1):INDEX($B$149:$M$200,MATCH(C$237,$A$149:$A$200,0),12),$B209:$M209,"="&amp;"X",$B$146:$M$146,"="&amp;"Y")</f>
        <v>0</v>
      </c>
      <c r="D244">
        <f ca="1">SUMIFS(INDEX($B$149:$M$200,MATCH(D$237,$A$149:$A$200,0),1):INDEX($B$149:$M$200,MATCH(D$237,$A$149:$A$200,0),12),$B209:$M209,"="&amp;"X",$B$146:$M$146,"="&amp;"Y")</f>
        <v>0</v>
      </c>
      <c r="E244">
        <f ca="1">SUMIFS(INDEX($B$149:$M$200,MATCH(E$237,$A$149:$A$200,0),1):INDEX($B$149:$M$200,MATCH(E$237,$A$149:$A$200,0),12),$B209:$M209,"="&amp;"X",$B$146:$M$146,"="&amp;"Y")</f>
        <v>0</v>
      </c>
      <c r="F244">
        <f ca="1">SUMIFS(INDEX($B$149:$M$200,MATCH(F$237,$A$149:$A$200,0),1):INDEX($B$149:$M$200,MATCH(F$237,$A$149:$A$200,0),12),$B209:$M209,"="&amp;"X",$B$146:$M$146,"="&amp;"Y")</f>
        <v>0</v>
      </c>
      <c r="G244">
        <f ca="1">SUMIFS(INDEX($B$149:$M$200,MATCH(G$237,$A$149:$A$200,0),1):INDEX($B$149:$M$200,MATCH(G$237,$A$149:$A$200,0),12),$B209:$M209,"="&amp;"X",$B$146:$M$146,"="&amp;"Y")</f>
        <v>0</v>
      </c>
      <c r="H244">
        <f ca="1">SUMIFS(INDEX($B$149:$M$200,MATCH(H$237,$A$149:$A$200,0),1):INDEX($B$149:$M$200,MATCH(H$237,$A$149:$A$200,0),12),$B209:$M209,"="&amp;"X",$B$146:$M$146,"="&amp;"Y")</f>
        <v>0</v>
      </c>
      <c r="I244">
        <f ca="1">SUMIFS(INDEX($B$149:$M$200,MATCH(I$237,$A$149:$A$200,0),1):INDEX($B$149:$M$200,MATCH(I$237,$A$149:$A$200,0),12),$B209:$M209,"="&amp;"X",$B$146:$M$146,"="&amp;"Y")</f>
        <v>0</v>
      </c>
      <c r="J244">
        <f ca="1">SUMIFS(INDEX($B$149:$M$200,MATCH(J$237,$A$149:$A$200,0),1):INDEX($B$149:$M$200,MATCH(J$237,$A$149:$A$200,0),12),$B209:$M209,"="&amp;"X",$B$146:$M$146,"="&amp;"Y")</f>
        <v>0</v>
      </c>
      <c r="K244">
        <f ca="1">SUMIFS(INDEX($B$149:$M$200,MATCH(K$237,$A$149:$A$200,0),1):INDEX($B$149:$M$200,MATCH(K$237,$A$149:$A$200,0),12),$B209:$M209,"="&amp;"X",$B$146:$M$146,"="&amp;"Y")</f>
        <v>0</v>
      </c>
      <c r="L244">
        <f ca="1">SUMIFS(INDEX($B$149:$M$200,MATCH(L$237,$A$149:$A$200,0),1):INDEX($B$149:$M$200,MATCH(L$237,$A$149:$A$200,0),12),$B209:$M209,"="&amp;"X",$B$146:$M$146,"="&amp;"Y")</f>
        <v>0</v>
      </c>
      <c r="M244">
        <f ca="1">SUMIFS(INDEX($B$149:$M$200,MATCH(M$237,$A$149:$A$200,0),1):INDEX($B$149:$M$200,MATCH(M$237,$A$149:$A$200,0),12),$B209:$M209,"="&amp;"X",$B$146:$M$146,"="&amp;"Y")</f>
        <v>0</v>
      </c>
      <c r="N244">
        <f ca="1">SUMIFS(INDEX($B$149:$M$200,MATCH(N$237,$A$149:$A$200,0),1):INDEX($B$149:$M$200,MATCH(N$237,$A$149:$A$200,0),12),$B209:$M209,"="&amp;"X",$B$146:$M$146,"="&amp;"Y")</f>
        <v>0</v>
      </c>
      <c r="O244">
        <f ca="1">SUMIFS(INDEX($B$149:$M$200,MATCH(O$237,$A$149:$A$200,0),1):INDEX($B$149:$M$200,MATCH(O$237,$A$149:$A$200,0),12),$B209:$M209,"="&amp;"X",$B$146:$M$146,"="&amp;"Y")</f>
        <v>0</v>
      </c>
      <c r="P244">
        <f ca="1">SUMIFS(INDEX($B$149:$M$200,MATCH(P$237,$A$149:$A$200,0),1):INDEX($B$149:$M$200,MATCH(P$237,$A$149:$A$200,0),12),$B209:$M209,"="&amp;"X",$B$146:$M$146,"="&amp;"Y")</f>
        <v>0</v>
      </c>
      <c r="Q244">
        <f ca="1">SUMIFS(INDEX($B$149:$M$200,MATCH(Q$237,$A$149:$A$200,0),1):INDEX($B$149:$M$200,MATCH(Q$237,$A$149:$A$200,0),12),$B209:$M209,"="&amp;"X",$B$146:$M$146,"="&amp;"Y")</f>
        <v>0</v>
      </c>
      <c r="R244">
        <f ca="1">SUMIFS(INDEX($B$149:$M$200,MATCH(R$237,$A$149:$A$200,0),1):INDEX($B$149:$M$200,MATCH(R$237,$A$149:$A$200,0),12),$B209:$M209,"="&amp;"X",$B$146:$M$146,"="&amp;"Y")</f>
        <v>0</v>
      </c>
      <c r="S244">
        <f ca="1">SUMIFS(INDEX($B$149:$M$200,MATCH(S$237,$A$149:$A$200,0),1):INDEX($B$149:$M$200,MATCH(S$237,$A$149:$A$200,0),12),$B209:$M209,"="&amp;"X",$B$146:$M$146,"="&amp;"Y")</f>
        <v>0</v>
      </c>
      <c r="T244">
        <f ca="1">SUMIFS(INDEX($B$149:$M$200,MATCH(T$237,$A$149:$A$200,0),1):INDEX($B$149:$M$200,MATCH(T$237,$A$149:$A$200,0),12),$B209:$M209,"="&amp;"X",$B$146:$M$146,"="&amp;"Y")</f>
        <v>0</v>
      </c>
      <c r="U244">
        <f ca="1">SUMIFS(INDEX($B$149:$M$200,MATCH(U$237,$A$149:$A$200,0),1):INDEX($B$149:$M$200,MATCH(U$237,$A$149:$A$200,0),12),$B209:$M209,"="&amp;"X",$B$146:$M$146,"="&amp;"Y")</f>
        <v>0</v>
      </c>
      <c r="V244">
        <f ca="1">SUMIFS(INDEX($B$149:$M$200,MATCH(V$237,$A$149:$A$200,0),1):INDEX($B$149:$M$200,MATCH(V$237,$A$149:$A$200,0),12),$B209:$M209,"="&amp;"X",$B$146:$M$146,"="&amp;"Y")</f>
        <v>0</v>
      </c>
      <c r="W244">
        <f ca="1">SUMIFS(INDEX($B$149:$M$200,MATCH(W$237,$A$149:$A$200,0),1):INDEX($B$149:$M$200,MATCH(W$237,$A$149:$A$200,0),12),$B209:$M209,"="&amp;"X",$B$146:$M$146,"="&amp;"Y")</f>
        <v>0</v>
      </c>
      <c r="X244">
        <f ca="1">SUMIFS(INDEX($B$149:$M$200,MATCH(X$237,$A$149:$A$200,0),1):INDEX($B$149:$M$200,MATCH(X$237,$A$149:$A$200,0),12),$B209:$M209,"="&amp;"X",$B$146:$M$146,"="&amp;"Y")</f>
        <v>0</v>
      </c>
      <c r="Y244">
        <f ca="1">SUMIFS(INDEX($B$149:$M$200,MATCH(Y$237,$A$149:$A$200,0),1):INDEX($B$149:$M$200,MATCH(Y$237,$A$149:$A$200,0),12),$B209:$M209,"="&amp;"X",$B$146:$M$146,"="&amp;"Y")</f>
        <v>0</v>
      </c>
      <c r="Z244">
        <f ca="1">SUMIFS(INDEX($B$149:$M$200,MATCH(Z$237,$A$149:$A$200,0),1):INDEX($B$149:$M$200,MATCH(Z$237,$A$149:$A$200,0),12),$B209:$M209,"="&amp;"X",$B$146:$M$146,"="&amp;"Y")</f>
        <v>0</v>
      </c>
      <c r="AA244">
        <f ca="1">SUMIFS(INDEX($B$149:$M$200,MATCH(AA$237,$A$149:$A$200,0),1):INDEX($B$149:$M$200,MATCH(AA$237,$A$149:$A$200,0),12),$B209:$M209,"="&amp;"X",$B$146:$M$146,"="&amp;"Y")</f>
        <v>0</v>
      </c>
      <c r="AB244">
        <f ca="1">SUMIFS(INDEX($B$149:$M$200,MATCH(AB$237,$A$149:$A$200,0),1):INDEX($B$149:$M$200,MATCH(AB$237,$A$149:$A$200,0),12),$B209:$M209,"="&amp;"X",$B$146:$M$146,"="&amp;"Y")</f>
        <v>0</v>
      </c>
      <c r="AC244">
        <f ca="1">SUMIFS(INDEX($B$149:$M$200,MATCH(AC$237,$A$149:$A$200,0),1):INDEX($B$149:$M$200,MATCH(AC$237,$A$149:$A$200,0),12),$B209:$M209,"="&amp;"X",$B$146:$M$146,"="&amp;"Y")</f>
        <v>0</v>
      </c>
      <c r="AD244">
        <f ca="1">SUMIFS(INDEX($B$149:$M$200,MATCH(AD$237,$A$149:$A$200,0),1):INDEX($B$149:$M$200,MATCH(AD$237,$A$149:$A$200,0),12),$B209:$M209,"="&amp;"X",$B$146:$M$146,"="&amp;"Y")</f>
        <v>0</v>
      </c>
      <c r="AE244">
        <f ca="1">SUMIFS(INDEX($B$149:$M$200,MATCH(AE$237,$A$149:$A$200,0),1):INDEX($B$149:$M$200,MATCH(AE$237,$A$149:$A$200,0),12),$B209:$M209,"="&amp;"X",$B$146:$M$146,"="&amp;"Y")</f>
        <v>0</v>
      </c>
      <c r="AF244">
        <f ca="1">SUMIFS(INDEX($B$149:$M$200,MATCH(AF$237,$A$149:$A$200,0),1):INDEX($B$149:$M$200,MATCH(AF$237,$A$149:$A$200,0),12),$B209:$M209,"="&amp;"X",$B$146:$M$146,"="&amp;"Y")</f>
        <v>0</v>
      </c>
      <c r="AG244">
        <f ca="1">SUMIFS(INDEX($B$149:$M$200,MATCH(AG$237,$A$149:$A$200,0),1):INDEX($B$149:$M$200,MATCH(AG$237,$A$149:$A$200,0),12),$B209:$M209,"="&amp;"X",$B$146:$M$146,"="&amp;"Y")</f>
        <v>0</v>
      </c>
      <c r="AH244">
        <f ca="1">SUMIFS(INDEX($B$149:$M$200,MATCH(AH$237,$A$149:$A$200,0),1):INDEX($B$149:$M$200,MATCH(AH$237,$A$149:$A$200,0),12),$B209:$M209,"="&amp;"X",$B$146:$M$146,"="&amp;"Y")</f>
        <v>0</v>
      </c>
      <c r="AI244">
        <f ca="1">SUMIFS(INDEX($B$149:$M$200,MATCH(AI$237,$A$149:$A$200,0),1):INDEX($B$149:$M$200,MATCH(AI$237,$A$149:$A$200,0),12),$B209:$M209,"="&amp;"X",$B$146:$M$146,"="&amp;"Y")</f>
        <v>0</v>
      </c>
      <c r="AJ244">
        <f ca="1">SUMIFS(INDEX($B$149:$M$200,MATCH(AJ$237,$A$149:$A$200,0),1):INDEX($B$149:$M$200,MATCH(AJ$237,$A$149:$A$200,0),12),$B209:$M209,"="&amp;"X",$B$146:$M$146,"="&amp;"Y")</f>
        <v>0</v>
      </c>
      <c r="AK244">
        <f ca="1">SUMIFS(INDEX($B$149:$M$200,MATCH(AK$237,$A$149:$A$200,0),1):INDEX($B$149:$M$200,MATCH(AK$237,$A$149:$A$200,0),12),$B209:$M209,"="&amp;"X",$B$146:$M$146,"="&amp;"Y")</f>
        <v>0</v>
      </c>
      <c r="AL244">
        <f ca="1">SUMIFS(INDEX($B$149:$M$200,MATCH(AL$237,$A$149:$A$200,0),1):INDEX($B$149:$M$200,MATCH(AL$237,$A$149:$A$200,0),12),$B209:$M209,"="&amp;"X",$B$146:$M$146,"="&amp;"Y")</f>
        <v>0</v>
      </c>
      <c r="AM244">
        <f ca="1">SUMIFS(INDEX($B$149:$M$200,MATCH(AM$237,$A$149:$A$200,0),1):INDEX($B$149:$M$200,MATCH(AM$237,$A$149:$A$200,0),12),$B209:$M209,"="&amp;"X",$B$146:$M$146,"="&amp;"Y")</f>
        <v>0</v>
      </c>
      <c r="AN244">
        <f ca="1">SUMIFS(INDEX($B$149:$M$200,MATCH(AN$237,$A$149:$A$200,0),1):INDEX($B$149:$M$200,MATCH(AN$237,$A$149:$A$200,0),12),$B209:$M209,"="&amp;"X",$B$146:$M$146,"="&amp;"Y")</f>
        <v>0</v>
      </c>
      <c r="AO244">
        <f ca="1">SUMIFS(INDEX($B$149:$M$200,MATCH(AO$237,$A$149:$A$200,0),1):INDEX($B$149:$M$200,MATCH(AO$237,$A$149:$A$200,0),12),$B209:$M209,"="&amp;"X",$B$146:$M$146,"="&amp;"Y")</f>
        <v>0</v>
      </c>
      <c r="AP244">
        <f ca="1">SUMIFS(INDEX($B$149:$M$200,MATCH(AP$237,$A$149:$A$200,0),1):INDEX($B$149:$M$200,MATCH(AP$237,$A$149:$A$200,0),12),$B209:$M209,"="&amp;"X",$B$146:$M$146,"="&amp;"Y")</f>
        <v>0</v>
      </c>
      <c r="AQ244">
        <f ca="1">SUMIFS(INDEX($B$149:$M$200,MATCH(AQ$237,$A$149:$A$200,0),1):INDEX($B$149:$M$200,MATCH(AQ$237,$A$149:$A$200,0),12),$B209:$M209,"="&amp;"X",$B$146:$M$146,"="&amp;"Y")</f>
        <v>0</v>
      </c>
      <c r="AR244">
        <f ca="1">SUMIFS(INDEX($B$149:$M$200,MATCH(AR$237,$A$149:$A$200,0),1):INDEX($B$149:$M$200,MATCH(AR$237,$A$149:$A$200,0),12),$B209:$M209,"="&amp;"X",$B$146:$M$146,"="&amp;"Y")</f>
        <v>0</v>
      </c>
      <c r="AS244">
        <f ca="1">SUMIFS(INDEX($B$149:$M$200,MATCH(AS$237,$A$149:$A$200,0),1):INDEX($B$149:$M$200,MATCH(AS$237,$A$149:$A$200,0),12),$B209:$M209,"="&amp;"X",$B$146:$M$146,"="&amp;"Y")</f>
        <v>0</v>
      </c>
      <c r="AT244">
        <f ca="1">SUMIFS(INDEX($B$149:$M$200,MATCH(AT$237,$A$149:$A$200,0),1):INDEX($B$149:$M$200,MATCH(AT$237,$A$149:$A$200,0),12),$B209:$M209,"="&amp;"X",$B$146:$M$146,"="&amp;"Y")</f>
        <v>0</v>
      </c>
      <c r="AU244">
        <f ca="1">SUMIFS(INDEX($B$149:$M$200,MATCH(AU$237,$A$149:$A$200,0),1):INDEX($B$149:$M$200,MATCH(AU$237,$A$149:$A$200,0),12),$B209:$M209,"="&amp;"X",$B$146:$M$146,"="&amp;"Y")</f>
        <v>0</v>
      </c>
      <c r="AV244">
        <f ca="1">SUMIFS(INDEX($B$149:$M$200,MATCH(AV$237,$A$149:$A$200,0),1):INDEX($B$149:$M$200,MATCH(AV$237,$A$149:$A$200,0),12),$B209:$M209,"="&amp;"X",$B$146:$M$146,"="&amp;"Y")</f>
        <v>0</v>
      </c>
      <c r="AW244">
        <f ca="1">SUMIFS(INDEX($B$149:$M$200,MATCH(AW$237,$A$149:$A$200,0),1):INDEX($B$149:$M$200,MATCH(AW$237,$A$149:$A$200,0),12),$B209:$M209,"="&amp;"X",$B$146:$M$146,"="&amp;"Y")</f>
        <v>0</v>
      </c>
      <c r="AX244">
        <f ca="1">SUMIFS(INDEX($B$149:$M$200,MATCH(AX$237,$A$149:$A$200,0),1):INDEX($B$149:$M$200,MATCH(AX$237,$A$149:$A$200,0),12),$B209:$M209,"="&amp;"X",$B$146:$M$146,"="&amp;"Y")</f>
        <v>0</v>
      </c>
      <c r="AY244">
        <f ca="1">SUMIFS(INDEX($B$149:$M$200,MATCH(AY$237,$A$149:$A$200,0),1):INDEX($B$149:$M$200,MATCH(AY$237,$A$149:$A$200,0),12),$B209:$M209,"="&amp;"X",$B$146:$M$146,"="&amp;"Y")</f>
        <v>0</v>
      </c>
      <c r="AZ244">
        <f ca="1">SUMIFS(INDEX($B$149:$M$200,MATCH(AZ$237,$A$149:$A$200,0),1):INDEX($B$149:$M$200,MATCH(AZ$237,$A$149:$A$200,0),12),$B209:$M209,"="&amp;"X",$B$146:$M$146,"="&amp;"Y")</f>
        <v>0</v>
      </c>
      <c r="BA244">
        <f ca="1">SUMIFS(INDEX($B$149:$M$200,MATCH(BA$237,$A$149:$A$200,0),1):INDEX($B$149:$M$200,MATCH(BA$237,$A$149:$A$200,0),12),$B209:$M209,"="&amp;"X",$B$146:$M$146,"="&amp;"Y")</f>
        <v>0</v>
      </c>
    </row>
    <row r="245" spans="1:53" x14ac:dyDescent="0.35">
      <c r="A245" s="2" t="str">
        <f>Setup!A27</f>
        <v>Caseload 8</v>
      </c>
      <c r="B245">
        <f ca="1">SUMIFS(INDEX($B$149:$M$200,MATCH(B$237,$A$149:$A$200,0),1):INDEX($B$149:$M$200,MATCH(B$237,$A$149:$A$200,0),12),$B210:$M210,"="&amp;"X",$B$146:$M$146,"="&amp;"Y")</f>
        <v>0</v>
      </c>
      <c r="C245">
        <f ca="1">SUMIFS(INDEX($B$149:$M$200,MATCH(C$237,$A$149:$A$200,0),1):INDEX($B$149:$M$200,MATCH(C$237,$A$149:$A$200,0),12),$B210:$M210,"="&amp;"X",$B$146:$M$146,"="&amp;"Y")</f>
        <v>0</v>
      </c>
      <c r="D245">
        <f ca="1">SUMIFS(INDEX($B$149:$M$200,MATCH(D$237,$A$149:$A$200,0),1):INDEX($B$149:$M$200,MATCH(D$237,$A$149:$A$200,0),12),$B210:$M210,"="&amp;"X",$B$146:$M$146,"="&amp;"Y")</f>
        <v>0</v>
      </c>
      <c r="E245">
        <f ca="1">SUMIFS(INDEX($B$149:$M$200,MATCH(E$237,$A$149:$A$200,0),1):INDEX($B$149:$M$200,MATCH(E$237,$A$149:$A$200,0),12),$B210:$M210,"="&amp;"X",$B$146:$M$146,"="&amp;"Y")</f>
        <v>0</v>
      </c>
      <c r="F245">
        <f ca="1">SUMIFS(INDEX($B$149:$M$200,MATCH(F$237,$A$149:$A$200,0),1):INDEX($B$149:$M$200,MATCH(F$237,$A$149:$A$200,0),12),$B210:$M210,"="&amp;"X",$B$146:$M$146,"="&amp;"Y")</f>
        <v>0</v>
      </c>
      <c r="G245">
        <f ca="1">SUMIFS(INDEX($B$149:$M$200,MATCH(G$237,$A$149:$A$200,0),1):INDEX($B$149:$M$200,MATCH(G$237,$A$149:$A$200,0),12),$B210:$M210,"="&amp;"X",$B$146:$M$146,"="&amp;"Y")</f>
        <v>0</v>
      </c>
      <c r="H245">
        <f ca="1">SUMIFS(INDEX($B$149:$M$200,MATCH(H$237,$A$149:$A$200,0),1):INDEX($B$149:$M$200,MATCH(H$237,$A$149:$A$200,0),12),$B210:$M210,"="&amp;"X",$B$146:$M$146,"="&amp;"Y")</f>
        <v>0</v>
      </c>
      <c r="I245">
        <f ca="1">SUMIFS(INDEX($B$149:$M$200,MATCH(I$237,$A$149:$A$200,0),1):INDEX($B$149:$M$200,MATCH(I$237,$A$149:$A$200,0),12),$B210:$M210,"="&amp;"X",$B$146:$M$146,"="&amp;"Y")</f>
        <v>0</v>
      </c>
      <c r="J245">
        <f ca="1">SUMIFS(INDEX($B$149:$M$200,MATCH(J$237,$A$149:$A$200,0),1):INDEX($B$149:$M$200,MATCH(J$237,$A$149:$A$200,0),12),$B210:$M210,"="&amp;"X",$B$146:$M$146,"="&amp;"Y")</f>
        <v>0</v>
      </c>
      <c r="K245">
        <f ca="1">SUMIFS(INDEX($B$149:$M$200,MATCH(K$237,$A$149:$A$200,0),1):INDEX($B$149:$M$200,MATCH(K$237,$A$149:$A$200,0),12),$B210:$M210,"="&amp;"X",$B$146:$M$146,"="&amp;"Y")</f>
        <v>0</v>
      </c>
      <c r="L245">
        <f ca="1">SUMIFS(INDEX($B$149:$M$200,MATCH(L$237,$A$149:$A$200,0),1):INDEX($B$149:$M$200,MATCH(L$237,$A$149:$A$200,0),12),$B210:$M210,"="&amp;"X",$B$146:$M$146,"="&amp;"Y")</f>
        <v>0</v>
      </c>
      <c r="M245">
        <f ca="1">SUMIFS(INDEX($B$149:$M$200,MATCH(M$237,$A$149:$A$200,0),1):INDEX($B$149:$M$200,MATCH(M$237,$A$149:$A$200,0),12),$B210:$M210,"="&amp;"X",$B$146:$M$146,"="&amp;"Y")</f>
        <v>0</v>
      </c>
      <c r="N245">
        <f ca="1">SUMIFS(INDEX($B$149:$M$200,MATCH(N$237,$A$149:$A$200,0),1):INDEX($B$149:$M$200,MATCH(N$237,$A$149:$A$200,0),12),$B210:$M210,"="&amp;"X",$B$146:$M$146,"="&amp;"Y")</f>
        <v>0</v>
      </c>
      <c r="O245">
        <f ca="1">SUMIFS(INDEX($B$149:$M$200,MATCH(O$237,$A$149:$A$200,0),1):INDEX($B$149:$M$200,MATCH(O$237,$A$149:$A$200,0),12),$B210:$M210,"="&amp;"X",$B$146:$M$146,"="&amp;"Y")</f>
        <v>0</v>
      </c>
      <c r="P245">
        <f ca="1">SUMIFS(INDEX($B$149:$M$200,MATCH(P$237,$A$149:$A$200,0),1):INDEX($B$149:$M$200,MATCH(P$237,$A$149:$A$200,0),12),$B210:$M210,"="&amp;"X",$B$146:$M$146,"="&amp;"Y")</f>
        <v>0</v>
      </c>
      <c r="Q245">
        <f ca="1">SUMIFS(INDEX($B$149:$M$200,MATCH(Q$237,$A$149:$A$200,0),1):INDEX($B$149:$M$200,MATCH(Q$237,$A$149:$A$200,0),12),$B210:$M210,"="&amp;"X",$B$146:$M$146,"="&amp;"Y")</f>
        <v>0</v>
      </c>
      <c r="R245">
        <f ca="1">SUMIFS(INDEX($B$149:$M$200,MATCH(R$237,$A$149:$A$200,0),1):INDEX($B$149:$M$200,MATCH(R$237,$A$149:$A$200,0),12),$B210:$M210,"="&amp;"X",$B$146:$M$146,"="&amp;"Y")</f>
        <v>0</v>
      </c>
      <c r="S245">
        <f ca="1">SUMIFS(INDEX($B$149:$M$200,MATCH(S$237,$A$149:$A$200,0),1):INDEX($B$149:$M$200,MATCH(S$237,$A$149:$A$200,0),12),$B210:$M210,"="&amp;"X",$B$146:$M$146,"="&amp;"Y")</f>
        <v>0</v>
      </c>
      <c r="T245">
        <f ca="1">SUMIFS(INDEX($B$149:$M$200,MATCH(T$237,$A$149:$A$200,0),1):INDEX($B$149:$M$200,MATCH(T$237,$A$149:$A$200,0),12),$B210:$M210,"="&amp;"X",$B$146:$M$146,"="&amp;"Y")</f>
        <v>0</v>
      </c>
      <c r="U245">
        <f ca="1">SUMIFS(INDEX($B$149:$M$200,MATCH(U$237,$A$149:$A$200,0),1):INDEX($B$149:$M$200,MATCH(U$237,$A$149:$A$200,0),12),$B210:$M210,"="&amp;"X",$B$146:$M$146,"="&amp;"Y")</f>
        <v>0</v>
      </c>
      <c r="V245">
        <f ca="1">SUMIFS(INDEX($B$149:$M$200,MATCH(V$237,$A$149:$A$200,0),1):INDEX($B$149:$M$200,MATCH(V$237,$A$149:$A$200,0),12),$B210:$M210,"="&amp;"X",$B$146:$M$146,"="&amp;"Y")</f>
        <v>0</v>
      </c>
      <c r="W245">
        <f ca="1">SUMIFS(INDEX($B$149:$M$200,MATCH(W$237,$A$149:$A$200,0),1):INDEX($B$149:$M$200,MATCH(W$237,$A$149:$A$200,0),12),$B210:$M210,"="&amp;"X",$B$146:$M$146,"="&amp;"Y")</f>
        <v>0</v>
      </c>
      <c r="X245">
        <f ca="1">SUMIFS(INDEX($B$149:$M$200,MATCH(X$237,$A$149:$A$200,0),1):INDEX($B$149:$M$200,MATCH(X$237,$A$149:$A$200,0),12),$B210:$M210,"="&amp;"X",$B$146:$M$146,"="&amp;"Y")</f>
        <v>0</v>
      </c>
      <c r="Y245">
        <f ca="1">SUMIFS(INDEX($B$149:$M$200,MATCH(Y$237,$A$149:$A$200,0),1):INDEX($B$149:$M$200,MATCH(Y$237,$A$149:$A$200,0),12),$B210:$M210,"="&amp;"X",$B$146:$M$146,"="&amp;"Y")</f>
        <v>0</v>
      </c>
      <c r="Z245">
        <f ca="1">SUMIFS(INDEX($B$149:$M$200,MATCH(Z$237,$A$149:$A$200,0),1):INDEX($B$149:$M$200,MATCH(Z$237,$A$149:$A$200,0),12),$B210:$M210,"="&amp;"X",$B$146:$M$146,"="&amp;"Y")</f>
        <v>0</v>
      </c>
      <c r="AA245">
        <f ca="1">SUMIFS(INDEX($B$149:$M$200,MATCH(AA$237,$A$149:$A$200,0),1):INDEX($B$149:$M$200,MATCH(AA$237,$A$149:$A$200,0),12),$B210:$M210,"="&amp;"X",$B$146:$M$146,"="&amp;"Y")</f>
        <v>0</v>
      </c>
      <c r="AB245">
        <f ca="1">SUMIFS(INDEX($B$149:$M$200,MATCH(AB$237,$A$149:$A$200,0),1):INDEX($B$149:$M$200,MATCH(AB$237,$A$149:$A$200,0),12),$B210:$M210,"="&amp;"X",$B$146:$M$146,"="&amp;"Y")</f>
        <v>0</v>
      </c>
      <c r="AC245">
        <f ca="1">SUMIFS(INDEX($B$149:$M$200,MATCH(AC$237,$A$149:$A$200,0),1):INDEX($B$149:$M$200,MATCH(AC$237,$A$149:$A$200,0),12),$B210:$M210,"="&amp;"X",$B$146:$M$146,"="&amp;"Y")</f>
        <v>0</v>
      </c>
      <c r="AD245">
        <f ca="1">SUMIFS(INDEX($B$149:$M$200,MATCH(AD$237,$A$149:$A$200,0),1):INDEX($B$149:$M$200,MATCH(AD$237,$A$149:$A$200,0),12),$B210:$M210,"="&amp;"X",$B$146:$M$146,"="&amp;"Y")</f>
        <v>0</v>
      </c>
      <c r="AE245">
        <f ca="1">SUMIFS(INDEX($B$149:$M$200,MATCH(AE$237,$A$149:$A$200,0),1):INDEX($B$149:$M$200,MATCH(AE$237,$A$149:$A$200,0),12),$B210:$M210,"="&amp;"X",$B$146:$M$146,"="&amp;"Y")</f>
        <v>0</v>
      </c>
      <c r="AF245">
        <f ca="1">SUMIFS(INDEX($B$149:$M$200,MATCH(AF$237,$A$149:$A$200,0),1):INDEX($B$149:$M$200,MATCH(AF$237,$A$149:$A$200,0),12),$B210:$M210,"="&amp;"X",$B$146:$M$146,"="&amp;"Y")</f>
        <v>0</v>
      </c>
      <c r="AG245">
        <f ca="1">SUMIFS(INDEX($B$149:$M$200,MATCH(AG$237,$A$149:$A$200,0),1):INDEX($B$149:$M$200,MATCH(AG$237,$A$149:$A$200,0),12),$B210:$M210,"="&amp;"X",$B$146:$M$146,"="&amp;"Y")</f>
        <v>0</v>
      </c>
      <c r="AH245">
        <f ca="1">SUMIFS(INDEX($B$149:$M$200,MATCH(AH$237,$A$149:$A$200,0),1):INDEX($B$149:$M$200,MATCH(AH$237,$A$149:$A$200,0),12),$B210:$M210,"="&amp;"X",$B$146:$M$146,"="&amp;"Y")</f>
        <v>0</v>
      </c>
      <c r="AI245">
        <f ca="1">SUMIFS(INDEX($B$149:$M$200,MATCH(AI$237,$A$149:$A$200,0),1):INDEX($B$149:$M$200,MATCH(AI$237,$A$149:$A$200,0),12),$B210:$M210,"="&amp;"X",$B$146:$M$146,"="&amp;"Y")</f>
        <v>0</v>
      </c>
      <c r="AJ245">
        <f ca="1">SUMIFS(INDEX($B$149:$M$200,MATCH(AJ$237,$A$149:$A$200,0),1):INDEX($B$149:$M$200,MATCH(AJ$237,$A$149:$A$200,0),12),$B210:$M210,"="&amp;"X",$B$146:$M$146,"="&amp;"Y")</f>
        <v>0</v>
      </c>
      <c r="AK245">
        <f ca="1">SUMIFS(INDEX($B$149:$M$200,MATCH(AK$237,$A$149:$A$200,0),1):INDEX($B$149:$M$200,MATCH(AK$237,$A$149:$A$200,0),12),$B210:$M210,"="&amp;"X",$B$146:$M$146,"="&amp;"Y")</f>
        <v>0</v>
      </c>
      <c r="AL245">
        <f ca="1">SUMIFS(INDEX($B$149:$M$200,MATCH(AL$237,$A$149:$A$200,0),1):INDEX($B$149:$M$200,MATCH(AL$237,$A$149:$A$200,0),12),$B210:$M210,"="&amp;"X",$B$146:$M$146,"="&amp;"Y")</f>
        <v>0</v>
      </c>
      <c r="AM245">
        <f ca="1">SUMIFS(INDEX($B$149:$M$200,MATCH(AM$237,$A$149:$A$200,0),1):INDEX($B$149:$M$200,MATCH(AM$237,$A$149:$A$200,0),12),$B210:$M210,"="&amp;"X",$B$146:$M$146,"="&amp;"Y")</f>
        <v>0</v>
      </c>
      <c r="AN245">
        <f ca="1">SUMIFS(INDEX($B$149:$M$200,MATCH(AN$237,$A$149:$A$200,0),1):INDEX($B$149:$M$200,MATCH(AN$237,$A$149:$A$200,0),12),$B210:$M210,"="&amp;"X",$B$146:$M$146,"="&amp;"Y")</f>
        <v>0</v>
      </c>
      <c r="AO245">
        <f ca="1">SUMIFS(INDEX($B$149:$M$200,MATCH(AO$237,$A$149:$A$200,0),1):INDEX($B$149:$M$200,MATCH(AO$237,$A$149:$A$200,0),12),$B210:$M210,"="&amp;"X",$B$146:$M$146,"="&amp;"Y")</f>
        <v>0</v>
      </c>
      <c r="AP245">
        <f ca="1">SUMIFS(INDEX($B$149:$M$200,MATCH(AP$237,$A$149:$A$200,0),1):INDEX($B$149:$M$200,MATCH(AP$237,$A$149:$A$200,0),12),$B210:$M210,"="&amp;"X",$B$146:$M$146,"="&amp;"Y")</f>
        <v>0</v>
      </c>
      <c r="AQ245">
        <f ca="1">SUMIFS(INDEX($B$149:$M$200,MATCH(AQ$237,$A$149:$A$200,0),1):INDEX($B$149:$M$200,MATCH(AQ$237,$A$149:$A$200,0),12),$B210:$M210,"="&amp;"X",$B$146:$M$146,"="&amp;"Y")</f>
        <v>0</v>
      </c>
      <c r="AR245">
        <f ca="1">SUMIFS(INDEX($B$149:$M$200,MATCH(AR$237,$A$149:$A$200,0),1):INDEX($B$149:$M$200,MATCH(AR$237,$A$149:$A$200,0),12),$B210:$M210,"="&amp;"X",$B$146:$M$146,"="&amp;"Y")</f>
        <v>0</v>
      </c>
      <c r="AS245">
        <f ca="1">SUMIFS(INDEX($B$149:$M$200,MATCH(AS$237,$A$149:$A$200,0),1):INDEX($B$149:$M$200,MATCH(AS$237,$A$149:$A$200,0),12),$B210:$M210,"="&amp;"X",$B$146:$M$146,"="&amp;"Y")</f>
        <v>0</v>
      </c>
      <c r="AT245">
        <f ca="1">SUMIFS(INDEX($B$149:$M$200,MATCH(AT$237,$A$149:$A$200,0),1):INDEX($B$149:$M$200,MATCH(AT$237,$A$149:$A$200,0),12),$B210:$M210,"="&amp;"X",$B$146:$M$146,"="&amp;"Y")</f>
        <v>0</v>
      </c>
      <c r="AU245">
        <f ca="1">SUMIFS(INDEX($B$149:$M$200,MATCH(AU$237,$A$149:$A$200,0),1):INDEX($B$149:$M$200,MATCH(AU$237,$A$149:$A$200,0),12),$B210:$M210,"="&amp;"X",$B$146:$M$146,"="&amp;"Y")</f>
        <v>0</v>
      </c>
      <c r="AV245">
        <f ca="1">SUMIFS(INDEX($B$149:$M$200,MATCH(AV$237,$A$149:$A$200,0),1):INDEX($B$149:$M$200,MATCH(AV$237,$A$149:$A$200,0),12),$B210:$M210,"="&amp;"X",$B$146:$M$146,"="&amp;"Y")</f>
        <v>0</v>
      </c>
      <c r="AW245">
        <f ca="1">SUMIFS(INDEX($B$149:$M$200,MATCH(AW$237,$A$149:$A$200,0),1):INDEX($B$149:$M$200,MATCH(AW$237,$A$149:$A$200,0),12),$B210:$M210,"="&amp;"X",$B$146:$M$146,"="&amp;"Y")</f>
        <v>0</v>
      </c>
      <c r="AX245">
        <f ca="1">SUMIFS(INDEX($B$149:$M$200,MATCH(AX$237,$A$149:$A$200,0),1):INDEX($B$149:$M$200,MATCH(AX$237,$A$149:$A$200,0),12),$B210:$M210,"="&amp;"X",$B$146:$M$146,"="&amp;"Y")</f>
        <v>0</v>
      </c>
      <c r="AY245">
        <f ca="1">SUMIFS(INDEX($B$149:$M$200,MATCH(AY$237,$A$149:$A$200,0),1):INDEX($B$149:$M$200,MATCH(AY$237,$A$149:$A$200,0),12),$B210:$M210,"="&amp;"X",$B$146:$M$146,"="&amp;"Y")</f>
        <v>0</v>
      </c>
      <c r="AZ245">
        <f ca="1">SUMIFS(INDEX($B$149:$M$200,MATCH(AZ$237,$A$149:$A$200,0),1):INDEX($B$149:$M$200,MATCH(AZ$237,$A$149:$A$200,0),12),$B210:$M210,"="&amp;"X",$B$146:$M$146,"="&amp;"Y")</f>
        <v>0</v>
      </c>
      <c r="BA245">
        <f ca="1">SUMIFS(INDEX($B$149:$M$200,MATCH(BA$237,$A$149:$A$200,0),1):INDEX($B$149:$M$200,MATCH(BA$237,$A$149:$A$200,0),12),$B210:$M210,"="&amp;"X",$B$146:$M$146,"="&amp;"Y")</f>
        <v>0</v>
      </c>
    </row>
    <row r="246" spans="1:53" x14ac:dyDescent="0.35">
      <c r="A246" s="2" t="str">
        <f>Setup!A28</f>
        <v>Caseload 9</v>
      </c>
      <c r="B246">
        <f ca="1">SUMIFS(INDEX($B$149:$M$200,MATCH(B$237,$A$149:$A$200,0),1):INDEX($B$149:$M$200,MATCH(B$237,$A$149:$A$200,0),12),$B211:$M211,"="&amp;"X",$B$146:$M$146,"="&amp;"Y")</f>
        <v>0</v>
      </c>
      <c r="C246">
        <f ca="1">SUMIFS(INDEX($B$149:$M$200,MATCH(C$237,$A$149:$A$200,0),1):INDEX($B$149:$M$200,MATCH(C$237,$A$149:$A$200,0),12),$B211:$M211,"="&amp;"X",$B$146:$M$146,"="&amp;"Y")</f>
        <v>0</v>
      </c>
      <c r="D246">
        <f ca="1">SUMIFS(INDEX($B$149:$M$200,MATCH(D$237,$A$149:$A$200,0),1):INDEX($B$149:$M$200,MATCH(D$237,$A$149:$A$200,0),12),$B211:$M211,"="&amp;"X",$B$146:$M$146,"="&amp;"Y")</f>
        <v>0</v>
      </c>
      <c r="E246">
        <f ca="1">SUMIFS(INDEX($B$149:$M$200,MATCH(E$237,$A$149:$A$200,0),1):INDEX($B$149:$M$200,MATCH(E$237,$A$149:$A$200,0),12),$B211:$M211,"="&amp;"X",$B$146:$M$146,"="&amp;"Y")</f>
        <v>0</v>
      </c>
      <c r="F246">
        <f ca="1">SUMIFS(INDEX($B$149:$M$200,MATCH(F$237,$A$149:$A$200,0),1):INDEX($B$149:$M$200,MATCH(F$237,$A$149:$A$200,0),12),$B211:$M211,"="&amp;"X",$B$146:$M$146,"="&amp;"Y")</f>
        <v>0</v>
      </c>
      <c r="G246">
        <f ca="1">SUMIFS(INDEX($B$149:$M$200,MATCH(G$237,$A$149:$A$200,0),1):INDEX($B$149:$M$200,MATCH(G$237,$A$149:$A$200,0),12),$B211:$M211,"="&amp;"X",$B$146:$M$146,"="&amp;"Y")</f>
        <v>0</v>
      </c>
      <c r="H246">
        <f ca="1">SUMIFS(INDEX($B$149:$M$200,MATCH(H$237,$A$149:$A$200,0),1):INDEX($B$149:$M$200,MATCH(H$237,$A$149:$A$200,0),12),$B211:$M211,"="&amp;"X",$B$146:$M$146,"="&amp;"Y")</f>
        <v>0</v>
      </c>
      <c r="I246">
        <f ca="1">SUMIFS(INDEX($B$149:$M$200,MATCH(I$237,$A$149:$A$200,0),1):INDEX($B$149:$M$200,MATCH(I$237,$A$149:$A$200,0),12),$B211:$M211,"="&amp;"X",$B$146:$M$146,"="&amp;"Y")</f>
        <v>0</v>
      </c>
      <c r="J246">
        <f ca="1">SUMIFS(INDEX($B$149:$M$200,MATCH(J$237,$A$149:$A$200,0),1):INDEX($B$149:$M$200,MATCH(J$237,$A$149:$A$200,0),12),$B211:$M211,"="&amp;"X",$B$146:$M$146,"="&amp;"Y")</f>
        <v>0</v>
      </c>
      <c r="K246">
        <f ca="1">SUMIFS(INDEX($B$149:$M$200,MATCH(K$237,$A$149:$A$200,0),1):INDEX($B$149:$M$200,MATCH(K$237,$A$149:$A$200,0),12),$B211:$M211,"="&amp;"X",$B$146:$M$146,"="&amp;"Y")</f>
        <v>0</v>
      </c>
      <c r="L246">
        <f ca="1">SUMIFS(INDEX($B$149:$M$200,MATCH(L$237,$A$149:$A$200,0),1):INDEX($B$149:$M$200,MATCH(L$237,$A$149:$A$200,0),12),$B211:$M211,"="&amp;"X",$B$146:$M$146,"="&amp;"Y")</f>
        <v>0</v>
      </c>
      <c r="M246">
        <f ca="1">SUMIFS(INDEX($B$149:$M$200,MATCH(M$237,$A$149:$A$200,0),1):INDEX($B$149:$M$200,MATCH(M$237,$A$149:$A$200,0),12),$B211:$M211,"="&amp;"X",$B$146:$M$146,"="&amp;"Y")</f>
        <v>0</v>
      </c>
      <c r="N246">
        <f ca="1">SUMIFS(INDEX($B$149:$M$200,MATCH(N$237,$A$149:$A$200,0),1):INDEX($B$149:$M$200,MATCH(N$237,$A$149:$A$200,0),12),$B211:$M211,"="&amp;"X",$B$146:$M$146,"="&amp;"Y")</f>
        <v>0</v>
      </c>
      <c r="O246">
        <f ca="1">SUMIFS(INDEX($B$149:$M$200,MATCH(O$237,$A$149:$A$200,0),1):INDEX($B$149:$M$200,MATCH(O$237,$A$149:$A$200,0),12),$B211:$M211,"="&amp;"X",$B$146:$M$146,"="&amp;"Y")</f>
        <v>0</v>
      </c>
      <c r="P246">
        <f ca="1">SUMIFS(INDEX($B$149:$M$200,MATCH(P$237,$A$149:$A$200,0),1):INDEX($B$149:$M$200,MATCH(P$237,$A$149:$A$200,0),12),$B211:$M211,"="&amp;"X",$B$146:$M$146,"="&amp;"Y")</f>
        <v>0</v>
      </c>
      <c r="Q246">
        <f ca="1">SUMIFS(INDEX($B$149:$M$200,MATCH(Q$237,$A$149:$A$200,0),1):INDEX($B$149:$M$200,MATCH(Q$237,$A$149:$A$200,0),12),$B211:$M211,"="&amp;"X",$B$146:$M$146,"="&amp;"Y")</f>
        <v>0</v>
      </c>
      <c r="R246">
        <f ca="1">SUMIFS(INDEX($B$149:$M$200,MATCH(R$237,$A$149:$A$200,0),1):INDEX($B$149:$M$200,MATCH(R$237,$A$149:$A$200,0),12),$B211:$M211,"="&amp;"X",$B$146:$M$146,"="&amp;"Y")</f>
        <v>0</v>
      </c>
      <c r="S246">
        <f ca="1">SUMIFS(INDEX($B$149:$M$200,MATCH(S$237,$A$149:$A$200,0),1):INDEX($B$149:$M$200,MATCH(S$237,$A$149:$A$200,0),12),$B211:$M211,"="&amp;"X",$B$146:$M$146,"="&amp;"Y")</f>
        <v>0</v>
      </c>
      <c r="T246">
        <f ca="1">SUMIFS(INDEX($B$149:$M$200,MATCH(T$237,$A$149:$A$200,0),1):INDEX($B$149:$M$200,MATCH(T$237,$A$149:$A$200,0),12),$B211:$M211,"="&amp;"X",$B$146:$M$146,"="&amp;"Y")</f>
        <v>0</v>
      </c>
      <c r="U246">
        <f ca="1">SUMIFS(INDEX($B$149:$M$200,MATCH(U$237,$A$149:$A$200,0),1):INDEX($B$149:$M$200,MATCH(U$237,$A$149:$A$200,0),12),$B211:$M211,"="&amp;"X",$B$146:$M$146,"="&amp;"Y")</f>
        <v>0</v>
      </c>
      <c r="V246">
        <f ca="1">SUMIFS(INDEX($B$149:$M$200,MATCH(V$237,$A$149:$A$200,0),1):INDEX($B$149:$M$200,MATCH(V$237,$A$149:$A$200,0),12),$B211:$M211,"="&amp;"X",$B$146:$M$146,"="&amp;"Y")</f>
        <v>0</v>
      </c>
      <c r="W246">
        <f ca="1">SUMIFS(INDEX($B$149:$M$200,MATCH(W$237,$A$149:$A$200,0),1):INDEX($B$149:$M$200,MATCH(W$237,$A$149:$A$200,0),12),$B211:$M211,"="&amp;"X",$B$146:$M$146,"="&amp;"Y")</f>
        <v>0</v>
      </c>
      <c r="X246">
        <f ca="1">SUMIFS(INDEX($B$149:$M$200,MATCH(X$237,$A$149:$A$200,0),1):INDEX($B$149:$M$200,MATCH(X$237,$A$149:$A$200,0),12),$B211:$M211,"="&amp;"X",$B$146:$M$146,"="&amp;"Y")</f>
        <v>0</v>
      </c>
      <c r="Y246">
        <f ca="1">SUMIFS(INDEX($B$149:$M$200,MATCH(Y$237,$A$149:$A$200,0),1):INDEX($B$149:$M$200,MATCH(Y$237,$A$149:$A$200,0),12),$B211:$M211,"="&amp;"X",$B$146:$M$146,"="&amp;"Y")</f>
        <v>0</v>
      </c>
      <c r="Z246">
        <f ca="1">SUMIFS(INDEX($B$149:$M$200,MATCH(Z$237,$A$149:$A$200,0),1):INDEX($B$149:$M$200,MATCH(Z$237,$A$149:$A$200,0),12),$B211:$M211,"="&amp;"X",$B$146:$M$146,"="&amp;"Y")</f>
        <v>0</v>
      </c>
      <c r="AA246">
        <f ca="1">SUMIFS(INDEX($B$149:$M$200,MATCH(AA$237,$A$149:$A$200,0),1):INDEX($B$149:$M$200,MATCH(AA$237,$A$149:$A$200,0),12),$B211:$M211,"="&amp;"X",$B$146:$M$146,"="&amp;"Y")</f>
        <v>0</v>
      </c>
      <c r="AB246">
        <f ca="1">SUMIFS(INDEX($B$149:$M$200,MATCH(AB$237,$A$149:$A$200,0),1):INDEX($B$149:$M$200,MATCH(AB$237,$A$149:$A$200,0),12),$B211:$M211,"="&amp;"X",$B$146:$M$146,"="&amp;"Y")</f>
        <v>0</v>
      </c>
      <c r="AC246">
        <f ca="1">SUMIFS(INDEX($B$149:$M$200,MATCH(AC$237,$A$149:$A$200,0),1):INDEX($B$149:$M$200,MATCH(AC$237,$A$149:$A$200,0),12),$B211:$M211,"="&amp;"X",$B$146:$M$146,"="&amp;"Y")</f>
        <v>0</v>
      </c>
      <c r="AD246">
        <f ca="1">SUMIFS(INDEX($B$149:$M$200,MATCH(AD$237,$A$149:$A$200,0),1):INDEX($B$149:$M$200,MATCH(AD$237,$A$149:$A$200,0),12),$B211:$M211,"="&amp;"X",$B$146:$M$146,"="&amp;"Y")</f>
        <v>0</v>
      </c>
      <c r="AE246">
        <f ca="1">SUMIFS(INDEX($B$149:$M$200,MATCH(AE$237,$A$149:$A$200,0),1):INDEX($B$149:$M$200,MATCH(AE$237,$A$149:$A$200,0),12),$B211:$M211,"="&amp;"X",$B$146:$M$146,"="&amp;"Y")</f>
        <v>0</v>
      </c>
      <c r="AF246">
        <f ca="1">SUMIFS(INDEX($B$149:$M$200,MATCH(AF$237,$A$149:$A$200,0),1):INDEX($B$149:$M$200,MATCH(AF$237,$A$149:$A$200,0),12),$B211:$M211,"="&amp;"X",$B$146:$M$146,"="&amp;"Y")</f>
        <v>0</v>
      </c>
      <c r="AG246">
        <f ca="1">SUMIFS(INDEX($B$149:$M$200,MATCH(AG$237,$A$149:$A$200,0),1):INDEX($B$149:$M$200,MATCH(AG$237,$A$149:$A$200,0),12),$B211:$M211,"="&amp;"X",$B$146:$M$146,"="&amp;"Y")</f>
        <v>0</v>
      </c>
      <c r="AH246">
        <f ca="1">SUMIFS(INDEX($B$149:$M$200,MATCH(AH$237,$A$149:$A$200,0),1):INDEX($B$149:$M$200,MATCH(AH$237,$A$149:$A$200,0),12),$B211:$M211,"="&amp;"X",$B$146:$M$146,"="&amp;"Y")</f>
        <v>0</v>
      </c>
      <c r="AI246">
        <f ca="1">SUMIFS(INDEX($B$149:$M$200,MATCH(AI$237,$A$149:$A$200,0),1):INDEX($B$149:$M$200,MATCH(AI$237,$A$149:$A$200,0),12),$B211:$M211,"="&amp;"X",$B$146:$M$146,"="&amp;"Y")</f>
        <v>0</v>
      </c>
      <c r="AJ246">
        <f ca="1">SUMIFS(INDEX($B$149:$M$200,MATCH(AJ$237,$A$149:$A$200,0),1):INDEX($B$149:$M$200,MATCH(AJ$237,$A$149:$A$200,0),12),$B211:$M211,"="&amp;"X",$B$146:$M$146,"="&amp;"Y")</f>
        <v>0</v>
      </c>
      <c r="AK246">
        <f ca="1">SUMIFS(INDEX($B$149:$M$200,MATCH(AK$237,$A$149:$A$200,0),1):INDEX($B$149:$M$200,MATCH(AK$237,$A$149:$A$200,0),12),$B211:$M211,"="&amp;"X",$B$146:$M$146,"="&amp;"Y")</f>
        <v>0</v>
      </c>
      <c r="AL246">
        <f ca="1">SUMIFS(INDEX($B$149:$M$200,MATCH(AL$237,$A$149:$A$200,0),1):INDEX($B$149:$M$200,MATCH(AL$237,$A$149:$A$200,0),12),$B211:$M211,"="&amp;"X",$B$146:$M$146,"="&amp;"Y")</f>
        <v>0</v>
      </c>
      <c r="AM246">
        <f ca="1">SUMIFS(INDEX($B$149:$M$200,MATCH(AM$237,$A$149:$A$200,0),1):INDEX($B$149:$M$200,MATCH(AM$237,$A$149:$A$200,0),12),$B211:$M211,"="&amp;"X",$B$146:$M$146,"="&amp;"Y")</f>
        <v>0</v>
      </c>
      <c r="AN246">
        <f ca="1">SUMIFS(INDEX($B$149:$M$200,MATCH(AN$237,$A$149:$A$200,0),1):INDEX($B$149:$M$200,MATCH(AN$237,$A$149:$A$200,0),12),$B211:$M211,"="&amp;"X",$B$146:$M$146,"="&amp;"Y")</f>
        <v>0</v>
      </c>
      <c r="AO246">
        <f ca="1">SUMIFS(INDEX($B$149:$M$200,MATCH(AO$237,$A$149:$A$200,0),1):INDEX($B$149:$M$200,MATCH(AO$237,$A$149:$A$200,0),12),$B211:$M211,"="&amp;"X",$B$146:$M$146,"="&amp;"Y")</f>
        <v>0</v>
      </c>
      <c r="AP246">
        <f ca="1">SUMIFS(INDEX($B$149:$M$200,MATCH(AP$237,$A$149:$A$200,0),1):INDEX($B$149:$M$200,MATCH(AP$237,$A$149:$A$200,0),12),$B211:$M211,"="&amp;"X",$B$146:$M$146,"="&amp;"Y")</f>
        <v>0</v>
      </c>
      <c r="AQ246">
        <f ca="1">SUMIFS(INDEX($B$149:$M$200,MATCH(AQ$237,$A$149:$A$200,0),1):INDEX($B$149:$M$200,MATCH(AQ$237,$A$149:$A$200,0),12),$B211:$M211,"="&amp;"X",$B$146:$M$146,"="&amp;"Y")</f>
        <v>0</v>
      </c>
      <c r="AR246">
        <f ca="1">SUMIFS(INDEX($B$149:$M$200,MATCH(AR$237,$A$149:$A$200,0),1):INDEX($B$149:$M$200,MATCH(AR$237,$A$149:$A$200,0),12),$B211:$M211,"="&amp;"X",$B$146:$M$146,"="&amp;"Y")</f>
        <v>0</v>
      </c>
      <c r="AS246">
        <f ca="1">SUMIFS(INDEX($B$149:$M$200,MATCH(AS$237,$A$149:$A$200,0),1):INDEX($B$149:$M$200,MATCH(AS$237,$A$149:$A$200,0),12),$B211:$M211,"="&amp;"X",$B$146:$M$146,"="&amp;"Y")</f>
        <v>0</v>
      </c>
      <c r="AT246">
        <f ca="1">SUMIFS(INDEX($B$149:$M$200,MATCH(AT$237,$A$149:$A$200,0),1):INDEX($B$149:$M$200,MATCH(AT$237,$A$149:$A$200,0),12),$B211:$M211,"="&amp;"X",$B$146:$M$146,"="&amp;"Y")</f>
        <v>0</v>
      </c>
      <c r="AU246">
        <f ca="1">SUMIFS(INDEX($B$149:$M$200,MATCH(AU$237,$A$149:$A$200,0),1):INDEX($B$149:$M$200,MATCH(AU$237,$A$149:$A$200,0),12),$B211:$M211,"="&amp;"X",$B$146:$M$146,"="&amp;"Y")</f>
        <v>0</v>
      </c>
      <c r="AV246">
        <f ca="1">SUMIFS(INDEX($B$149:$M$200,MATCH(AV$237,$A$149:$A$200,0),1):INDEX($B$149:$M$200,MATCH(AV$237,$A$149:$A$200,0),12),$B211:$M211,"="&amp;"X",$B$146:$M$146,"="&amp;"Y")</f>
        <v>0</v>
      </c>
      <c r="AW246">
        <f ca="1">SUMIFS(INDEX($B$149:$M$200,MATCH(AW$237,$A$149:$A$200,0),1):INDEX($B$149:$M$200,MATCH(AW$237,$A$149:$A$200,0),12),$B211:$M211,"="&amp;"X",$B$146:$M$146,"="&amp;"Y")</f>
        <v>0</v>
      </c>
      <c r="AX246">
        <f ca="1">SUMIFS(INDEX($B$149:$M$200,MATCH(AX$237,$A$149:$A$200,0),1):INDEX($B$149:$M$200,MATCH(AX$237,$A$149:$A$200,0),12),$B211:$M211,"="&amp;"X",$B$146:$M$146,"="&amp;"Y")</f>
        <v>0</v>
      </c>
      <c r="AY246">
        <f ca="1">SUMIFS(INDEX($B$149:$M$200,MATCH(AY$237,$A$149:$A$200,0),1):INDEX($B$149:$M$200,MATCH(AY$237,$A$149:$A$200,0),12),$B211:$M211,"="&amp;"X",$B$146:$M$146,"="&amp;"Y")</f>
        <v>0</v>
      </c>
      <c r="AZ246">
        <f ca="1">SUMIFS(INDEX($B$149:$M$200,MATCH(AZ$237,$A$149:$A$200,0),1):INDEX($B$149:$M$200,MATCH(AZ$237,$A$149:$A$200,0),12),$B211:$M211,"="&amp;"X",$B$146:$M$146,"="&amp;"Y")</f>
        <v>0</v>
      </c>
      <c r="BA246">
        <f ca="1">SUMIFS(INDEX($B$149:$M$200,MATCH(BA$237,$A$149:$A$200,0),1):INDEX($B$149:$M$200,MATCH(BA$237,$A$149:$A$200,0),12),$B211:$M211,"="&amp;"X",$B$146:$M$146,"="&amp;"Y")</f>
        <v>0</v>
      </c>
    </row>
    <row r="247" spans="1:53" x14ac:dyDescent="0.35">
      <c r="A247" s="2" t="str">
        <f>Setup!A29</f>
        <v>Caseload 10</v>
      </c>
      <c r="B247">
        <f ca="1">SUMIFS(INDEX($B$149:$M$200,MATCH(B$237,$A$149:$A$200,0),1):INDEX($B$149:$M$200,MATCH(B$237,$A$149:$A$200,0),12),$B212:$M212,"="&amp;"X",$B$146:$M$146,"="&amp;"Y")</f>
        <v>0</v>
      </c>
      <c r="C247">
        <f ca="1">SUMIFS(INDEX($B$149:$M$200,MATCH(C$237,$A$149:$A$200,0),1):INDEX($B$149:$M$200,MATCH(C$237,$A$149:$A$200,0),12),$B212:$M212,"="&amp;"X",$B$146:$M$146,"="&amp;"Y")</f>
        <v>0</v>
      </c>
      <c r="D247">
        <f ca="1">SUMIFS(INDEX($B$149:$M$200,MATCH(D$237,$A$149:$A$200,0),1):INDEX($B$149:$M$200,MATCH(D$237,$A$149:$A$200,0),12),$B212:$M212,"="&amp;"X",$B$146:$M$146,"="&amp;"Y")</f>
        <v>0</v>
      </c>
      <c r="E247">
        <f ca="1">SUMIFS(INDEX($B$149:$M$200,MATCH(E$237,$A$149:$A$200,0),1):INDEX($B$149:$M$200,MATCH(E$237,$A$149:$A$200,0),12),$B212:$M212,"="&amp;"X",$B$146:$M$146,"="&amp;"Y")</f>
        <v>0</v>
      </c>
      <c r="F247">
        <f ca="1">SUMIFS(INDEX($B$149:$M$200,MATCH(F$237,$A$149:$A$200,0),1):INDEX($B$149:$M$200,MATCH(F$237,$A$149:$A$200,0),12),$B212:$M212,"="&amp;"X",$B$146:$M$146,"="&amp;"Y")</f>
        <v>0</v>
      </c>
      <c r="G247">
        <f ca="1">SUMIFS(INDEX($B$149:$M$200,MATCH(G$237,$A$149:$A$200,0),1):INDEX($B$149:$M$200,MATCH(G$237,$A$149:$A$200,0),12),$B212:$M212,"="&amp;"X",$B$146:$M$146,"="&amp;"Y")</f>
        <v>0</v>
      </c>
      <c r="H247">
        <f ca="1">SUMIFS(INDEX($B$149:$M$200,MATCH(H$237,$A$149:$A$200,0),1):INDEX($B$149:$M$200,MATCH(H$237,$A$149:$A$200,0),12),$B212:$M212,"="&amp;"X",$B$146:$M$146,"="&amp;"Y")</f>
        <v>0</v>
      </c>
      <c r="I247">
        <f ca="1">SUMIFS(INDEX($B$149:$M$200,MATCH(I$237,$A$149:$A$200,0),1):INDEX($B$149:$M$200,MATCH(I$237,$A$149:$A$200,0),12),$B212:$M212,"="&amp;"X",$B$146:$M$146,"="&amp;"Y")</f>
        <v>0</v>
      </c>
      <c r="J247">
        <f ca="1">SUMIFS(INDEX($B$149:$M$200,MATCH(J$237,$A$149:$A$200,0),1):INDEX($B$149:$M$200,MATCH(J$237,$A$149:$A$200,0),12),$B212:$M212,"="&amp;"X",$B$146:$M$146,"="&amp;"Y")</f>
        <v>0</v>
      </c>
      <c r="K247">
        <f ca="1">SUMIFS(INDEX($B$149:$M$200,MATCH(K$237,$A$149:$A$200,0),1):INDEX($B$149:$M$200,MATCH(K$237,$A$149:$A$200,0),12),$B212:$M212,"="&amp;"X",$B$146:$M$146,"="&amp;"Y")</f>
        <v>0</v>
      </c>
      <c r="L247">
        <f ca="1">SUMIFS(INDEX($B$149:$M$200,MATCH(L$237,$A$149:$A$200,0),1):INDEX($B$149:$M$200,MATCH(L$237,$A$149:$A$200,0),12),$B212:$M212,"="&amp;"X",$B$146:$M$146,"="&amp;"Y")</f>
        <v>0</v>
      </c>
      <c r="M247">
        <f ca="1">SUMIFS(INDEX($B$149:$M$200,MATCH(M$237,$A$149:$A$200,0),1):INDEX($B$149:$M$200,MATCH(M$237,$A$149:$A$200,0),12),$B212:$M212,"="&amp;"X",$B$146:$M$146,"="&amp;"Y")</f>
        <v>0</v>
      </c>
      <c r="N247">
        <f ca="1">SUMIFS(INDEX($B$149:$M$200,MATCH(N$237,$A$149:$A$200,0),1):INDEX($B$149:$M$200,MATCH(N$237,$A$149:$A$200,0),12),$B212:$M212,"="&amp;"X",$B$146:$M$146,"="&amp;"Y")</f>
        <v>0</v>
      </c>
      <c r="O247">
        <f ca="1">SUMIFS(INDEX($B$149:$M$200,MATCH(O$237,$A$149:$A$200,0),1):INDEX($B$149:$M$200,MATCH(O$237,$A$149:$A$200,0),12),$B212:$M212,"="&amp;"X",$B$146:$M$146,"="&amp;"Y")</f>
        <v>0</v>
      </c>
      <c r="P247">
        <f ca="1">SUMIFS(INDEX($B$149:$M$200,MATCH(P$237,$A$149:$A$200,0),1):INDEX($B$149:$M$200,MATCH(P$237,$A$149:$A$200,0),12),$B212:$M212,"="&amp;"X",$B$146:$M$146,"="&amp;"Y")</f>
        <v>0</v>
      </c>
      <c r="Q247">
        <f ca="1">SUMIFS(INDEX($B$149:$M$200,MATCH(Q$237,$A$149:$A$200,0),1):INDEX($B$149:$M$200,MATCH(Q$237,$A$149:$A$200,0),12),$B212:$M212,"="&amp;"X",$B$146:$M$146,"="&amp;"Y")</f>
        <v>0</v>
      </c>
      <c r="R247">
        <f ca="1">SUMIFS(INDEX($B$149:$M$200,MATCH(R$237,$A$149:$A$200,0),1):INDEX($B$149:$M$200,MATCH(R$237,$A$149:$A$200,0),12),$B212:$M212,"="&amp;"X",$B$146:$M$146,"="&amp;"Y")</f>
        <v>0</v>
      </c>
      <c r="S247">
        <f ca="1">SUMIFS(INDEX($B$149:$M$200,MATCH(S$237,$A$149:$A$200,0),1):INDEX($B$149:$M$200,MATCH(S$237,$A$149:$A$200,0),12),$B212:$M212,"="&amp;"X",$B$146:$M$146,"="&amp;"Y")</f>
        <v>0</v>
      </c>
      <c r="T247">
        <f ca="1">SUMIFS(INDEX($B$149:$M$200,MATCH(T$237,$A$149:$A$200,0),1):INDEX($B$149:$M$200,MATCH(T$237,$A$149:$A$200,0),12),$B212:$M212,"="&amp;"X",$B$146:$M$146,"="&amp;"Y")</f>
        <v>0</v>
      </c>
      <c r="U247">
        <f ca="1">SUMIFS(INDEX($B$149:$M$200,MATCH(U$237,$A$149:$A$200,0),1):INDEX($B$149:$M$200,MATCH(U$237,$A$149:$A$200,0),12),$B212:$M212,"="&amp;"X",$B$146:$M$146,"="&amp;"Y")</f>
        <v>0</v>
      </c>
      <c r="V247">
        <f ca="1">SUMIFS(INDEX($B$149:$M$200,MATCH(V$237,$A$149:$A$200,0),1):INDEX($B$149:$M$200,MATCH(V$237,$A$149:$A$200,0),12),$B212:$M212,"="&amp;"X",$B$146:$M$146,"="&amp;"Y")</f>
        <v>0</v>
      </c>
      <c r="W247">
        <f ca="1">SUMIFS(INDEX($B$149:$M$200,MATCH(W$237,$A$149:$A$200,0),1):INDEX($B$149:$M$200,MATCH(W$237,$A$149:$A$200,0),12),$B212:$M212,"="&amp;"X",$B$146:$M$146,"="&amp;"Y")</f>
        <v>0</v>
      </c>
      <c r="X247">
        <f ca="1">SUMIFS(INDEX($B$149:$M$200,MATCH(X$237,$A$149:$A$200,0),1):INDEX($B$149:$M$200,MATCH(X$237,$A$149:$A$200,0),12),$B212:$M212,"="&amp;"X",$B$146:$M$146,"="&amp;"Y")</f>
        <v>0</v>
      </c>
      <c r="Y247">
        <f ca="1">SUMIFS(INDEX($B$149:$M$200,MATCH(Y$237,$A$149:$A$200,0),1):INDEX($B$149:$M$200,MATCH(Y$237,$A$149:$A$200,0),12),$B212:$M212,"="&amp;"X",$B$146:$M$146,"="&amp;"Y")</f>
        <v>0</v>
      </c>
      <c r="Z247">
        <f ca="1">SUMIFS(INDEX($B$149:$M$200,MATCH(Z$237,$A$149:$A$200,0),1):INDEX($B$149:$M$200,MATCH(Z$237,$A$149:$A$200,0),12),$B212:$M212,"="&amp;"X",$B$146:$M$146,"="&amp;"Y")</f>
        <v>0</v>
      </c>
      <c r="AA247">
        <f ca="1">SUMIFS(INDEX($B$149:$M$200,MATCH(AA$237,$A$149:$A$200,0),1):INDEX($B$149:$M$200,MATCH(AA$237,$A$149:$A$200,0),12),$B212:$M212,"="&amp;"X",$B$146:$M$146,"="&amp;"Y")</f>
        <v>0</v>
      </c>
      <c r="AB247">
        <f ca="1">SUMIFS(INDEX($B$149:$M$200,MATCH(AB$237,$A$149:$A$200,0),1):INDEX($B$149:$M$200,MATCH(AB$237,$A$149:$A$200,0),12),$B212:$M212,"="&amp;"X",$B$146:$M$146,"="&amp;"Y")</f>
        <v>0</v>
      </c>
      <c r="AC247">
        <f ca="1">SUMIFS(INDEX($B$149:$M$200,MATCH(AC$237,$A$149:$A$200,0),1):INDEX($B$149:$M$200,MATCH(AC$237,$A$149:$A$200,0),12),$B212:$M212,"="&amp;"X",$B$146:$M$146,"="&amp;"Y")</f>
        <v>0</v>
      </c>
      <c r="AD247">
        <f ca="1">SUMIFS(INDEX($B$149:$M$200,MATCH(AD$237,$A$149:$A$200,0),1):INDEX($B$149:$M$200,MATCH(AD$237,$A$149:$A$200,0),12),$B212:$M212,"="&amp;"X",$B$146:$M$146,"="&amp;"Y")</f>
        <v>0</v>
      </c>
      <c r="AE247">
        <f ca="1">SUMIFS(INDEX($B$149:$M$200,MATCH(AE$237,$A$149:$A$200,0),1):INDEX($B$149:$M$200,MATCH(AE$237,$A$149:$A$200,0),12),$B212:$M212,"="&amp;"X",$B$146:$M$146,"="&amp;"Y")</f>
        <v>0</v>
      </c>
      <c r="AF247">
        <f ca="1">SUMIFS(INDEX($B$149:$M$200,MATCH(AF$237,$A$149:$A$200,0),1):INDEX($B$149:$M$200,MATCH(AF$237,$A$149:$A$200,0),12),$B212:$M212,"="&amp;"X",$B$146:$M$146,"="&amp;"Y")</f>
        <v>0</v>
      </c>
      <c r="AG247">
        <f ca="1">SUMIFS(INDEX($B$149:$M$200,MATCH(AG$237,$A$149:$A$200,0),1):INDEX($B$149:$M$200,MATCH(AG$237,$A$149:$A$200,0),12),$B212:$M212,"="&amp;"X",$B$146:$M$146,"="&amp;"Y")</f>
        <v>0</v>
      </c>
      <c r="AH247">
        <f ca="1">SUMIFS(INDEX($B$149:$M$200,MATCH(AH$237,$A$149:$A$200,0),1):INDEX($B$149:$M$200,MATCH(AH$237,$A$149:$A$200,0),12),$B212:$M212,"="&amp;"X",$B$146:$M$146,"="&amp;"Y")</f>
        <v>0</v>
      </c>
      <c r="AI247">
        <f ca="1">SUMIFS(INDEX($B$149:$M$200,MATCH(AI$237,$A$149:$A$200,0),1):INDEX($B$149:$M$200,MATCH(AI$237,$A$149:$A$200,0),12),$B212:$M212,"="&amp;"X",$B$146:$M$146,"="&amp;"Y")</f>
        <v>0</v>
      </c>
      <c r="AJ247">
        <f ca="1">SUMIFS(INDEX($B$149:$M$200,MATCH(AJ$237,$A$149:$A$200,0),1):INDEX($B$149:$M$200,MATCH(AJ$237,$A$149:$A$200,0),12),$B212:$M212,"="&amp;"X",$B$146:$M$146,"="&amp;"Y")</f>
        <v>0</v>
      </c>
      <c r="AK247">
        <f ca="1">SUMIFS(INDEX($B$149:$M$200,MATCH(AK$237,$A$149:$A$200,0),1):INDEX($B$149:$M$200,MATCH(AK$237,$A$149:$A$200,0),12),$B212:$M212,"="&amp;"X",$B$146:$M$146,"="&amp;"Y")</f>
        <v>0</v>
      </c>
      <c r="AL247">
        <f ca="1">SUMIFS(INDEX($B$149:$M$200,MATCH(AL$237,$A$149:$A$200,0),1):INDEX($B$149:$M$200,MATCH(AL$237,$A$149:$A$200,0),12),$B212:$M212,"="&amp;"X",$B$146:$M$146,"="&amp;"Y")</f>
        <v>0</v>
      </c>
      <c r="AM247">
        <f ca="1">SUMIFS(INDEX($B$149:$M$200,MATCH(AM$237,$A$149:$A$200,0),1):INDEX($B$149:$M$200,MATCH(AM$237,$A$149:$A$200,0),12),$B212:$M212,"="&amp;"X",$B$146:$M$146,"="&amp;"Y")</f>
        <v>0</v>
      </c>
      <c r="AN247">
        <f ca="1">SUMIFS(INDEX($B$149:$M$200,MATCH(AN$237,$A$149:$A$200,0),1):INDEX($B$149:$M$200,MATCH(AN$237,$A$149:$A$200,0),12),$B212:$M212,"="&amp;"X",$B$146:$M$146,"="&amp;"Y")</f>
        <v>0</v>
      </c>
      <c r="AO247">
        <f ca="1">SUMIFS(INDEX($B$149:$M$200,MATCH(AO$237,$A$149:$A$200,0),1):INDEX($B$149:$M$200,MATCH(AO$237,$A$149:$A$200,0),12),$B212:$M212,"="&amp;"X",$B$146:$M$146,"="&amp;"Y")</f>
        <v>0</v>
      </c>
      <c r="AP247">
        <f ca="1">SUMIFS(INDEX($B$149:$M$200,MATCH(AP$237,$A$149:$A$200,0),1):INDEX($B$149:$M$200,MATCH(AP$237,$A$149:$A$200,0),12),$B212:$M212,"="&amp;"X",$B$146:$M$146,"="&amp;"Y")</f>
        <v>0</v>
      </c>
      <c r="AQ247">
        <f ca="1">SUMIFS(INDEX($B$149:$M$200,MATCH(AQ$237,$A$149:$A$200,0),1):INDEX($B$149:$M$200,MATCH(AQ$237,$A$149:$A$200,0),12),$B212:$M212,"="&amp;"X",$B$146:$M$146,"="&amp;"Y")</f>
        <v>0</v>
      </c>
      <c r="AR247">
        <f ca="1">SUMIFS(INDEX($B$149:$M$200,MATCH(AR$237,$A$149:$A$200,0),1):INDEX($B$149:$M$200,MATCH(AR$237,$A$149:$A$200,0),12),$B212:$M212,"="&amp;"X",$B$146:$M$146,"="&amp;"Y")</f>
        <v>0</v>
      </c>
      <c r="AS247">
        <f ca="1">SUMIFS(INDEX($B$149:$M$200,MATCH(AS$237,$A$149:$A$200,0),1):INDEX($B$149:$M$200,MATCH(AS$237,$A$149:$A$200,0),12),$B212:$M212,"="&amp;"X",$B$146:$M$146,"="&amp;"Y")</f>
        <v>0</v>
      </c>
      <c r="AT247">
        <f ca="1">SUMIFS(INDEX($B$149:$M$200,MATCH(AT$237,$A$149:$A$200,0),1):INDEX($B$149:$M$200,MATCH(AT$237,$A$149:$A$200,0),12),$B212:$M212,"="&amp;"X",$B$146:$M$146,"="&amp;"Y")</f>
        <v>0</v>
      </c>
      <c r="AU247">
        <f ca="1">SUMIFS(INDEX($B$149:$M$200,MATCH(AU$237,$A$149:$A$200,0),1):INDEX($B$149:$M$200,MATCH(AU$237,$A$149:$A$200,0),12),$B212:$M212,"="&amp;"X",$B$146:$M$146,"="&amp;"Y")</f>
        <v>0</v>
      </c>
      <c r="AV247">
        <f ca="1">SUMIFS(INDEX($B$149:$M$200,MATCH(AV$237,$A$149:$A$200,0),1):INDEX($B$149:$M$200,MATCH(AV$237,$A$149:$A$200,0),12),$B212:$M212,"="&amp;"X",$B$146:$M$146,"="&amp;"Y")</f>
        <v>0</v>
      </c>
      <c r="AW247">
        <f ca="1">SUMIFS(INDEX($B$149:$M$200,MATCH(AW$237,$A$149:$A$200,0),1):INDEX($B$149:$M$200,MATCH(AW$237,$A$149:$A$200,0),12),$B212:$M212,"="&amp;"X",$B$146:$M$146,"="&amp;"Y")</f>
        <v>0</v>
      </c>
      <c r="AX247">
        <f ca="1">SUMIFS(INDEX($B$149:$M$200,MATCH(AX$237,$A$149:$A$200,0),1):INDEX($B$149:$M$200,MATCH(AX$237,$A$149:$A$200,0),12),$B212:$M212,"="&amp;"X",$B$146:$M$146,"="&amp;"Y")</f>
        <v>0</v>
      </c>
      <c r="AY247">
        <f ca="1">SUMIFS(INDEX($B$149:$M$200,MATCH(AY$237,$A$149:$A$200,0),1):INDEX($B$149:$M$200,MATCH(AY$237,$A$149:$A$200,0),12),$B212:$M212,"="&amp;"X",$B$146:$M$146,"="&amp;"Y")</f>
        <v>0</v>
      </c>
      <c r="AZ247">
        <f ca="1">SUMIFS(INDEX($B$149:$M$200,MATCH(AZ$237,$A$149:$A$200,0),1):INDEX($B$149:$M$200,MATCH(AZ$237,$A$149:$A$200,0),12),$B212:$M212,"="&amp;"X",$B$146:$M$146,"="&amp;"Y")</f>
        <v>0</v>
      </c>
      <c r="BA247">
        <f ca="1">SUMIFS(INDEX($B$149:$M$200,MATCH(BA$237,$A$149:$A$200,0),1):INDEX($B$149:$M$200,MATCH(BA$237,$A$149:$A$200,0),12),$B212:$M212,"="&amp;"X",$B$146:$M$146,"="&amp;"Y")</f>
        <v>0</v>
      </c>
    </row>
    <row r="248" spans="1:53" x14ac:dyDescent="0.35">
      <c r="A248" s="2" t="str">
        <f>Setup!A30</f>
        <v>Caseload 11</v>
      </c>
      <c r="B248">
        <f ca="1">SUMIFS(INDEX($B$149:$M$200,MATCH(B$237,$A$149:$A$200,0),1):INDEX($B$149:$M$200,MATCH(B$237,$A$149:$A$200,0),12),$B213:$M213,"="&amp;"X",$B$146:$M$146,"="&amp;"Y")</f>
        <v>0</v>
      </c>
      <c r="C248">
        <f ca="1">SUMIFS(INDEX($B$149:$M$200,MATCH(C$237,$A$149:$A$200,0),1):INDEX($B$149:$M$200,MATCH(C$237,$A$149:$A$200,0),12),$B213:$M213,"="&amp;"X",$B$146:$M$146,"="&amp;"Y")</f>
        <v>0</v>
      </c>
      <c r="D248">
        <f ca="1">SUMIFS(INDEX($B$149:$M$200,MATCH(D$237,$A$149:$A$200,0),1):INDEX($B$149:$M$200,MATCH(D$237,$A$149:$A$200,0),12),$B213:$M213,"="&amp;"X",$B$146:$M$146,"="&amp;"Y")</f>
        <v>0</v>
      </c>
      <c r="E248">
        <f ca="1">SUMIFS(INDEX($B$149:$M$200,MATCH(E$237,$A$149:$A$200,0),1):INDEX($B$149:$M$200,MATCH(E$237,$A$149:$A$200,0),12),$B213:$M213,"="&amp;"X",$B$146:$M$146,"="&amp;"Y")</f>
        <v>0</v>
      </c>
      <c r="F248">
        <f ca="1">SUMIFS(INDEX($B$149:$M$200,MATCH(F$237,$A$149:$A$200,0),1):INDEX($B$149:$M$200,MATCH(F$237,$A$149:$A$200,0),12),$B213:$M213,"="&amp;"X",$B$146:$M$146,"="&amp;"Y")</f>
        <v>0</v>
      </c>
      <c r="G248">
        <f ca="1">SUMIFS(INDEX($B$149:$M$200,MATCH(G$237,$A$149:$A$200,0),1):INDEX($B$149:$M$200,MATCH(G$237,$A$149:$A$200,0),12),$B213:$M213,"="&amp;"X",$B$146:$M$146,"="&amp;"Y")</f>
        <v>0</v>
      </c>
      <c r="H248">
        <f ca="1">SUMIFS(INDEX($B$149:$M$200,MATCH(H$237,$A$149:$A$200,0),1):INDEX($B$149:$M$200,MATCH(H$237,$A$149:$A$200,0),12),$B213:$M213,"="&amp;"X",$B$146:$M$146,"="&amp;"Y")</f>
        <v>0</v>
      </c>
      <c r="I248">
        <f ca="1">SUMIFS(INDEX($B$149:$M$200,MATCH(I$237,$A$149:$A$200,0),1):INDEX($B$149:$M$200,MATCH(I$237,$A$149:$A$200,0),12),$B213:$M213,"="&amp;"X",$B$146:$M$146,"="&amp;"Y")</f>
        <v>0</v>
      </c>
      <c r="J248">
        <f ca="1">SUMIFS(INDEX($B$149:$M$200,MATCH(J$237,$A$149:$A$200,0),1):INDEX($B$149:$M$200,MATCH(J$237,$A$149:$A$200,0),12),$B213:$M213,"="&amp;"X",$B$146:$M$146,"="&amp;"Y")</f>
        <v>0</v>
      </c>
      <c r="K248">
        <f ca="1">SUMIFS(INDEX($B$149:$M$200,MATCH(K$237,$A$149:$A$200,0),1):INDEX($B$149:$M$200,MATCH(K$237,$A$149:$A$200,0),12),$B213:$M213,"="&amp;"X",$B$146:$M$146,"="&amp;"Y")</f>
        <v>0</v>
      </c>
      <c r="L248">
        <f ca="1">SUMIFS(INDEX($B$149:$M$200,MATCH(L$237,$A$149:$A$200,0),1):INDEX($B$149:$M$200,MATCH(L$237,$A$149:$A$200,0),12),$B213:$M213,"="&amp;"X",$B$146:$M$146,"="&amp;"Y")</f>
        <v>0</v>
      </c>
      <c r="M248">
        <f ca="1">SUMIFS(INDEX($B$149:$M$200,MATCH(M$237,$A$149:$A$200,0),1):INDEX($B$149:$M$200,MATCH(M$237,$A$149:$A$200,0),12),$B213:$M213,"="&amp;"X",$B$146:$M$146,"="&amp;"Y")</f>
        <v>0</v>
      </c>
      <c r="N248">
        <f ca="1">SUMIFS(INDEX($B$149:$M$200,MATCH(N$237,$A$149:$A$200,0),1):INDEX($B$149:$M$200,MATCH(N$237,$A$149:$A$200,0),12),$B213:$M213,"="&amp;"X",$B$146:$M$146,"="&amp;"Y")</f>
        <v>0</v>
      </c>
      <c r="O248">
        <f ca="1">SUMIFS(INDEX($B$149:$M$200,MATCH(O$237,$A$149:$A$200,0),1):INDEX($B$149:$M$200,MATCH(O$237,$A$149:$A$200,0),12),$B213:$M213,"="&amp;"X",$B$146:$M$146,"="&amp;"Y")</f>
        <v>0</v>
      </c>
      <c r="P248">
        <f ca="1">SUMIFS(INDEX($B$149:$M$200,MATCH(P$237,$A$149:$A$200,0),1):INDEX($B$149:$M$200,MATCH(P$237,$A$149:$A$200,0),12),$B213:$M213,"="&amp;"X",$B$146:$M$146,"="&amp;"Y")</f>
        <v>0</v>
      </c>
      <c r="Q248">
        <f ca="1">SUMIFS(INDEX($B$149:$M$200,MATCH(Q$237,$A$149:$A$200,0),1):INDEX($B$149:$M$200,MATCH(Q$237,$A$149:$A$200,0),12),$B213:$M213,"="&amp;"X",$B$146:$M$146,"="&amp;"Y")</f>
        <v>0</v>
      </c>
      <c r="R248">
        <f ca="1">SUMIFS(INDEX($B$149:$M$200,MATCH(R$237,$A$149:$A$200,0),1):INDEX($B$149:$M$200,MATCH(R$237,$A$149:$A$200,0),12),$B213:$M213,"="&amp;"X",$B$146:$M$146,"="&amp;"Y")</f>
        <v>0</v>
      </c>
      <c r="S248">
        <f ca="1">SUMIFS(INDEX($B$149:$M$200,MATCH(S$237,$A$149:$A$200,0),1):INDEX($B$149:$M$200,MATCH(S$237,$A$149:$A$200,0),12),$B213:$M213,"="&amp;"X",$B$146:$M$146,"="&amp;"Y")</f>
        <v>0</v>
      </c>
      <c r="T248">
        <f ca="1">SUMIFS(INDEX($B$149:$M$200,MATCH(T$237,$A$149:$A$200,0),1):INDEX($B$149:$M$200,MATCH(T$237,$A$149:$A$200,0),12),$B213:$M213,"="&amp;"X",$B$146:$M$146,"="&amp;"Y")</f>
        <v>0</v>
      </c>
      <c r="U248">
        <f ca="1">SUMIFS(INDEX($B$149:$M$200,MATCH(U$237,$A$149:$A$200,0),1):INDEX($B$149:$M$200,MATCH(U$237,$A$149:$A$200,0),12),$B213:$M213,"="&amp;"X",$B$146:$M$146,"="&amp;"Y")</f>
        <v>0</v>
      </c>
      <c r="V248">
        <f ca="1">SUMIFS(INDEX($B$149:$M$200,MATCH(V$237,$A$149:$A$200,0),1):INDEX($B$149:$M$200,MATCH(V$237,$A$149:$A$200,0),12),$B213:$M213,"="&amp;"X",$B$146:$M$146,"="&amp;"Y")</f>
        <v>0</v>
      </c>
      <c r="W248">
        <f ca="1">SUMIFS(INDEX($B$149:$M$200,MATCH(W$237,$A$149:$A$200,0),1):INDEX($B$149:$M$200,MATCH(W$237,$A$149:$A$200,0),12),$B213:$M213,"="&amp;"X",$B$146:$M$146,"="&amp;"Y")</f>
        <v>0</v>
      </c>
      <c r="X248">
        <f ca="1">SUMIFS(INDEX($B$149:$M$200,MATCH(X$237,$A$149:$A$200,0),1):INDEX($B$149:$M$200,MATCH(X$237,$A$149:$A$200,0),12),$B213:$M213,"="&amp;"X",$B$146:$M$146,"="&amp;"Y")</f>
        <v>0</v>
      </c>
      <c r="Y248">
        <f ca="1">SUMIFS(INDEX($B$149:$M$200,MATCH(Y$237,$A$149:$A$200,0),1):INDEX($B$149:$M$200,MATCH(Y$237,$A$149:$A$200,0),12),$B213:$M213,"="&amp;"X",$B$146:$M$146,"="&amp;"Y")</f>
        <v>0</v>
      </c>
      <c r="Z248">
        <f ca="1">SUMIFS(INDEX($B$149:$M$200,MATCH(Z$237,$A$149:$A$200,0),1):INDEX($B$149:$M$200,MATCH(Z$237,$A$149:$A$200,0),12),$B213:$M213,"="&amp;"X",$B$146:$M$146,"="&amp;"Y")</f>
        <v>0</v>
      </c>
      <c r="AA248">
        <f ca="1">SUMIFS(INDEX($B$149:$M$200,MATCH(AA$237,$A$149:$A$200,0),1):INDEX($B$149:$M$200,MATCH(AA$237,$A$149:$A$200,0),12),$B213:$M213,"="&amp;"X",$B$146:$M$146,"="&amp;"Y")</f>
        <v>0</v>
      </c>
      <c r="AB248">
        <f ca="1">SUMIFS(INDEX($B$149:$M$200,MATCH(AB$237,$A$149:$A$200,0),1):INDEX($B$149:$M$200,MATCH(AB$237,$A$149:$A$200,0),12),$B213:$M213,"="&amp;"X",$B$146:$M$146,"="&amp;"Y")</f>
        <v>0</v>
      </c>
      <c r="AC248">
        <f ca="1">SUMIFS(INDEX($B$149:$M$200,MATCH(AC$237,$A$149:$A$200,0),1):INDEX($B$149:$M$200,MATCH(AC$237,$A$149:$A$200,0),12),$B213:$M213,"="&amp;"X",$B$146:$M$146,"="&amp;"Y")</f>
        <v>0</v>
      </c>
      <c r="AD248">
        <f ca="1">SUMIFS(INDEX($B$149:$M$200,MATCH(AD$237,$A$149:$A$200,0),1):INDEX($B$149:$M$200,MATCH(AD$237,$A$149:$A$200,0),12),$B213:$M213,"="&amp;"X",$B$146:$M$146,"="&amp;"Y")</f>
        <v>0</v>
      </c>
      <c r="AE248">
        <f ca="1">SUMIFS(INDEX($B$149:$M$200,MATCH(AE$237,$A$149:$A$200,0),1):INDEX($B$149:$M$200,MATCH(AE$237,$A$149:$A$200,0),12),$B213:$M213,"="&amp;"X",$B$146:$M$146,"="&amp;"Y")</f>
        <v>0</v>
      </c>
      <c r="AF248">
        <f ca="1">SUMIFS(INDEX($B$149:$M$200,MATCH(AF$237,$A$149:$A$200,0),1):INDEX($B$149:$M$200,MATCH(AF$237,$A$149:$A$200,0),12),$B213:$M213,"="&amp;"X",$B$146:$M$146,"="&amp;"Y")</f>
        <v>0</v>
      </c>
      <c r="AG248">
        <f ca="1">SUMIFS(INDEX($B$149:$M$200,MATCH(AG$237,$A$149:$A$200,0),1):INDEX($B$149:$M$200,MATCH(AG$237,$A$149:$A$200,0),12),$B213:$M213,"="&amp;"X",$B$146:$M$146,"="&amp;"Y")</f>
        <v>0</v>
      </c>
      <c r="AH248">
        <f ca="1">SUMIFS(INDEX($B$149:$M$200,MATCH(AH$237,$A$149:$A$200,0),1):INDEX($B$149:$M$200,MATCH(AH$237,$A$149:$A$200,0),12),$B213:$M213,"="&amp;"X",$B$146:$M$146,"="&amp;"Y")</f>
        <v>0</v>
      </c>
      <c r="AI248">
        <f ca="1">SUMIFS(INDEX($B$149:$M$200,MATCH(AI$237,$A$149:$A$200,0),1):INDEX($B$149:$M$200,MATCH(AI$237,$A$149:$A$200,0),12),$B213:$M213,"="&amp;"X",$B$146:$M$146,"="&amp;"Y")</f>
        <v>0</v>
      </c>
      <c r="AJ248">
        <f ca="1">SUMIFS(INDEX($B$149:$M$200,MATCH(AJ$237,$A$149:$A$200,0),1):INDEX($B$149:$M$200,MATCH(AJ$237,$A$149:$A$200,0),12),$B213:$M213,"="&amp;"X",$B$146:$M$146,"="&amp;"Y")</f>
        <v>0</v>
      </c>
      <c r="AK248">
        <f ca="1">SUMIFS(INDEX($B$149:$M$200,MATCH(AK$237,$A$149:$A$200,0),1):INDEX($B$149:$M$200,MATCH(AK$237,$A$149:$A$200,0),12),$B213:$M213,"="&amp;"X",$B$146:$M$146,"="&amp;"Y")</f>
        <v>0</v>
      </c>
      <c r="AL248">
        <f ca="1">SUMIFS(INDEX($B$149:$M$200,MATCH(AL$237,$A$149:$A$200,0),1):INDEX($B$149:$M$200,MATCH(AL$237,$A$149:$A$200,0),12),$B213:$M213,"="&amp;"X",$B$146:$M$146,"="&amp;"Y")</f>
        <v>0</v>
      </c>
      <c r="AM248">
        <f ca="1">SUMIFS(INDEX($B$149:$M$200,MATCH(AM$237,$A$149:$A$200,0),1):INDEX($B$149:$M$200,MATCH(AM$237,$A$149:$A$200,0),12),$B213:$M213,"="&amp;"X",$B$146:$M$146,"="&amp;"Y")</f>
        <v>0</v>
      </c>
      <c r="AN248">
        <f ca="1">SUMIFS(INDEX($B$149:$M$200,MATCH(AN$237,$A$149:$A$200,0),1):INDEX($B$149:$M$200,MATCH(AN$237,$A$149:$A$200,0),12),$B213:$M213,"="&amp;"X",$B$146:$M$146,"="&amp;"Y")</f>
        <v>0</v>
      </c>
      <c r="AO248">
        <f ca="1">SUMIFS(INDEX($B$149:$M$200,MATCH(AO$237,$A$149:$A$200,0),1):INDEX($B$149:$M$200,MATCH(AO$237,$A$149:$A$200,0),12),$B213:$M213,"="&amp;"X",$B$146:$M$146,"="&amp;"Y")</f>
        <v>0</v>
      </c>
      <c r="AP248">
        <f ca="1">SUMIFS(INDEX($B$149:$M$200,MATCH(AP$237,$A$149:$A$200,0),1):INDEX($B$149:$M$200,MATCH(AP$237,$A$149:$A$200,0),12),$B213:$M213,"="&amp;"X",$B$146:$M$146,"="&amp;"Y")</f>
        <v>0</v>
      </c>
      <c r="AQ248">
        <f ca="1">SUMIFS(INDEX($B$149:$M$200,MATCH(AQ$237,$A$149:$A$200,0),1):INDEX($B$149:$M$200,MATCH(AQ$237,$A$149:$A$200,0),12),$B213:$M213,"="&amp;"X",$B$146:$M$146,"="&amp;"Y")</f>
        <v>0</v>
      </c>
      <c r="AR248">
        <f ca="1">SUMIFS(INDEX($B$149:$M$200,MATCH(AR$237,$A$149:$A$200,0),1):INDEX($B$149:$M$200,MATCH(AR$237,$A$149:$A$200,0),12),$B213:$M213,"="&amp;"X",$B$146:$M$146,"="&amp;"Y")</f>
        <v>0</v>
      </c>
      <c r="AS248">
        <f ca="1">SUMIFS(INDEX($B$149:$M$200,MATCH(AS$237,$A$149:$A$200,0),1):INDEX($B$149:$M$200,MATCH(AS$237,$A$149:$A$200,0),12),$B213:$M213,"="&amp;"X",$B$146:$M$146,"="&amp;"Y")</f>
        <v>0</v>
      </c>
      <c r="AT248">
        <f ca="1">SUMIFS(INDEX($B$149:$M$200,MATCH(AT$237,$A$149:$A$200,0),1):INDEX($B$149:$M$200,MATCH(AT$237,$A$149:$A$200,0),12),$B213:$M213,"="&amp;"X",$B$146:$M$146,"="&amp;"Y")</f>
        <v>0</v>
      </c>
      <c r="AU248">
        <f ca="1">SUMIFS(INDEX($B$149:$M$200,MATCH(AU$237,$A$149:$A$200,0),1):INDEX($B$149:$M$200,MATCH(AU$237,$A$149:$A$200,0),12),$B213:$M213,"="&amp;"X",$B$146:$M$146,"="&amp;"Y")</f>
        <v>0</v>
      </c>
      <c r="AV248">
        <f ca="1">SUMIFS(INDEX($B$149:$M$200,MATCH(AV$237,$A$149:$A$200,0),1):INDEX($B$149:$M$200,MATCH(AV$237,$A$149:$A$200,0),12),$B213:$M213,"="&amp;"X",$B$146:$M$146,"="&amp;"Y")</f>
        <v>0</v>
      </c>
      <c r="AW248">
        <f ca="1">SUMIFS(INDEX($B$149:$M$200,MATCH(AW$237,$A$149:$A$200,0),1):INDEX($B$149:$M$200,MATCH(AW$237,$A$149:$A$200,0),12),$B213:$M213,"="&amp;"X",$B$146:$M$146,"="&amp;"Y")</f>
        <v>0</v>
      </c>
      <c r="AX248">
        <f ca="1">SUMIFS(INDEX($B$149:$M$200,MATCH(AX$237,$A$149:$A$200,0),1):INDEX($B$149:$M$200,MATCH(AX$237,$A$149:$A$200,0),12),$B213:$M213,"="&amp;"X",$B$146:$M$146,"="&amp;"Y")</f>
        <v>0</v>
      </c>
      <c r="AY248">
        <f ca="1">SUMIFS(INDEX($B$149:$M$200,MATCH(AY$237,$A$149:$A$200,0),1):INDEX($B$149:$M$200,MATCH(AY$237,$A$149:$A$200,0),12),$B213:$M213,"="&amp;"X",$B$146:$M$146,"="&amp;"Y")</f>
        <v>0</v>
      </c>
      <c r="AZ248">
        <f ca="1">SUMIFS(INDEX($B$149:$M$200,MATCH(AZ$237,$A$149:$A$200,0),1):INDEX($B$149:$M$200,MATCH(AZ$237,$A$149:$A$200,0),12),$B213:$M213,"="&amp;"X",$B$146:$M$146,"="&amp;"Y")</f>
        <v>0</v>
      </c>
      <c r="BA248">
        <f ca="1">SUMIFS(INDEX($B$149:$M$200,MATCH(BA$237,$A$149:$A$200,0),1):INDEX($B$149:$M$200,MATCH(BA$237,$A$149:$A$200,0),12),$B213:$M213,"="&amp;"X",$B$146:$M$146,"="&amp;"Y")</f>
        <v>0</v>
      </c>
    </row>
    <row r="249" spans="1:53" x14ac:dyDescent="0.35">
      <c r="A249" s="2" t="str">
        <f>Setup!A31</f>
        <v>Caseload 12</v>
      </c>
      <c r="B249">
        <f ca="1">SUMIFS(INDEX($B$149:$M$200,MATCH(B$237,$A$149:$A$200,0),1):INDEX($B$149:$M$200,MATCH(B$237,$A$149:$A$200,0),12),$B214:$M214,"="&amp;"X",$B$146:$M$146,"="&amp;"Y")</f>
        <v>0</v>
      </c>
      <c r="C249">
        <f ca="1">SUMIFS(INDEX($B$149:$M$200,MATCH(C$237,$A$149:$A$200,0),1):INDEX($B$149:$M$200,MATCH(C$237,$A$149:$A$200,0),12),$B214:$M214,"="&amp;"X",$B$146:$M$146,"="&amp;"Y")</f>
        <v>0</v>
      </c>
      <c r="D249">
        <f ca="1">SUMIFS(INDEX($B$149:$M$200,MATCH(D$237,$A$149:$A$200,0),1):INDEX($B$149:$M$200,MATCH(D$237,$A$149:$A$200,0),12),$B214:$M214,"="&amp;"X",$B$146:$M$146,"="&amp;"Y")</f>
        <v>0</v>
      </c>
      <c r="E249">
        <f ca="1">SUMIFS(INDEX($B$149:$M$200,MATCH(E$237,$A$149:$A$200,0),1):INDEX($B$149:$M$200,MATCH(E$237,$A$149:$A$200,0),12),$B214:$M214,"="&amp;"X",$B$146:$M$146,"="&amp;"Y")</f>
        <v>0</v>
      </c>
      <c r="F249">
        <f ca="1">SUMIFS(INDEX($B$149:$M$200,MATCH(F$237,$A$149:$A$200,0),1):INDEX($B$149:$M$200,MATCH(F$237,$A$149:$A$200,0),12),$B214:$M214,"="&amp;"X",$B$146:$M$146,"="&amp;"Y")</f>
        <v>0</v>
      </c>
      <c r="G249">
        <f ca="1">SUMIFS(INDEX($B$149:$M$200,MATCH(G$237,$A$149:$A$200,0),1):INDEX($B$149:$M$200,MATCH(G$237,$A$149:$A$200,0),12),$B214:$M214,"="&amp;"X",$B$146:$M$146,"="&amp;"Y")</f>
        <v>0</v>
      </c>
      <c r="H249">
        <f ca="1">SUMIFS(INDEX($B$149:$M$200,MATCH(H$237,$A$149:$A$200,0),1):INDEX($B$149:$M$200,MATCH(H$237,$A$149:$A$200,0),12),$B214:$M214,"="&amp;"X",$B$146:$M$146,"="&amp;"Y")</f>
        <v>0</v>
      </c>
      <c r="I249">
        <f ca="1">SUMIFS(INDEX($B$149:$M$200,MATCH(I$237,$A$149:$A$200,0),1):INDEX($B$149:$M$200,MATCH(I$237,$A$149:$A$200,0),12),$B214:$M214,"="&amp;"X",$B$146:$M$146,"="&amp;"Y")</f>
        <v>0</v>
      </c>
      <c r="J249">
        <f ca="1">SUMIFS(INDEX($B$149:$M$200,MATCH(J$237,$A$149:$A$200,0),1):INDEX($B$149:$M$200,MATCH(J$237,$A$149:$A$200,0),12),$B214:$M214,"="&amp;"X",$B$146:$M$146,"="&amp;"Y")</f>
        <v>0</v>
      </c>
      <c r="K249">
        <f ca="1">SUMIFS(INDEX($B$149:$M$200,MATCH(K$237,$A$149:$A$200,0),1):INDEX($B$149:$M$200,MATCH(K$237,$A$149:$A$200,0),12),$B214:$M214,"="&amp;"X",$B$146:$M$146,"="&amp;"Y")</f>
        <v>0</v>
      </c>
      <c r="L249">
        <f ca="1">SUMIFS(INDEX($B$149:$M$200,MATCH(L$237,$A$149:$A$200,0),1):INDEX($B$149:$M$200,MATCH(L$237,$A$149:$A$200,0),12),$B214:$M214,"="&amp;"X",$B$146:$M$146,"="&amp;"Y")</f>
        <v>0</v>
      </c>
      <c r="M249">
        <f ca="1">SUMIFS(INDEX($B$149:$M$200,MATCH(M$237,$A$149:$A$200,0),1):INDEX($B$149:$M$200,MATCH(M$237,$A$149:$A$200,0),12),$B214:$M214,"="&amp;"X",$B$146:$M$146,"="&amp;"Y")</f>
        <v>0</v>
      </c>
      <c r="N249">
        <f ca="1">SUMIFS(INDEX($B$149:$M$200,MATCH(N$237,$A$149:$A$200,0),1):INDEX($B$149:$M$200,MATCH(N$237,$A$149:$A$200,0),12),$B214:$M214,"="&amp;"X",$B$146:$M$146,"="&amp;"Y")</f>
        <v>0</v>
      </c>
      <c r="O249">
        <f ca="1">SUMIFS(INDEX($B$149:$M$200,MATCH(O$237,$A$149:$A$200,0),1):INDEX($B$149:$M$200,MATCH(O$237,$A$149:$A$200,0),12),$B214:$M214,"="&amp;"X",$B$146:$M$146,"="&amp;"Y")</f>
        <v>0</v>
      </c>
      <c r="P249">
        <f ca="1">SUMIFS(INDEX($B$149:$M$200,MATCH(P$237,$A$149:$A$200,0),1):INDEX($B$149:$M$200,MATCH(P$237,$A$149:$A$200,0),12),$B214:$M214,"="&amp;"X",$B$146:$M$146,"="&amp;"Y")</f>
        <v>0</v>
      </c>
      <c r="Q249">
        <f ca="1">SUMIFS(INDEX($B$149:$M$200,MATCH(Q$237,$A$149:$A$200,0),1):INDEX($B$149:$M$200,MATCH(Q$237,$A$149:$A$200,0),12),$B214:$M214,"="&amp;"X",$B$146:$M$146,"="&amp;"Y")</f>
        <v>0</v>
      </c>
      <c r="R249">
        <f ca="1">SUMIFS(INDEX($B$149:$M$200,MATCH(R$237,$A$149:$A$200,0),1):INDEX($B$149:$M$200,MATCH(R$237,$A$149:$A$200,0),12),$B214:$M214,"="&amp;"X",$B$146:$M$146,"="&amp;"Y")</f>
        <v>0</v>
      </c>
      <c r="S249">
        <f ca="1">SUMIFS(INDEX($B$149:$M$200,MATCH(S$237,$A$149:$A$200,0),1):INDEX($B$149:$M$200,MATCH(S$237,$A$149:$A$200,0),12),$B214:$M214,"="&amp;"X",$B$146:$M$146,"="&amp;"Y")</f>
        <v>0</v>
      </c>
      <c r="T249">
        <f ca="1">SUMIFS(INDEX($B$149:$M$200,MATCH(T$237,$A$149:$A$200,0),1):INDEX($B$149:$M$200,MATCH(T$237,$A$149:$A$200,0),12),$B214:$M214,"="&amp;"X",$B$146:$M$146,"="&amp;"Y")</f>
        <v>0</v>
      </c>
      <c r="U249">
        <f ca="1">SUMIFS(INDEX($B$149:$M$200,MATCH(U$237,$A$149:$A$200,0),1):INDEX($B$149:$M$200,MATCH(U$237,$A$149:$A$200,0),12),$B214:$M214,"="&amp;"X",$B$146:$M$146,"="&amp;"Y")</f>
        <v>0</v>
      </c>
      <c r="V249">
        <f ca="1">SUMIFS(INDEX($B$149:$M$200,MATCH(V$237,$A$149:$A$200,0),1):INDEX($B$149:$M$200,MATCH(V$237,$A$149:$A$200,0),12),$B214:$M214,"="&amp;"X",$B$146:$M$146,"="&amp;"Y")</f>
        <v>0</v>
      </c>
      <c r="W249">
        <f ca="1">SUMIFS(INDEX($B$149:$M$200,MATCH(W$237,$A$149:$A$200,0),1):INDEX($B$149:$M$200,MATCH(W$237,$A$149:$A$200,0),12),$B214:$M214,"="&amp;"X",$B$146:$M$146,"="&amp;"Y")</f>
        <v>0</v>
      </c>
      <c r="X249">
        <f ca="1">SUMIFS(INDEX($B$149:$M$200,MATCH(X$237,$A$149:$A$200,0),1):INDEX($B$149:$M$200,MATCH(X$237,$A$149:$A$200,0),12),$B214:$M214,"="&amp;"X",$B$146:$M$146,"="&amp;"Y")</f>
        <v>0</v>
      </c>
      <c r="Y249">
        <f ca="1">SUMIFS(INDEX($B$149:$M$200,MATCH(Y$237,$A$149:$A$200,0),1):INDEX($B$149:$M$200,MATCH(Y$237,$A$149:$A$200,0),12),$B214:$M214,"="&amp;"X",$B$146:$M$146,"="&amp;"Y")</f>
        <v>0</v>
      </c>
      <c r="Z249">
        <f ca="1">SUMIFS(INDEX($B$149:$M$200,MATCH(Z$237,$A$149:$A$200,0),1):INDEX($B$149:$M$200,MATCH(Z$237,$A$149:$A$200,0),12),$B214:$M214,"="&amp;"X",$B$146:$M$146,"="&amp;"Y")</f>
        <v>0</v>
      </c>
      <c r="AA249">
        <f ca="1">SUMIFS(INDEX($B$149:$M$200,MATCH(AA$237,$A$149:$A$200,0),1):INDEX($B$149:$M$200,MATCH(AA$237,$A$149:$A$200,0),12),$B214:$M214,"="&amp;"X",$B$146:$M$146,"="&amp;"Y")</f>
        <v>0</v>
      </c>
      <c r="AB249">
        <f ca="1">SUMIFS(INDEX($B$149:$M$200,MATCH(AB$237,$A$149:$A$200,0),1):INDEX($B$149:$M$200,MATCH(AB$237,$A$149:$A$200,0),12),$B214:$M214,"="&amp;"X",$B$146:$M$146,"="&amp;"Y")</f>
        <v>0</v>
      </c>
      <c r="AC249">
        <f ca="1">SUMIFS(INDEX($B$149:$M$200,MATCH(AC$237,$A$149:$A$200,0),1):INDEX($B$149:$M$200,MATCH(AC$237,$A$149:$A$200,0),12),$B214:$M214,"="&amp;"X",$B$146:$M$146,"="&amp;"Y")</f>
        <v>0</v>
      </c>
      <c r="AD249">
        <f ca="1">SUMIFS(INDEX($B$149:$M$200,MATCH(AD$237,$A$149:$A$200,0),1):INDEX($B$149:$M$200,MATCH(AD$237,$A$149:$A$200,0),12),$B214:$M214,"="&amp;"X",$B$146:$M$146,"="&amp;"Y")</f>
        <v>0</v>
      </c>
      <c r="AE249">
        <f ca="1">SUMIFS(INDEX($B$149:$M$200,MATCH(AE$237,$A$149:$A$200,0),1):INDEX($B$149:$M$200,MATCH(AE$237,$A$149:$A$200,0),12),$B214:$M214,"="&amp;"X",$B$146:$M$146,"="&amp;"Y")</f>
        <v>0</v>
      </c>
      <c r="AF249">
        <f ca="1">SUMIFS(INDEX($B$149:$M$200,MATCH(AF$237,$A$149:$A$200,0),1):INDEX($B$149:$M$200,MATCH(AF$237,$A$149:$A$200,0),12),$B214:$M214,"="&amp;"X",$B$146:$M$146,"="&amp;"Y")</f>
        <v>0</v>
      </c>
      <c r="AG249">
        <f ca="1">SUMIFS(INDEX($B$149:$M$200,MATCH(AG$237,$A$149:$A$200,0),1):INDEX($B$149:$M$200,MATCH(AG$237,$A$149:$A$200,0),12),$B214:$M214,"="&amp;"X",$B$146:$M$146,"="&amp;"Y")</f>
        <v>0</v>
      </c>
      <c r="AH249">
        <f ca="1">SUMIFS(INDEX($B$149:$M$200,MATCH(AH$237,$A$149:$A$200,0),1):INDEX($B$149:$M$200,MATCH(AH$237,$A$149:$A$200,0),12),$B214:$M214,"="&amp;"X",$B$146:$M$146,"="&amp;"Y")</f>
        <v>0</v>
      </c>
      <c r="AI249">
        <f ca="1">SUMIFS(INDEX($B$149:$M$200,MATCH(AI$237,$A$149:$A$200,0),1):INDEX($B$149:$M$200,MATCH(AI$237,$A$149:$A$200,0),12),$B214:$M214,"="&amp;"X",$B$146:$M$146,"="&amp;"Y")</f>
        <v>0</v>
      </c>
      <c r="AJ249">
        <f ca="1">SUMIFS(INDEX($B$149:$M$200,MATCH(AJ$237,$A$149:$A$200,0),1):INDEX($B$149:$M$200,MATCH(AJ$237,$A$149:$A$200,0),12),$B214:$M214,"="&amp;"X",$B$146:$M$146,"="&amp;"Y")</f>
        <v>0</v>
      </c>
      <c r="AK249">
        <f ca="1">SUMIFS(INDEX($B$149:$M$200,MATCH(AK$237,$A$149:$A$200,0),1):INDEX($B$149:$M$200,MATCH(AK$237,$A$149:$A$200,0),12),$B214:$M214,"="&amp;"X",$B$146:$M$146,"="&amp;"Y")</f>
        <v>0</v>
      </c>
      <c r="AL249">
        <f ca="1">SUMIFS(INDEX($B$149:$M$200,MATCH(AL$237,$A$149:$A$200,0),1):INDEX($B$149:$M$200,MATCH(AL$237,$A$149:$A$200,0),12),$B214:$M214,"="&amp;"X",$B$146:$M$146,"="&amp;"Y")</f>
        <v>0</v>
      </c>
      <c r="AM249">
        <f ca="1">SUMIFS(INDEX($B$149:$M$200,MATCH(AM$237,$A$149:$A$200,0),1):INDEX($B$149:$M$200,MATCH(AM$237,$A$149:$A$200,0),12),$B214:$M214,"="&amp;"X",$B$146:$M$146,"="&amp;"Y")</f>
        <v>0</v>
      </c>
      <c r="AN249">
        <f ca="1">SUMIFS(INDEX($B$149:$M$200,MATCH(AN$237,$A$149:$A$200,0),1):INDEX($B$149:$M$200,MATCH(AN$237,$A$149:$A$200,0),12),$B214:$M214,"="&amp;"X",$B$146:$M$146,"="&amp;"Y")</f>
        <v>0</v>
      </c>
      <c r="AO249">
        <f ca="1">SUMIFS(INDEX($B$149:$M$200,MATCH(AO$237,$A$149:$A$200,0),1):INDEX($B$149:$M$200,MATCH(AO$237,$A$149:$A$200,0),12),$B214:$M214,"="&amp;"X",$B$146:$M$146,"="&amp;"Y")</f>
        <v>0</v>
      </c>
      <c r="AP249">
        <f ca="1">SUMIFS(INDEX($B$149:$M$200,MATCH(AP$237,$A$149:$A$200,0),1):INDEX($B$149:$M$200,MATCH(AP$237,$A$149:$A$200,0),12),$B214:$M214,"="&amp;"X",$B$146:$M$146,"="&amp;"Y")</f>
        <v>0</v>
      </c>
      <c r="AQ249">
        <f ca="1">SUMIFS(INDEX($B$149:$M$200,MATCH(AQ$237,$A$149:$A$200,0),1):INDEX($B$149:$M$200,MATCH(AQ$237,$A$149:$A$200,0),12),$B214:$M214,"="&amp;"X",$B$146:$M$146,"="&amp;"Y")</f>
        <v>0</v>
      </c>
      <c r="AR249">
        <f ca="1">SUMIFS(INDEX($B$149:$M$200,MATCH(AR$237,$A$149:$A$200,0),1):INDEX($B$149:$M$200,MATCH(AR$237,$A$149:$A$200,0),12),$B214:$M214,"="&amp;"X",$B$146:$M$146,"="&amp;"Y")</f>
        <v>0</v>
      </c>
      <c r="AS249">
        <f ca="1">SUMIFS(INDEX($B$149:$M$200,MATCH(AS$237,$A$149:$A$200,0),1):INDEX($B$149:$M$200,MATCH(AS$237,$A$149:$A$200,0),12),$B214:$M214,"="&amp;"X",$B$146:$M$146,"="&amp;"Y")</f>
        <v>0</v>
      </c>
      <c r="AT249">
        <f ca="1">SUMIFS(INDEX($B$149:$M$200,MATCH(AT$237,$A$149:$A$200,0),1):INDEX($B$149:$M$200,MATCH(AT$237,$A$149:$A$200,0),12),$B214:$M214,"="&amp;"X",$B$146:$M$146,"="&amp;"Y")</f>
        <v>0</v>
      </c>
      <c r="AU249">
        <f ca="1">SUMIFS(INDEX($B$149:$M$200,MATCH(AU$237,$A$149:$A$200,0),1):INDEX($B$149:$M$200,MATCH(AU$237,$A$149:$A$200,0),12),$B214:$M214,"="&amp;"X",$B$146:$M$146,"="&amp;"Y")</f>
        <v>0</v>
      </c>
      <c r="AV249">
        <f ca="1">SUMIFS(INDEX($B$149:$M$200,MATCH(AV$237,$A$149:$A$200,0),1):INDEX($B$149:$M$200,MATCH(AV$237,$A$149:$A$200,0),12),$B214:$M214,"="&amp;"X",$B$146:$M$146,"="&amp;"Y")</f>
        <v>0</v>
      </c>
      <c r="AW249">
        <f ca="1">SUMIFS(INDEX($B$149:$M$200,MATCH(AW$237,$A$149:$A$200,0),1):INDEX($B$149:$M$200,MATCH(AW$237,$A$149:$A$200,0),12),$B214:$M214,"="&amp;"X",$B$146:$M$146,"="&amp;"Y")</f>
        <v>0</v>
      </c>
      <c r="AX249">
        <f ca="1">SUMIFS(INDEX($B$149:$M$200,MATCH(AX$237,$A$149:$A$200,0),1):INDEX($B$149:$M$200,MATCH(AX$237,$A$149:$A$200,0),12),$B214:$M214,"="&amp;"X",$B$146:$M$146,"="&amp;"Y")</f>
        <v>0</v>
      </c>
      <c r="AY249">
        <f ca="1">SUMIFS(INDEX($B$149:$M$200,MATCH(AY$237,$A$149:$A$200,0),1):INDEX($B$149:$M$200,MATCH(AY$237,$A$149:$A$200,0),12),$B214:$M214,"="&amp;"X",$B$146:$M$146,"="&amp;"Y")</f>
        <v>0</v>
      </c>
      <c r="AZ249">
        <f ca="1">SUMIFS(INDEX($B$149:$M$200,MATCH(AZ$237,$A$149:$A$200,0),1):INDEX($B$149:$M$200,MATCH(AZ$237,$A$149:$A$200,0),12),$B214:$M214,"="&amp;"X",$B$146:$M$146,"="&amp;"Y")</f>
        <v>0</v>
      </c>
      <c r="BA249">
        <f ca="1">SUMIFS(INDEX($B$149:$M$200,MATCH(BA$237,$A$149:$A$200,0),1):INDEX($B$149:$M$200,MATCH(BA$237,$A$149:$A$200,0),12),$B214:$M214,"="&amp;"X",$B$146:$M$146,"="&amp;"Y")</f>
        <v>0</v>
      </c>
    </row>
    <row r="250" spans="1:53" x14ac:dyDescent="0.35">
      <c r="A250" s="2" t="str">
        <f>Setup!A32</f>
        <v>Caseload 13</v>
      </c>
      <c r="B250">
        <f ca="1">SUMIFS(INDEX($B$149:$M$200,MATCH(B$237,$A$149:$A$200,0),1):INDEX($B$149:$M$200,MATCH(B$237,$A$149:$A$200,0),12),$B215:$M215,"="&amp;"X",$B$146:$M$146,"="&amp;"Y")</f>
        <v>0</v>
      </c>
      <c r="C250">
        <f ca="1">SUMIFS(INDEX($B$149:$M$200,MATCH(C$237,$A$149:$A$200,0),1):INDEX($B$149:$M$200,MATCH(C$237,$A$149:$A$200,0),12),$B215:$M215,"="&amp;"X",$B$146:$M$146,"="&amp;"Y")</f>
        <v>0</v>
      </c>
      <c r="D250">
        <f ca="1">SUMIFS(INDEX($B$149:$M$200,MATCH(D$237,$A$149:$A$200,0),1):INDEX($B$149:$M$200,MATCH(D$237,$A$149:$A$200,0),12),$B215:$M215,"="&amp;"X",$B$146:$M$146,"="&amp;"Y")</f>
        <v>0</v>
      </c>
      <c r="E250">
        <f ca="1">SUMIFS(INDEX($B$149:$M$200,MATCH(E$237,$A$149:$A$200,0),1):INDEX($B$149:$M$200,MATCH(E$237,$A$149:$A$200,0),12),$B215:$M215,"="&amp;"X",$B$146:$M$146,"="&amp;"Y")</f>
        <v>0</v>
      </c>
      <c r="F250">
        <f ca="1">SUMIFS(INDEX($B$149:$M$200,MATCH(F$237,$A$149:$A$200,0),1):INDEX($B$149:$M$200,MATCH(F$237,$A$149:$A$200,0),12),$B215:$M215,"="&amp;"X",$B$146:$M$146,"="&amp;"Y")</f>
        <v>0</v>
      </c>
      <c r="G250">
        <f ca="1">SUMIFS(INDEX($B$149:$M$200,MATCH(G$237,$A$149:$A$200,0),1):INDEX($B$149:$M$200,MATCH(G$237,$A$149:$A$200,0),12),$B215:$M215,"="&amp;"X",$B$146:$M$146,"="&amp;"Y")</f>
        <v>0</v>
      </c>
      <c r="H250">
        <f ca="1">SUMIFS(INDEX($B$149:$M$200,MATCH(H$237,$A$149:$A$200,0),1):INDEX($B$149:$M$200,MATCH(H$237,$A$149:$A$200,0),12),$B215:$M215,"="&amp;"X",$B$146:$M$146,"="&amp;"Y")</f>
        <v>0</v>
      </c>
      <c r="I250">
        <f ca="1">SUMIFS(INDEX($B$149:$M$200,MATCH(I$237,$A$149:$A$200,0),1):INDEX($B$149:$M$200,MATCH(I$237,$A$149:$A$200,0),12),$B215:$M215,"="&amp;"X",$B$146:$M$146,"="&amp;"Y")</f>
        <v>0</v>
      </c>
      <c r="J250">
        <f ca="1">SUMIFS(INDEX($B$149:$M$200,MATCH(J$237,$A$149:$A$200,0),1):INDEX($B$149:$M$200,MATCH(J$237,$A$149:$A$200,0),12),$B215:$M215,"="&amp;"X",$B$146:$M$146,"="&amp;"Y")</f>
        <v>0</v>
      </c>
      <c r="K250">
        <f ca="1">SUMIFS(INDEX($B$149:$M$200,MATCH(K$237,$A$149:$A$200,0),1):INDEX($B$149:$M$200,MATCH(K$237,$A$149:$A$200,0),12),$B215:$M215,"="&amp;"X",$B$146:$M$146,"="&amp;"Y")</f>
        <v>0</v>
      </c>
      <c r="L250">
        <f ca="1">SUMIFS(INDEX($B$149:$M$200,MATCH(L$237,$A$149:$A$200,0),1):INDEX($B$149:$M$200,MATCH(L$237,$A$149:$A$200,0),12),$B215:$M215,"="&amp;"X",$B$146:$M$146,"="&amp;"Y")</f>
        <v>0</v>
      </c>
      <c r="M250">
        <f ca="1">SUMIFS(INDEX($B$149:$M$200,MATCH(M$237,$A$149:$A$200,0),1):INDEX($B$149:$M$200,MATCH(M$237,$A$149:$A$200,0),12),$B215:$M215,"="&amp;"X",$B$146:$M$146,"="&amp;"Y")</f>
        <v>0</v>
      </c>
      <c r="N250">
        <f ca="1">SUMIFS(INDEX($B$149:$M$200,MATCH(N$237,$A$149:$A$200,0),1):INDEX($B$149:$M$200,MATCH(N$237,$A$149:$A$200,0),12),$B215:$M215,"="&amp;"X",$B$146:$M$146,"="&amp;"Y")</f>
        <v>0</v>
      </c>
      <c r="O250">
        <f ca="1">SUMIFS(INDEX($B$149:$M$200,MATCH(O$237,$A$149:$A$200,0),1):INDEX($B$149:$M$200,MATCH(O$237,$A$149:$A$200,0),12),$B215:$M215,"="&amp;"X",$B$146:$M$146,"="&amp;"Y")</f>
        <v>0</v>
      </c>
      <c r="P250">
        <f ca="1">SUMIFS(INDEX($B$149:$M$200,MATCH(P$237,$A$149:$A$200,0),1):INDEX($B$149:$M$200,MATCH(P$237,$A$149:$A$200,0),12),$B215:$M215,"="&amp;"X",$B$146:$M$146,"="&amp;"Y")</f>
        <v>0</v>
      </c>
      <c r="Q250">
        <f ca="1">SUMIFS(INDEX($B$149:$M$200,MATCH(Q$237,$A$149:$A$200,0),1):INDEX($B$149:$M$200,MATCH(Q$237,$A$149:$A$200,0),12),$B215:$M215,"="&amp;"X",$B$146:$M$146,"="&amp;"Y")</f>
        <v>0</v>
      </c>
      <c r="R250">
        <f ca="1">SUMIFS(INDEX($B$149:$M$200,MATCH(R$237,$A$149:$A$200,0),1):INDEX($B$149:$M$200,MATCH(R$237,$A$149:$A$200,0),12),$B215:$M215,"="&amp;"X",$B$146:$M$146,"="&amp;"Y")</f>
        <v>0</v>
      </c>
      <c r="S250">
        <f ca="1">SUMIFS(INDEX($B$149:$M$200,MATCH(S$237,$A$149:$A$200,0),1):INDEX($B$149:$M$200,MATCH(S$237,$A$149:$A$200,0),12),$B215:$M215,"="&amp;"X",$B$146:$M$146,"="&amp;"Y")</f>
        <v>0</v>
      </c>
      <c r="T250">
        <f ca="1">SUMIFS(INDEX($B$149:$M$200,MATCH(T$237,$A$149:$A$200,0),1):INDEX($B$149:$M$200,MATCH(T$237,$A$149:$A$200,0),12),$B215:$M215,"="&amp;"X",$B$146:$M$146,"="&amp;"Y")</f>
        <v>0</v>
      </c>
      <c r="U250">
        <f ca="1">SUMIFS(INDEX($B$149:$M$200,MATCH(U$237,$A$149:$A$200,0),1):INDEX($B$149:$M$200,MATCH(U$237,$A$149:$A$200,0),12),$B215:$M215,"="&amp;"X",$B$146:$M$146,"="&amp;"Y")</f>
        <v>0</v>
      </c>
      <c r="V250">
        <f ca="1">SUMIFS(INDEX($B$149:$M$200,MATCH(V$237,$A$149:$A$200,0),1):INDEX($B$149:$M$200,MATCH(V$237,$A$149:$A$200,0),12),$B215:$M215,"="&amp;"X",$B$146:$M$146,"="&amp;"Y")</f>
        <v>0</v>
      </c>
      <c r="W250">
        <f ca="1">SUMIFS(INDEX($B$149:$M$200,MATCH(W$237,$A$149:$A$200,0),1):INDEX($B$149:$M$200,MATCH(W$237,$A$149:$A$200,0),12),$B215:$M215,"="&amp;"X",$B$146:$M$146,"="&amp;"Y")</f>
        <v>0</v>
      </c>
      <c r="X250">
        <f ca="1">SUMIFS(INDEX($B$149:$M$200,MATCH(X$237,$A$149:$A$200,0),1):INDEX($B$149:$M$200,MATCH(X$237,$A$149:$A$200,0),12),$B215:$M215,"="&amp;"X",$B$146:$M$146,"="&amp;"Y")</f>
        <v>0</v>
      </c>
      <c r="Y250">
        <f ca="1">SUMIFS(INDEX($B$149:$M$200,MATCH(Y$237,$A$149:$A$200,0),1):INDEX($B$149:$M$200,MATCH(Y$237,$A$149:$A$200,0),12),$B215:$M215,"="&amp;"X",$B$146:$M$146,"="&amp;"Y")</f>
        <v>0</v>
      </c>
      <c r="Z250">
        <f ca="1">SUMIFS(INDEX($B$149:$M$200,MATCH(Z$237,$A$149:$A$200,0),1):INDEX($B$149:$M$200,MATCH(Z$237,$A$149:$A$200,0),12),$B215:$M215,"="&amp;"X",$B$146:$M$146,"="&amp;"Y")</f>
        <v>0</v>
      </c>
      <c r="AA250">
        <f ca="1">SUMIFS(INDEX($B$149:$M$200,MATCH(AA$237,$A$149:$A$200,0),1):INDEX($B$149:$M$200,MATCH(AA$237,$A$149:$A$200,0),12),$B215:$M215,"="&amp;"X",$B$146:$M$146,"="&amp;"Y")</f>
        <v>0</v>
      </c>
      <c r="AB250">
        <f ca="1">SUMIFS(INDEX($B$149:$M$200,MATCH(AB$237,$A$149:$A$200,0),1):INDEX($B$149:$M$200,MATCH(AB$237,$A$149:$A$200,0),12),$B215:$M215,"="&amp;"X",$B$146:$M$146,"="&amp;"Y")</f>
        <v>0</v>
      </c>
      <c r="AC250">
        <f ca="1">SUMIFS(INDEX($B$149:$M$200,MATCH(AC$237,$A$149:$A$200,0),1):INDEX($B$149:$M$200,MATCH(AC$237,$A$149:$A$200,0),12),$B215:$M215,"="&amp;"X",$B$146:$M$146,"="&amp;"Y")</f>
        <v>0</v>
      </c>
      <c r="AD250">
        <f ca="1">SUMIFS(INDEX($B$149:$M$200,MATCH(AD$237,$A$149:$A$200,0),1):INDEX($B$149:$M$200,MATCH(AD$237,$A$149:$A$200,0),12),$B215:$M215,"="&amp;"X",$B$146:$M$146,"="&amp;"Y")</f>
        <v>0</v>
      </c>
      <c r="AE250">
        <f ca="1">SUMIFS(INDEX($B$149:$M$200,MATCH(AE$237,$A$149:$A$200,0),1):INDEX($B$149:$M$200,MATCH(AE$237,$A$149:$A$200,0),12),$B215:$M215,"="&amp;"X",$B$146:$M$146,"="&amp;"Y")</f>
        <v>0</v>
      </c>
      <c r="AF250">
        <f ca="1">SUMIFS(INDEX($B$149:$M$200,MATCH(AF$237,$A$149:$A$200,0),1):INDEX($B$149:$M$200,MATCH(AF$237,$A$149:$A$200,0),12),$B215:$M215,"="&amp;"X",$B$146:$M$146,"="&amp;"Y")</f>
        <v>0</v>
      </c>
      <c r="AG250">
        <f ca="1">SUMIFS(INDEX($B$149:$M$200,MATCH(AG$237,$A$149:$A$200,0),1):INDEX($B$149:$M$200,MATCH(AG$237,$A$149:$A$200,0),12),$B215:$M215,"="&amp;"X",$B$146:$M$146,"="&amp;"Y")</f>
        <v>0</v>
      </c>
      <c r="AH250">
        <f ca="1">SUMIFS(INDEX($B$149:$M$200,MATCH(AH$237,$A$149:$A$200,0),1):INDEX($B$149:$M$200,MATCH(AH$237,$A$149:$A$200,0),12),$B215:$M215,"="&amp;"X",$B$146:$M$146,"="&amp;"Y")</f>
        <v>0</v>
      </c>
      <c r="AI250">
        <f ca="1">SUMIFS(INDEX($B$149:$M$200,MATCH(AI$237,$A$149:$A$200,0),1):INDEX($B$149:$M$200,MATCH(AI$237,$A$149:$A$200,0),12),$B215:$M215,"="&amp;"X",$B$146:$M$146,"="&amp;"Y")</f>
        <v>0</v>
      </c>
      <c r="AJ250">
        <f ca="1">SUMIFS(INDEX($B$149:$M$200,MATCH(AJ$237,$A$149:$A$200,0),1):INDEX($B$149:$M$200,MATCH(AJ$237,$A$149:$A$200,0),12),$B215:$M215,"="&amp;"X",$B$146:$M$146,"="&amp;"Y")</f>
        <v>0</v>
      </c>
      <c r="AK250">
        <f ca="1">SUMIFS(INDEX($B$149:$M$200,MATCH(AK$237,$A$149:$A$200,0),1):INDEX($B$149:$M$200,MATCH(AK$237,$A$149:$A$200,0),12),$B215:$M215,"="&amp;"X",$B$146:$M$146,"="&amp;"Y")</f>
        <v>0</v>
      </c>
      <c r="AL250">
        <f ca="1">SUMIFS(INDEX($B$149:$M$200,MATCH(AL$237,$A$149:$A$200,0),1):INDEX($B$149:$M$200,MATCH(AL$237,$A$149:$A$200,0),12),$B215:$M215,"="&amp;"X",$B$146:$M$146,"="&amp;"Y")</f>
        <v>0</v>
      </c>
      <c r="AM250">
        <f ca="1">SUMIFS(INDEX($B$149:$M$200,MATCH(AM$237,$A$149:$A$200,0),1):INDEX($B$149:$M$200,MATCH(AM$237,$A$149:$A$200,0),12),$B215:$M215,"="&amp;"X",$B$146:$M$146,"="&amp;"Y")</f>
        <v>0</v>
      </c>
      <c r="AN250">
        <f ca="1">SUMIFS(INDEX($B$149:$M$200,MATCH(AN$237,$A$149:$A$200,0),1):INDEX($B$149:$M$200,MATCH(AN$237,$A$149:$A$200,0),12),$B215:$M215,"="&amp;"X",$B$146:$M$146,"="&amp;"Y")</f>
        <v>0</v>
      </c>
      <c r="AO250">
        <f ca="1">SUMIFS(INDEX($B$149:$M$200,MATCH(AO$237,$A$149:$A$200,0),1):INDEX($B$149:$M$200,MATCH(AO$237,$A$149:$A$200,0),12),$B215:$M215,"="&amp;"X",$B$146:$M$146,"="&amp;"Y")</f>
        <v>0</v>
      </c>
      <c r="AP250">
        <f ca="1">SUMIFS(INDEX($B$149:$M$200,MATCH(AP$237,$A$149:$A$200,0),1):INDEX($B$149:$M$200,MATCH(AP$237,$A$149:$A$200,0),12),$B215:$M215,"="&amp;"X",$B$146:$M$146,"="&amp;"Y")</f>
        <v>0</v>
      </c>
      <c r="AQ250">
        <f ca="1">SUMIFS(INDEX($B$149:$M$200,MATCH(AQ$237,$A$149:$A$200,0),1):INDEX($B$149:$M$200,MATCH(AQ$237,$A$149:$A$200,0),12),$B215:$M215,"="&amp;"X",$B$146:$M$146,"="&amp;"Y")</f>
        <v>0</v>
      </c>
      <c r="AR250">
        <f ca="1">SUMIFS(INDEX($B$149:$M$200,MATCH(AR$237,$A$149:$A$200,0),1):INDEX($B$149:$M$200,MATCH(AR$237,$A$149:$A$200,0),12),$B215:$M215,"="&amp;"X",$B$146:$M$146,"="&amp;"Y")</f>
        <v>0</v>
      </c>
      <c r="AS250">
        <f ca="1">SUMIFS(INDEX($B$149:$M$200,MATCH(AS$237,$A$149:$A$200,0),1):INDEX($B$149:$M$200,MATCH(AS$237,$A$149:$A$200,0),12),$B215:$M215,"="&amp;"X",$B$146:$M$146,"="&amp;"Y")</f>
        <v>0</v>
      </c>
      <c r="AT250">
        <f ca="1">SUMIFS(INDEX($B$149:$M$200,MATCH(AT$237,$A$149:$A$200,0),1):INDEX($B$149:$M$200,MATCH(AT$237,$A$149:$A$200,0),12),$B215:$M215,"="&amp;"X",$B$146:$M$146,"="&amp;"Y")</f>
        <v>0</v>
      </c>
      <c r="AU250">
        <f ca="1">SUMIFS(INDEX($B$149:$M$200,MATCH(AU$237,$A$149:$A$200,0),1):INDEX($B$149:$M$200,MATCH(AU$237,$A$149:$A$200,0),12),$B215:$M215,"="&amp;"X",$B$146:$M$146,"="&amp;"Y")</f>
        <v>0</v>
      </c>
      <c r="AV250">
        <f ca="1">SUMIFS(INDEX($B$149:$M$200,MATCH(AV$237,$A$149:$A$200,0),1):INDEX($B$149:$M$200,MATCH(AV$237,$A$149:$A$200,0),12),$B215:$M215,"="&amp;"X",$B$146:$M$146,"="&amp;"Y")</f>
        <v>0</v>
      </c>
      <c r="AW250">
        <f ca="1">SUMIFS(INDEX($B$149:$M$200,MATCH(AW$237,$A$149:$A$200,0),1):INDEX($B$149:$M$200,MATCH(AW$237,$A$149:$A$200,0),12),$B215:$M215,"="&amp;"X",$B$146:$M$146,"="&amp;"Y")</f>
        <v>0</v>
      </c>
      <c r="AX250">
        <f ca="1">SUMIFS(INDEX($B$149:$M$200,MATCH(AX$237,$A$149:$A$200,0),1):INDEX($B$149:$M$200,MATCH(AX$237,$A$149:$A$200,0),12),$B215:$M215,"="&amp;"X",$B$146:$M$146,"="&amp;"Y")</f>
        <v>0</v>
      </c>
      <c r="AY250">
        <f ca="1">SUMIFS(INDEX($B$149:$M$200,MATCH(AY$237,$A$149:$A$200,0),1):INDEX($B$149:$M$200,MATCH(AY$237,$A$149:$A$200,0),12),$B215:$M215,"="&amp;"X",$B$146:$M$146,"="&amp;"Y")</f>
        <v>0</v>
      </c>
      <c r="AZ250">
        <f ca="1">SUMIFS(INDEX($B$149:$M$200,MATCH(AZ$237,$A$149:$A$200,0),1):INDEX($B$149:$M$200,MATCH(AZ$237,$A$149:$A$200,0),12),$B215:$M215,"="&amp;"X",$B$146:$M$146,"="&amp;"Y")</f>
        <v>0</v>
      </c>
      <c r="BA250">
        <f ca="1">SUMIFS(INDEX($B$149:$M$200,MATCH(BA$237,$A$149:$A$200,0),1):INDEX($B$149:$M$200,MATCH(BA$237,$A$149:$A$200,0),12),$B215:$M215,"="&amp;"X",$B$146:$M$146,"="&amp;"Y")</f>
        <v>0</v>
      </c>
    </row>
    <row r="251" spans="1:53" x14ac:dyDescent="0.35">
      <c r="A251" s="2" t="str">
        <f>Setup!A33</f>
        <v>Caseload 14</v>
      </c>
      <c r="B251">
        <f ca="1">SUMIFS(INDEX($B$149:$M$200,MATCH(B$237,$A$149:$A$200,0),1):INDEX($B$149:$M$200,MATCH(B$237,$A$149:$A$200,0),12),$B216:$M216,"="&amp;"X",$B$146:$M$146,"="&amp;"Y")</f>
        <v>0</v>
      </c>
      <c r="C251">
        <f ca="1">SUMIFS(INDEX($B$149:$M$200,MATCH(C$237,$A$149:$A$200,0),1):INDEX($B$149:$M$200,MATCH(C$237,$A$149:$A$200,0),12),$B216:$M216,"="&amp;"X",$B$146:$M$146,"="&amp;"Y")</f>
        <v>0</v>
      </c>
      <c r="D251">
        <f ca="1">SUMIFS(INDEX($B$149:$M$200,MATCH(D$237,$A$149:$A$200,0),1):INDEX($B$149:$M$200,MATCH(D$237,$A$149:$A$200,0),12),$B216:$M216,"="&amp;"X",$B$146:$M$146,"="&amp;"Y")</f>
        <v>0</v>
      </c>
      <c r="E251">
        <f ca="1">SUMIFS(INDEX($B$149:$M$200,MATCH(E$237,$A$149:$A$200,0),1):INDEX($B$149:$M$200,MATCH(E$237,$A$149:$A$200,0),12),$B216:$M216,"="&amp;"X",$B$146:$M$146,"="&amp;"Y")</f>
        <v>0</v>
      </c>
      <c r="F251">
        <f ca="1">SUMIFS(INDEX($B$149:$M$200,MATCH(F$237,$A$149:$A$200,0),1):INDEX($B$149:$M$200,MATCH(F$237,$A$149:$A$200,0),12),$B216:$M216,"="&amp;"X",$B$146:$M$146,"="&amp;"Y")</f>
        <v>0</v>
      </c>
      <c r="G251">
        <f ca="1">SUMIFS(INDEX($B$149:$M$200,MATCH(G$237,$A$149:$A$200,0),1):INDEX($B$149:$M$200,MATCH(G$237,$A$149:$A$200,0),12),$B216:$M216,"="&amp;"X",$B$146:$M$146,"="&amp;"Y")</f>
        <v>0</v>
      </c>
      <c r="H251">
        <f ca="1">SUMIFS(INDEX($B$149:$M$200,MATCH(H$237,$A$149:$A$200,0),1):INDEX($B$149:$M$200,MATCH(H$237,$A$149:$A$200,0),12),$B216:$M216,"="&amp;"X",$B$146:$M$146,"="&amp;"Y")</f>
        <v>0</v>
      </c>
      <c r="I251">
        <f ca="1">SUMIFS(INDEX($B$149:$M$200,MATCH(I$237,$A$149:$A$200,0),1):INDEX($B$149:$M$200,MATCH(I$237,$A$149:$A$200,0),12),$B216:$M216,"="&amp;"X",$B$146:$M$146,"="&amp;"Y")</f>
        <v>0</v>
      </c>
      <c r="J251">
        <f ca="1">SUMIFS(INDEX($B$149:$M$200,MATCH(J$237,$A$149:$A$200,0),1):INDEX($B$149:$M$200,MATCH(J$237,$A$149:$A$200,0),12),$B216:$M216,"="&amp;"X",$B$146:$M$146,"="&amp;"Y")</f>
        <v>0</v>
      </c>
      <c r="K251">
        <f ca="1">SUMIFS(INDEX($B$149:$M$200,MATCH(K$237,$A$149:$A$200,0),1):INDEX($B$149:$M$200,MATCH(K$237,$A$149:$A$200,0),12),$B216:$M216,"="&amp;"X",$B$146:$M$146,"="&amp;"Y")</f>
        <v>0</v>
      </c>
      <c r="L251">
        <f ca="1">SUMIFS(INDEX($B$149:$M$200,MATCH(L$237,$A$149:$A$200,0),1):INDEX($B$149:$M$200,MATCH(L$237,$A$149:$A$200,0),12),$B216:$M216,"="&amp;"X",$B$146:$M$146,"="&amp;"Y")</f>
        <v>0</v>
      </c>
      <c r="M251">
        <f ca="1">SUMIFS(INDEX($B$149:$M$200,MATCH(M$237,$A$149:$A$200,0),1):INDEX($B$149:$M$200,MATCH(M$237,$A$149:$A$200,0),12),$B216:$M216,"="&amp;"X",$B$146:$M$146,"="&amp;"Y")</f>
        <v>0</v>
      </c>
      <c r="N251">
        <f ca="1">SUMIFS(INDEX($B$149:$M$200,MATCH(N$237,$A$149:$A$200,0),1):INDEX($B$149:$M$200,MATCH(N$237,$A$149:$A$200,0),12),$B216:$M216,"="&amp;"X",$B$146:$M$146,"="&amp;"Y")</f>
        <v>0</v>
      </c>
      <c r="O251">
        <f ca="1">SUMIFS(INDEX($B$149:$M$200,MATCH(O$237,$A$149:$A$200,0),1):INDEX($B$149:$M$200,MATCH(O$237,$A$149:$A$200,0),12),$B216:$M216,"="&amp;"X",$B$146:$M$146,"="&amp;"Y")</f>
        <v>0</v>
      </c>
      <c r="P251">
        <f ca="1">SUMIFS(INDEX($B$149:$M$200,MATCH(P$237,$A$149:$A$200,0),1):INDEX($B$149:$M$200,MATCH(P$237,$A$149:$A$200,0),12),$B216:$M216,"="&amp;"X",$B$146:$M$146,"="&amp;"Y")</f>
        <v>0</v>
      </c>
      <c r="Q251">
        <f ca="1">SUMIFS(INDEX($B$149:$M$200,MATCH(Q$237,$A$149:$A$200,0),1):INDEX($B$149:$M$200,MATCH(Q$237,$A$149:$A$200,0),12),$B216:$M216,"="&amp;"X",$B$146:$M$146,"="&amp;"Y")</f>
        <v>0</v>
      </c>
      <c r="R251">
        <f ca="1">SUMIFS(INDEX($B$149:$M$200,MATCH(R$237,$A$149:$A$200,0),1):INDEX($B$149:$M$200,MATCH(R$237,$A$149:$A$200,0),12),$B216:$M216,"="&amp;"X",$B$146:$M$146,"="&amp;"Y")</f>
        <v>0</v>
      </c>
      <c r="S251">
        <f ca="1">SUMIFS(INDEX($B$149:$M$200,MATCH(S$237,$A$149:$A$200,0),1):INDEX($B$149:$M$200,MATCH(S$237,$A$149:$A$200,0),12),$B216:$M216,"="&amp;"X",$B$146:$M$146,"="&amp;"Y")</f>
        <v>0</v>
      </c>
      <c r="T251">
        <f ca="1">SUMIFS(INDEX($B$149:$M$200,MATCH(T$237,$A$149:$A$200,0),1):INDEX($B$149:$M$200,MATCH(T$237,$A$149:$A$200,0),12),$B216:$M216,"="&amp;"X",$B$146:$M$146,"="&amp;"Y")</f>
        <v>0</v>
      </c>
      <c r="U251">
        <f ca="1">SUMIFS(INDEX($B$149:$M$200,MATCH(U$237,$A$149:$A$200,0),1):INDEX($B$149:$M$200,MATCH(U$237,$A$149:$A$200,0),12),$B216:$M216,"="&amp;"X",$B$146:$M$146,"="&amp;"Y")</f>
        <v>0</v>
      </c>
      <c r="V251">
        <f ca="1">SUMIFS(INDEX($B$149:$M$200,MATCH(V$237,$A$149:$A$200,0),1):INDEX($B$149:$M$200,MATCH(V$237,$A$149:$A$200,0),12),$B216:$M216,"="&amp;"X",$B$146:$M$146,"="&amp;"Y")</f>
        <v>0</v>
      </c>
      <c r="W251">
        <f ca="1">SUMIFS(INDEX($B$149:$M$200,MATCH(W$237,$A$149:$A$200,0),1):INDEX($B$149:$M$200,MATCH(W$237,$A$149:$A$200,0),12),$B216:$M216,"="&amp;"X",$B$146:$M$146,"="&amp;"Y")</f>
        <v>0</v>
      </c>
      <c r="X251">
        <f ca="1">SUMIFS(INDEX($B$149:$M$200,MATCH(X$237,$A$149:$A$200,0),1):INDEX($B$149:$M$200,MATCH(X$237,$A$149:$A$200,0),12),$B216:$M216,"="&amp;"X",$B$146:$M$146,"="&amp;"Y")</f>
        <v>0</v>
      </c>
      <c r="Y251">
        <f ca="1">SUMIFS(INDEX($B$149:$M$200,MATCH(Y$237,$A$149:$A$200,0),1):INDEX($B$149:$M$200,MATCH(Y$237,$A$149:$A$200,0),12),$B216:$M216,"="&amp;"X",$B$146:$M$146,"="&amp;"Y")</f>
        <v>0</v>
      </c>
      <c r="Z251">
        <f ca="1">SUMIFS(INDEX($B$149:$M$200,MATCH(Z$237,$A$149:$A$200,0),1):INDEX($B$149:$M$200,MATCH(Z$237,$A$149:$A$200,0),12),$B216:$M216,"="&amp;"X",$B$146:$M$146,"="&amp;"Y")</f>
        <v>0</v>
      </c>
      <c r="AA251">
        <f ca="1">SUMIFS(INDEX($B$149:$M$200,MATCH(AA$237,$A$149:$A$200,0),1):INDEX($B$149:$M$200,MATCH(AA$237,$A$149:$A$200,0),12),$B216:$M216,"="&amp;"X",$B$146:$M$146,"="&amp;"Y")</f>
        <v>0</v>
      </c>
      <c r="AB251">
        <f ca="1">SUMIFS(INDEX($B$149:$M$200,MATCH(AB$237,$A$149:$A$200,0),1):INDEX($B$149:$M$200,MATCH(AB$237,$A$149:$A$200,0),12),$B216:$M216,"="&amp;"X",$B$146:$M$146,"="&amp;"Y")</f>
        <v>0</v>
      </c>
      <c r="AC251">
        <f ca="1">SUMIFS(INDEX($B$149:$M$200,MATCH(AC$237,$A$149:$A$200,0),1):INDEX($B$149:$M$200,MATCH(AC$237,$A$149:$A$200,0),12),$B216:$M216,"="&amp;"X",$B$146:$M$146,"="&amp;"Y")</f>
        <v>0</v>
      </c>
      <c r="AD251">
        <f ca="1">SUMIFS(INDEX($B$149:$M$200,MATCH(AD$237,$A$149:$A$200,0),1):INDEX($B$149:$M$200,MATCH(AD$237,$A$149:$A$200,0),12),$B216:$M216,"="&amp;"X",$B$146:$M$146,"="&amp;"Y")</f>
        <v>0</v>
      </c>
      <c r="AE251">
        <f ca="1">SUMIFS(INDEX($B$149:$M$200,MATCH(AE$237,$A$149:$A$200,0),1):INDEX($B$149:$M$200,MATCH(AE$237,$A$149:$A$200,0),12),$B216:$M216,"="&amp;"X",$B$146:$M$146,"="&amp;"Y")</f>
        <v>0</v>
      </c>
      <c r="AF251">
        <f ca="1">SUMIFS(INDEX($B$149:$M$200,MATCH(AF$237,$A$149:$A$200,0),1):INDEX($B$149:$M$200,MATCH(AF$237,$A$149:$A$200,0),12),$B216:$M216,"="&amp;"X",$B$146:$M$146,"="&amp;"Y")</f>
        <v>0</v>
      </c>
      <c r="AG251">
        <f ca="1">SUMIFS(INDEX($B$149:$M$200,MATCH(AG$237,$A$149:$A$200,0),1):INDEX($B$149:$M$200,MATCH(AG$237,$A$149:$A$200,0),12),$B216:$M216,"="&amp;"X",$B$146:$M$146,"="&amp;"Y")</f>
        <v>0</v>
      </c>
      <c r="AH251">
        <f ca="1">SUMIFS(INDEX($B$149:$M$200,MATCH(AH$237,$A$149:$A$200,0),1):INDEX($B$149:$M$200,MATCH(AH$237,$A$149:$A$200,0),12),$B216:$M216,"="&amp;"X",$B$146:$M$146,"="&amp;"Y")</f>
        <v>0</v>
      </c>
      <c r="AI251">
        <f ca="1">SUMIFS(INDEX($B$149:$M$200,MATCH(AI$237,$A$149:$A$200,0),1):INDEX($B$149:$M$200,MATCH(AI$237,$A$149:$A$200,0),12),$B216:$M216,"="&amp;"X",$B$146:$M$146,"="&amp;"Y")</f>
        <v>0</v>
      </c>
      <c r="AJ251">
        <f ca="1">SUMIFS(INDEX($B$149:$M$200,MATCH(AJ$237,$A$149:$A$200,0),1):INDEX($B$149:$M$200,MATCH(AJ$237,$A$149:$A$200,0),12),$B216:$M216,"="&amp;"X",$B$146:$M$146,"="&amp;"Y")</f>
        <v>0</v>
      </c>
      <c r="AK251">
        <f ca="1">SUMIFS(INDEX($B$149:$M$200,MATCH(AK$237,$A$149:$A$200,0),1):INDEX($B$149:$M$200,MATCH(AK$237,$A$149:$A$200,0),12),$B216:$M216,"="&amp;"X",$B$146:$M$146,"="&amp;"Y")</f>
        <v>0</v>
      </c>
      <c r="AL251">
        <f ca="1">SUMIFS(INDEX($B$149:$M$200,MATCH(AL$237,$A$149:$A$200,0),1):INDEX($B$149:$M$200,MATCH(AL$237,$A$149:$A$200,0),12),$B216:$M216,"="&amp;"X",$B$146:$M$146,"="&amp;"Y")</f>
        <v>0</v>
      </c>
      <c r="AM251">
        <f ca="1">SUMIFS(INDEX($B$149:$M$200,MATCH(AM$237,$A$149:$A$200,0),1):INDEX($B$149:$M$200,MATCH(AM$237,$A$149:$A$200,0),12),$B216:$M216,"="&amp;"X",$B$146:$M$146,"="&amp;"Y")</f>
        <v>0</v>
      </c>
      <c r="AN251">
        <f ca="1">SUMIFS(INDEX($B$149:$M$200,MATCH(AN$237,$A$149:$A$200,0),1):INDEX($B$149:$M$200,MATCH(AN$237,$A$149:$A$200,0),12),$B216:$M216,"="&amp;"X",$B$146:$M$146,"="&amp;"Y")</f>
        <v>0</v>
      </c>
      <c r="AO251">
        <f ca="1">SUMIFS(INDEX($B$149:$M$200,MATCH(AO$237,$A$149:$A$200,0),1):INDEX($B$149:$M$200,MATCH(AO$237,$A$149:$A$200,0),12),$B216:$M216,"="&amp;"X",$B$146:$M$146,"="&amp;"Y")</f>
        <v>0</v>
      </c>
      <c r="AP251">
        <f ca="1">SUMIFS(INDEX($B$149:$M$200,MATCH(AP$237,$A$149:$A$200,0),1):INDEX($B$149:$M$200,MATCH(AP$237,$A$149:$A$200,0),12),$B216:$M216,"="&amp;"X",$B$146:$M$146,"="&amp;"Y")</f>
        <v>0</v>
      </c>
      <c r="AQ251">
        <f ca="1">SUMIFS(INDEX($B$149:$M$200,MATCH(AQ$237,$A$149:$A$200,0),1):INDEX($B$149:$M$200,MATCH(AQ$237,$A$149:$A$200,0),12),$B216:$M216,"="&amp;"X",$B$146:$M$146,"="&amp;"Y")</f>
        <v>0</v>
      </c>
      <c r="AR251">
        <f ca="1">SUMIFS(INDEX($B$149:$M$200,MATCH(AR$237,$A$149:$A$200,0),1):INDEX($B$149:$M$200,MATCH(AR$237,$A$149:$A$200,0),12),$B216:$M216,"="&amp;"X",$B$146:$M$146,"="&amp;"Y")</f>
        <v>0</v>
      </c>
      <c r="AS251">
        <f ca="1">SUMIFS(INDEX($B$149:$M$200,MATCH(AS$237,$A$149:$A$200,0),1):INDEX($B$149:$M$200,MATCH(AS$237,$A$149:$A$200,0),12),$B216:$M216,"="&amp;"X",$B$146:$M$146,"="&amp;"Y")</f>
        <v>0</v>
      </c>
      <c r="AT251">
        <f ca="1">SUMIFS(INDEX($B$149:$M$200,MATCH(AT$237,$A$149:$A$200,0),1):INDEX($B$149:$M$200,MATCH(AT$237,$A$149:$A$200,0),12),$B216:$M216,"="&amp;"X",$B$146:$M$146,"="&amp;"Y")</f>
        <v>0</v>
      </c>
      <c r="AU251">
        <f ca="1">SUMIFS(INDEX($B$149:$M$200,MATCH(AU$237,$A$149:$A$200,0),1):INDEX($B$149:$M$200,MATCH(AU$237,$A$149:$A$200,0),12),$B216:$M216,"="&amp;"X",$B$146:$M$146,"="&amp;"Y")</f>
        <v>0</v>
      </c>
      <c r="AV251">
        <f ca="1">SUMIFS(INDEX($B$149:$M$200,MATCH(AV$237,$A$149:$A$200,0),1):INDEX($B$149:$M$200,MATCH(AV$237,$A$149:$A$200,0),12),$B216:$M216,"="&amp;"X",$B$146:$M$146,"="&amp;"Y")</f>
        <v>0</v>
      </c>
      <c r="AW251">
        <f ca="1">SUMIFS(INDEX($B$149:$M$200,MATCH(AW$237,$A$149:$A$200,0),1):INDEX($B$149:$M$200,MATCH(AW$237,$A$149:$A$200,0),12),$B216:$M216,"="&amp;"X",$B$146:$M$146,"="&amp;"Y")</f>
        <v>0</v>
      </c>
      <c r="AX251">
        <f ca="1">SUMIFS(INDEX($B$149:$M$200,MATCH(AX$237,$A$149:$A$200,0),1):INDEX($B$149:$M$200,MATCH(AX$237,$A$149:$A$200,0),12),$B216:$M216,"="&amp;"X",$B$146:$M$146,"="&amp;"Y")</f>
        <v>0</v>
      </c>
      <c r="AY251">
        <f ca="1">SUMIFS(INDEX($B$149:$M$200,MATCH(AY$237,$A$149:$A$200,0),1):INDEX($B$149:$M$200,MATCH(AY$237,$A$149:$A$200,0),12),$B216:$M216,"="&amp;"X",$B$146:$M$146,"="&amp;"Y")</f>
        <v>0</v>
      </c>
      <c r="AZ251">
        <f ca="1">SUMIFS(INDEX($B$149:$M$200,MATCH(AZ$237,$A$149:$A$200,0),1):INDEX($B$149:$M$200,MATCH(AZ$237,$A$149:$A$200,0),12),$B216:$M216,"="&amp;"X",$B$146:$M$146,"="&amp;"Y")</f>
        <v>0</v>
      </c>
      <c r="BA251">
        <f ca="1">SUMIFS(INDEX($B$149:$M$200,MATCH(BA$237,$A$149:$A$200,0),1):INDEX($B$149:$M$200,MATCH(BA$237,$A$149:$A$200,0),12),$B216:$M216,"="&amp;"X",$B$146:$M$146,"="&amp;"Y")</f>
        <v>0</v>
      </c>
    </row>
    <row r="252" spans="1:53" x14ac:dyDescent="0.35">
      <c r="A252" s="2" t="str">
        <f>Setup!A34</f>
        <v>Caseload 15</v>
      </c>
      <c r="B252">
        <f ca="1">SUMIFS(INDEX($B$149:$M$200,MATCH(B$237,$A$149:$A$200,0),1):INDEX($B$149:$M$200,MATCH(B$237,$A$149:$A$200,0),12),$B217:$M217,"="&amp;"X",$B$146:$M$146,"="&amp;"Y")</f>
        <v>0</v>
      </c>
      <c r="C252">
        <f ca="1">SUMIFS(INDEX($B$149:$M$200,MATCH(C$237,$A$149:$A$200,0),1):INDEX($B$149:$M$200,MATCH(C$237,$A$149:$A$200,0),12),$B217:$M217,"="&amp;"X",$B$146:$M$146,"="&amp;"Y")</f>
        <v>0</v>
      </c>
      <c r="D252">
        <f ca="1">SUMIFS(INDEX($B$149:$M$200,MATCH(D$237,$A$149:$A$200,0),1):INDEX($B$149:$M$200,MATCH(D$237,$A$149:$A$200,0),12),$B217:$M217,"="&amp;"X",$B$146:$M$146,"="&amp;"Y")</f>
        <v>0</v>
      </c>
      <c r="E252">
        <f ca="1">SUMIFS(INDEX($B$149:$M$200,MATCH(E$237,$A$149:$A$200,0),1):INDEX($B$149:$M$200,MATCH(E$237,$A$149:$A$200,0),12),$B217:$M217,"="&amp;"X",$B$146:$M$146,"="&amp;"Y")</f>
        <v>0</v>
      </c>
      <c r="F252">
        <f ca="1">SUMIFS(INDEX($B$149:$M$200,MATCH(F$237,$A$149:$A$200,0),1):INDEX($B$149:$M$200,MATCH(F$237,$A$149:$A$200,0),12),$B217:$M217,"="&amp;"X",$B$146:$M$146,"="&amp;"Y")</f>
        <v>0</v>
      </c>
      <c r="G252">
        <f ca="1">SUMIFS(INDEX($B$149:$M$200,MATCH(G$237,$A$149:$A$200,0),1):INDEX($B$149:$M$200,MATCH(G$237,$A$149:$A$200,0),12),$B217:$M217,"="&amp;"X",$B$146:$M$146,"="&amp;"Y")</f>
        <v>0</v>
      </c>
      <c r="H252">
        <f ca="1">SUMIFS(INDEX($B$149:$M$200,MATCH(H$237,$A$149:$A$200,0),1):INDEX($B$149:$M$200,MATCH(H$237,$A$149:$A$200,0),12),$B217:$M217,"="&amp;"X",$B$146:$M$146,"="&amp;"Y")</f>
        <v>0</v>
      </c>
      <c r="I252">
        <f ca="1">SUMIFS(INDEX($B$149:$M$200,MATCH(I$237,$A$149:$A$200,0),1):INDEX($B$149:$M$200,MATCH(I$237,$A$149:$A$200,0),12),$B217:$M217,"="&amp;"X",$B$146:$M$146,"="&amp;"Y")</f>
        <v>0</v>
      </c>
      <c r="J252">
        <f ca="1">SUMIFS(INDEX($B$149:$M$200,MATCH(J$237,$A$149:$A$200,0),1):INDEX($B$149:$M$200,MATCH(J$237,$A$149:$A$200,0),12),$B217:$M217,"="&amp;"X",$B$146:$M$146,"="&amp;"Y")</f>
        <v>0</v>
      </c>
      <c r="K252">
        <f ca="1">SUMIFS(INDEX($B$149:$M$200,MATCH(K$237,$A$149:$A$200,0),1):INDEX($B$149:$M$200,MATCH(K$237,$A$149:$A$200,0),12),$B217:$M217,"="&amp;"X",$B$146:$M$146,"="&amp;"Y")</f>
        <v>0</v>
      </c>
      <c r="L252">
        <f ca="1">SUMIFS(INDEX($B$149:$M$200,MATCH(L$237,$A$149:$A$200,0),1):INDEX($B$149:$M$200,MATCH(L$237,$A$149:$A$200,0),12),$B217:$M217,"="&amp;"X",$B$146:$M$146,"="&amp;"Y")</f>
        <v>0</v>
      </c>
      <c r="M252">
        <f ca="1">SUMIFS(INDEX($B$149:$M$200,MATCH(M$237,$A$149:$A$200,0),1):INDEX($B$149:$M$200,MATCH(M$237,$A$149:$A$200,0),12),$B217:$M217,"="&amp;"X",$B$146:$M$146,"="&amp;"Y")</f>
        <v>0</v>
      </c>
      <c r="N252">
        <f ca="1">SUMIFS(INDEX($B$149:$M$200,MATCH(N$237,$A$149:$A$200,0),1):INDEX($B$149:$M$200,MATCH(N$237,$A$149:$A$200,0),12),$B217:$M217,"="&amp;"X",$B$146:$M$146,"="&amp;"Y")</f>
        <v>0</v>
      </c>
      <c r="O252">
        <f ca="1">SUMIFS(INDEX($B$149:$M$200,MATCH(O$237,$A$149:$A$200,0),1):INDEX($B$149:$M$200,MATCH(O$237,$A$149:$A$200,0),12),$B217:$M217,"="&amp;"X",$B$146:$M$146,"="&amp;"Y")</f>
        <v>0</v>
      </c>
      <c r="P252">
        <f ca="1">SUMIFS(INDEX($B$149:$M$200,MATCH(P$237,$A$149:$A$200,0),1):INDEX($B$149:$M$200,MATCH(P$237,$A$149:$A$200,0),12),$B217:$M217,"="&amp;"X",$B$146:$M$146,"="&amp;"Y")</f>
        <v>0</v>
      </c>
      <c r="Q252">
        <f ca="1">SUMIFS(INDEX($B$149:$M$200,MATCH(Q$237,$A$149:$A$200,0),1):INDEX($B$149:$M$200,MATCH(Q$237,$A$149:$A$200,0),12),$B217:$M217,"="&amp;"X",$B$146:$M$146,"="&amp;"Y")</f>
        <v>0</v>
      </c>
      <c r="R252">
        <f ca="1">SUMIFS(INDEX($B$149:$M$200,MATCH(R$237,$A$149:$A$200,0),1):INDEX($B$149:$M$200,MATCH(R$237,$A$149:$A$200,0),12),$B217:$M217,"="&amp;"X",$B$146:$M$146,"="&amp;"Y")</f>
        <v>0</v>
      </c>
      <c r="S252">
        <f ca="1">SUMIFS(INDEX($B$149:$M$200,MATCH(S$237,$A$149:$A$200,0),1):INDEX($B$149:$M$200,MATCH(S$237,$A$149:$A$200,0),12),$B217:$M217,"="&amp;"X",$B$146:$M$146,"="&amp;"Y")</f>
        <v>0</v>
      </c>
      <c r="T252">
        <f ca="1">SUMIFS(INDEX($B$149:$M$200,MATCH(T$237,$A$149:$A$200,0),1):INDEX($B$149:$M$200,MATCH(T$237,$A$149:$A$200,0),12),$B217:$M217,"="&amp;"X",$B$146:$M$146,"="&amp;"Y")</f>
        <v>0</v>
      </c>
      <c r="U252">
        <f ca="1">SUMIFS(INDEX($B$149:$M$200,MATCH(U$237,$A$149:$A$200,0),1):INDEX($B$149:$M$200,MATCH(U$237,$A$149:$A$200,0),12),$B217:$M217,"="&amp;"X",$B$146:$M$146,"="&amp;"Y")</f>
        <v>0</v>
      </c>
      <c r="V252">
        <f ca="1">SUMIFS(INDEX($B$149:$M$200,MATCH(V$237,$A$149:$A$200,0),1):INDEX($B$149:$M$200,MATCH(V$237,$A$149:$A$200,0),12),$B217:$M217,"="&amp;"X",$B$146:$M$146,"="&amp;"Y")</f>
        <v>0</v>
      </c>
      <c r="W252">
        <f ca="1">SUMIFS(INDEX($B$149:$M$200,MATCH(W$237,$A$149:$A$200,0),1):INDEX($B$149:$M$200,MATCH(W$237,$A$149:$A$200,0),12),$B217:$M217,"="&amp;"X",$B$146:$M$146,"="&amp;"Y")</f>
        <v>0</v>
      </c>
      <c r="X252">
        <f ca="1">SUMIFS(INDEX($B$149:$M$200,MATCH(X$237,$A$149:$A$200,0),1):INDEX($B$149:$M$200,MATCH(X$237,$A$149:$A$200,0),12),$B217:$M217,"="&amp;"X",$B$146:$M$146,"="&amp;"Y")</f>
        <v>0</v>
      </c>
      <c r="Y252">
        <f ca="1">SUMIFS(INDEX($B$149:$M$200,MATCH(Y$237,$A$149:$A$200,0),1):INDEX($B$149:$M$200,MATCH(Y$237,$A$149:$A$200,0),12),$B217:$M217,"="&amp;"X",$B$146:$M$146,"="&amp;"Y")</f>
        <v>0</v>
      </c>
      <c r="Z252">
        <f ca="1">SUMIFS(INDEX($B$149:$M$200,MATCH(Z$237,$A$149:$A$200,0),1):INDEX($B$149:$M$200,MATCH(Z$237,$A$149:$A$200,0),12),$B217:$M217,"="&amp;"X",$B$146:$M$146,"="&amp;"Y")</f>
        <v>0</v>
      </c>
      <c r="AA252">
        <f ca="1">SUMIFS(INDEX($B$149:$M$200,MATCH(AA$237,$A$149:$A$200,0),1):INDEX($B$149:$M$200,MATCH(AA$237,$A$149:$A$200,0),12),$B217:$M217,"="&amp;"X",$B$146:$M$146,"="&amp;"Y")</f>
        <v>0</v>
      </c>
      <c r="AB252">
        <f ca="1">SUMIFS(INDEX($B$149:$M$200,MATCH(AB$237,$A$149:$A$200,0),1):INDEX($B$149:$M$200,MATCH(AB$237,$A$149:$A$200,0),12),$B217:$M217,"="&amp;"X",$B$146:$M$146,"="&amp;"Y")</f>
        <v>0</v>
      </c>
      <c r="AC252">
        <f ca="1">SUMIFS(INDEX($B$149:$M$200,MATCH(AC$237,$A$149:$A$200,0),1):INDEX($B$149:$M$200,MATCH(AC$237,$A$149:$A$200,0),12),$B217:$M217,"="&amp;"X",$B$146:$M$146,"="&amp;"Y")</f>
        <v>0</v>
      </c>
      <c r="AD252">
        <f ca="1">SUMIFS(INDEX($B$149:$M$200,MATCH(AD$237,$A$149:$A$200,0),1):INDEX($B$149:$M$200,MATCH(AD$237,$A$149:$A$200,0),12),$B217:$M217,"="&amp;"X",$B$146:$M$146,"="&amp;"Y")</f>
        <v>0</v>
      </c>
      <c r="AE252">
        <f ca="1">SUMIFS(INDEX($B$149:$M$200,MATCH(AE$237,$A$149:$A$200,0),1):INDEX($B$149:$M$200,MATCH(AE$237,$A$149:$A$200,0),12),$B217:$M217,"="&amp;"X",$B$146:$M$146,"="&amp;"Y")</f>
        <v>0</v>
      </c>
      <c r="AF252">
        <f ca="1">SUMIFS(INDEX($B$149:$M$200,MATCH(AF$237,$A$149:$A$200,0),1):INDEX($B$149:$M$200,MATCH(AF$237,$A$149:$A$200,0),12),$B217:$M217,"="&amp;"X",$B$146:$M$146,"="&amp;"Y")</f>
        <v>0</v>
      </c>
      <c r="AG252">
        <f ca="1">SUMIFS(INDEX($B$149:$M$200,MATCH(AG$237,$A$149:$A$200,0),1):INDEX($B$149:$M$200,MATCH(AG$237,$A$149:$A$200,0),12),$B217:$M217,"="&amp;"X",$B$146:$M$146,"="&amp;"Y")</f>
        <v>0</v>
      </c>
      <c r="AH252">
        <f ca="1">SUMIFS(INDEX($B$149:$M$200,MATCH(AH$237,$A$149:$A$200,0),1):INDEX($B$149:$M$200,MATCH(AH$237,$A$149:$A$200,0),12),$B217:$M217,"="&amp;"X",$B$146:$M$146,"="&amp;"Y")</f>
        <v>0</v>
      </c>
      <c r="AI252">
        <f ca="1">SUMIFS(INDEX($B$149:$M$200,MATCH(AI$237,$A$149:$A$200,0),1):INDEX($B$149:$M$200,MATCH(AI$237,$A$149:$A$200,0),12),$B217:$M217,"="&amp;"X",$B$146:$M$146,"="&amp;"Y")</f>
        <v>0</v>
      </c>
      <c r="AJ252">
        <f ca="1">SUMIFS(INDEX($B$149:$M$200,MATCH(AJ$237,$A$149:$A$200,0),1):INDEX($B$149:$M$200,MATCH(AJ$237,$A$149:$A$200,0),12),$B217:$M217,"="&amp;"X",$B$146:$M$146,"="&amp;"Y")</f>
        <v>0</v>
      </c>
      <c r="AK252">
        <f ca="1">SUMIFS(INDEX($B$149:$M$200,MATCH(AK$237,$A$149:$A$200,0),1):INDEX($B$149:$M$200,MATCH(AK$237,$A$149:$A$200,0),12),$B217:$M217,"="&amp;"X",$B$146:$M$146,"="&amp;"Y")</f>
        <v>0</v>
      </c>
      <c r="AL252">
        <f ca="1">SUMIFS(INDEX($B$149:$M$200,MATCH(AL$237,$A$149:$A$200,0),1):INDEX($B$149:$M$200,MATCH(AL$237,$A$149:$A$200,0),12),$B217:$M217,"="&amp;"X",$B$146:$M$146,"="&amp;"Y")</f>
        <v>0</v>
      </c>
      <c r="AM252">
        <f ca="1">SUMIFS(INDEX($B$149:$M$200,MATCH(AM$237,$A$149:$A$200,0),1):INDEX($B$149:$M$200,MATCH(AM$237,$A$149:$A$200,0),12),$B217:$M217,"="&amp;"X",$B$146:$M$146,"="&amp;"Y")</f>
        <v>0</v>
      </c>
      <c r="AN252">
        <f ca="1">SUMIFS(INDEX($B$149:$M$200,MATCH(AN$237,$A$149:$A$200,0),1):INDEX($B$149:$M$200,MATCH(AN$237,$A$149:$A$200,0),12),$B217:$M217,"="&amp;"X",$B$146:$M$146,"="&amp;"Y")</f>
        <v>0</v>
      </c>
      <c r="AO252">
        <f ca="1">SUMIFS(INDEX($B$149:$M$200,MATCH(AO$237,$A$149:$A$200,0),1):INDEX($B$149:$M$200,MATCH(AO$237,$A$149:$A$200,0),12),$B217:$M217,"="&amp;"X",$B$146:$M$146,"="&amp;"Y")</f>
        <v>0</v>
      </c>
      <c r="AP252">
        <f ca="1">SUMIFS(INDEX($B$149:$M$200,MATCH(AP$237,$A$149:$A$200,0),1):INDEX($B$149:$M$200,MATCH(AP$237,$A$149:$A$200,0),12),$B217:$M217,"="&amp;"X",$B$146:$M$146,"="&amp;"Y")</f>
        <v>0</v>
      </c>
      <c r="AQ252">
        <f ca="1">SUMIFS(INDEX($B$149:$M$200,MATCH(AQ$237,$A$149:$A$200,0),1):INDEX($B$149:$M$200,MATCH(AQ$237,$A$149:$A$200,0),12),$B217:$M217,"="&amp;"X",$B$146:$M$146,"="&amp;"Y")</f>
        <v>0</v>
      </c>
      <c r="AR252">
        <f ca="1">SUMIFS(INDEX($B$149:$M$200,MATCH(AR$237,$A$149:$A$200,0),1):INDEX($B$149:$M$200,MATCH(AR$237,$A$149:$A$200,0),12),$B217:$M217,"="&amp;"X",$B$146:$M$146,"="&amp;"Y")</f>
        <v>0</v>
      </c>
      <c r="AS252">
        <f ca="1">SUMIFS(INDEX($B$149:$M$200,MATCH(AS$237,$A$149:$A$200,0),1):INDEX($B$149:$M$200,MATCH(AS$237,$A$149:$A$200,0),12),$B217:$M217,"="&amp;"X",$B$146:$M$146,"="&amp;"Y")</f>
        <v>0</v>
      </c>
      <c r="AT252">
        <f ca="1">SUMIFS(INDEX($B$149:$M$200,MATCH(AT$237,$A$149:$A$200,0),1):INDEX($B$149:$M$200,MATCH(AT$237,$A$149:$A$200,0),12),$B217:$M217,"="&amp;"X",$B$146:$M$146,"="&amp;"Y")</f>
        <v>0</v>
      </c>
      <c r="AU252">
        <f ca="1">SUMIFS(INDEX($B$149:$M$200,MATCH(AU$237,$A$149:$A$200,0),1):INDEX($B$149:$M$200,MATCH(AU$237,$A$149:$A$200,0),12),$B217:$M217,"="&amp;"X",$B$146:$M$146,"="&amp;"Y")</f>
        <v>0</v>
      </c>
      <c r="AV252">
        <f ca="1">SUMIFS(INDEX($B$149:$M$200,MATCH(AV$237,$A$149:$A$200,0),1):INDEX($B$149:$M$200,MATCH(AV$237,$A$149:$A$200,0),12),$B217:$M217,"="&amp;"X",$B$146:$M$146,"="&amp;"Y")</f>
        <v>0</v>
      </c>
      <c r="AW252">
        <f ca="1">SUMIFS(INDEX($B$149:$M$200,MATCH(AW$237,$A$149:$A$200,0),1):INDEX($B$149:$M$200,MATCH(AW$237,$A$149:$A$200,0),12),$B217:$M217,"="&amp;"X",$B$146:$M$146,"="&amp;"Y")</f>
        <v>0</v>
      </c>
      <c r="AX252">
        <f ca="1">SUMIFS(INDEX($B$149:$M$200,MATCH(AX$237,$A$149:$A$200,0),1):INDEX($B$149:$M$200,MATCH(AX$237,$A$149:$A$200,0),12),$B217:$M217,"="&amp;"X",$B$146:$M$146,"="&amp;"Y")</f>
        <v>0</v>
      </c>
      <c r="AY252">
        <f ca="1">SUMIFS(INDEX($B$149:$M$200,MATCH(AY$237,$A$149:$A$200,0),1):INDEX($B$149:$M$200,MATCH(AY$237,$A$149:$A$200,0),12),$B217:$M217,"="&amp;"X",$B$146:$M$146,"="&amp;"Y")</f>
        <v>0</v>
      </c>
      <c r="AZ252">
        <f ca="1">SUMIFS(INDEX($B$149:$M$200,MATCH(AZ$237,$A$149:$A$200,0),1):INDEX($B$149:$M$200,MATCH(AZ$237,$A$149:$A$200,0),12),$B217:$M217,"="&amp;"X",$B$146:$M$146,"="&amp;"Y")</f>
        <v>0</v>
      </c>
      <c r="BA252">
        <f ca="1">SUMIFS(INDEX($B$149:$M$200,MATCH(BA$237,$A$149:$A$200,0),1):INDEX($B$149:$M$200,MATCH(BA$237,$A$149:$A$200,0),12),$B217:$M217,"="&amp;"X",$B$146:$M$146,"="&amp;"Y")</f>
        <v>0</v>
      </c>
    </row>
    <row r="253" spans="1:53" x14ac:dyDescent="0.35">
      <c r="A253" s="2" t="str">
        <f>'Data Validation (Hide)'!T2</f>
        <v>All Clusters</v>
      </c>
      <c r="B253">
        <f ca="1">SUM(B238:B252)</f>
        <v>0</v>
      </c>
      <c r="C253">
        <f t="shared" ref="C253:BA253" ca="1" si="47">SUM(C238:C252)</f>
        <v>0</v>
      </c>
      <c r="D253">
        <f t="shared" ca="1" si="47"/>
        <v>0</v>
      </c>
      <c r="E253">
        <f t="shared" ca="1" si="47"/>
        <v>0</v>
      </c>
      <c r="F253">
        <f t="shared" ca="1" si="47"/>
        <v>0</v>
      </c>
      <c r="G253">
        <f t="shared" ca="1" si="47"/>
        <v>0</v>
      </c>
      <c r="H253">
        <f t="shared" ca="1" si="47"/>
        <v>0</v>
      </c>
      <c r="I253">
        <f t="shared" ca="1" si="47"/>
        <v>0</v>
      </c>
      <c r="J253">
        <f t="shared" ca="1" si="47"/>
        <v>0</v>
      </c>
      <c r="K253">
        <f t="shared" ca="1" si="47"/>
        <v>0</v>
      </c>
      <c r="L253">
        <f t="shared" ca="1" si="47"/>
        <v>0</v>
      </c>
      <c r="M253">
        <f t="shared" ca="1" si="47"/>
        <v>0</v>
      </c>
      <c r="N253">
        <f t="shared" ca="1" si="47"/>
        <v>0</v>
      </c>
      <c r="O253">
        <f t="shared" ca="1" si="47"/>
        <v>0</v>
      </c>
      <c r="P253">
        <f t="shared" ca="1" si="47"/>
        <v>0</v>
      </c>
      <c r="Q253">
        <f t="shared" ca="1" si="47"/>
        <v>0</v>
      </c>
      <c r="R253">
        <f t="shared" ca="1" si="47"/>
        <v>0</v>
      </c>
      <c r="S253">
        <f t="shared" ca="1" si="47"/>
        <v>0</v>
      </c>
      <c r="T253">
        <f t="shared" ca="1" si="47"/>
        <v>0</v>
      </c>
      <c r="U253">
        <f t="shared" ca="1" si="47"/>
        <v>0</v>
      </c>
      <c r="V253">
        <f t="shared" ca="1" si="47"/>
        <v>0</v>
      </c>
      <c r="W253">
        <f t="shared" ca="1" si="47"/>
        <v>0</v>
      </c>
      <c r="X253">
        <f t="shared" ca="1" si="47"/>
        <v>0</v>
      </c>
      <c r="Y253">
        <f t="shared" ca="1" si="47"/>
        <v>0</v>
      </c>
      <c r="Z253">
        <f t="shared" ca="1" si="47"/>
        <v>0</v>
      </c>
      <c r="AA253">
        <f t="shared" ca="1" si="47"/>
        <v>0</v>
      </c>
      <c r="AB253">
        <f t="shared" ca="1" si="47"/>
        <v>0</v>
      </c>
      <c r="AC253">
        <f t="shared" ca="1" si="47"/>
        <v>0</v>
      </c>
      <c r="AD253">
        <f t="shared" ca="1" si="47"/>
        <v>0</v>
      </c>
      <c r="AE253">
        <f t="shared" ca="1" si="47"/>
        <v>0</v>
      </c>
      <c r="AF253">
        <f t="shared" ca="1" si="47"/>
        <v>0</v>
      </c>
      <c r="AG253">
        <f t="shared" ca="1" si="47"/>
        <v>0</v>
      </c>
      <c r="AH253">
        <f t="shared" ca="1" si="47"/>
        <v>0</v>
      </c>
      <c r="AI253">
        <f t="shared" ca="1" si="47"/>
        <v>0</v>
      </c>
      <c r="AJ253">
        <f t="shared" ca="1" si="47"/>
        <v>0</v>
      </c>
      <c r="AK253">
        <f t="shared" ca="1" si="47"/>
        <v>0</v>
      </c>
      <c r="AL253">
        <f t="shared" ca="1" si="47"/>
        <v>0</v>
      </c>
      <c r="AM253">
        <f t="shared" ca="1" si="47"/>
        <v>0</v>
      </c>
      <c r="AN253">
        <f t="shared" ca="1" si="47"/>
        <v>0</v>
      </c>
      <c r="AO253">
        <f t="shared" ca="1" si="47"/>
        <v>0</v>
      </c>
      <c r="AP253">
        <f t="shared" ca="1" si="47"/>
        <v>0</v>
      </c>
      <c r="AQ253">
        <f t="shared" ca="1" si="47"/>
        <v>0</v>
      </c>
      <c r="AR253">
        <f t="shared" ca="1" si="47"/>
        <v>0</v>
      </c>
      <c r="AS253">
        <f t="shared" ca="1" si="47"/>
        <v>0</v>
      </c>
      <c r="AT253">
        <f t="shared" ca="1" si="47"/>
        <v>0</v>
      </c>
      <c r="AU253">
        <f t="shared" ca="1" si="47"/>
        <v>0</v>
      </c>
      <c r="AV253">
        <f t="shared" ca="1" si="47"/>
        <v>0</v>
      </c>
      <c r="AW253">
        <f t="shared" ca="1" si="47"/>
        <v>0</v>
      </c>
      <c r="AX253">
        <f t="shared" ca="1" si="47"/>
        <v>0</v>
      </c>
      <c r="AY253">
        <f t="shared" ca="1" si="47"/>
        <v>0</v>
      </c>
      <c r="AZ253">
        <f t="shared" ca="1" si="47"/>
        <v>0</v>
      </c>
      <c r="BA253">
        <f t="shared" ca="1" si="47"/>
        <v>0</v>
      </c>
    </row>
    <row r="254" spans="1:53" x14ac:dyDescent="0.35">
      <c r="A254" s="2"/>
    </row>
    <row r="255" spans="1:53" x14ac:dyDescent="0.3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5">
      <c r="A256" s="2" t="str">
        <f>Setup!A20</f>
        <v>20 Group Sessions</v>
      </c>
      <c r="B256">
        <f ca="1">B220+B238</f>
        <v>0</v>
      </c>
      <c r="C256">
        <f t="shared" ref="C256:BA261" ca="1" si="48">C220+C238</f>
        <v>0</v>
      </c>
      <c r="D256">
        <f t="shared" ca="1" si="48"/>
        <v>0</v>
      </c>
      <c r="E256">
        <f t="shared" ca="1" si="48"/>
        <v>0</v>
      </c>
      <c r="F256">
        <f t="shared" ca="1" si="48"/>
        <v>0</v>
      </c>
      <c r="G256">
        <f t="shared" ca="1" si="48"/>
        <v>0</v>
      </c>
      <c r="H256">
        <f t="shared" ca="1" si="48"/>
        <v>0</v>
      </c>
      <c r="I256">
        <f t="shared" ca="1" si="48"/>
        <v>0</v>
      </c>
      <c r="J256">
        <f t="shared" ca="1" si="48"/>
        <v>0</v>
      </c>
      <c r="K256">
        <f t="shared" ca="1" si="48"/>
        <v>0</v>
      </c>
      <c r="L256">
        <f t="shared" ca="1" si="48"/>
        <v>0</v>
      </c>
      <c r="M256">
        <f t="shared" ca="1" si="48"/>
        <v>0</v>
      </c>
      <c r="N256">
        <f t="shared" ca="1" si="48"/>
        <v>0</v>
      </c>
      <c r="O256">
        <f t="shared" ca="1" si="48"/>
        <v>0</v>
      </c>
      <c r="P256">
        <f t="shared" ca="1" si="48"/>
        <v>0</v>
      </c>
      <c r="Q256">
        <f t="shared" ca="1" si="48"/>
        <v>0</v>
      </c>
      <c r="R256">
        <f t="shared" ca="1" si="48"/>
        <v>0</v>
      </c>
      <c r="S256">
        <f t="shared" ca="1" si="48"/>
        <v>0</v>
      </c>
      <c r="T256">
        <f t="shared" ca="1" si="48"/>
        <v>0</v>
      </c>
      <c r="U256">
        <f t="shared" ca="1" si="48"/>
        <v>0</v>
      </c>
      <c r="V256">
        <f t="shared" ca="1" si="48"/>
        <v>0</v>
      </c>
      <c r="W256">
        <f t="shared" ca="1" si="48"/>
        <v>0</v>
      </c>
      <c r="X256">
        <f t="shared" ca="1" si="48"/>
        <v>0</v>
      </c>
      <c r="Y256">
        <f t="shared" ca="1" si="48"/>
        <v>0</v>
      </c>
      <c r="Z256">
        <f t="shared" ca="1" si="48"/>
        <v>0</v>
      </c>
      <c r="AA256">
        <f t="shared" ca="1" si="48"/>
        <v>0</v>
      </c>
      <c r="AB256">
        <f t="shared" ca="1" si="48"/>
        <v>0</v>
      </c>
      <c r="AC256">
        <f t="shared" ca="1" si="48"/>
        <v>0</v>
      </c>
      <c r="AD256">
        <f t="shared" ca="1" si="48"/>
        <v>0</v>
      </c>
      <c r="AE256">
        <f t="shared" ca="1" si="48"/>
        <v>0</v>
      </c>
      <c r="AF256">
        <f t="shared" ca="1" si="48"/>
        <v>0</v>
      </c>
      <c r="AG256">
        <f t="shared" ca="1" si="48"/>
        <v>0</v>
      </c>
      <c r="AH256">
        <f t="shared" ca="1" si="48"/>
        <v>0</v>
      </c>
      <c r="AI256">
        <f t="shared" ca="1" si="48"/>
        <v>0</v>
      </c>
      <c r="AJ256">
        <f t="shared" ca="1" si="48"/>
        <v>0</v>
      </c>
      <c r="AK256">
        <f t="shared" ca="1" si="48"/>
        <v>0</v>
      </c>
      <c r="AL256">
        <f t="shared" ca="1" si="48"/>
        <v>0</v>
      </c>
      <c r="AM256">
        <f t="shared" ca="1" si="48"/>
        <v>0</v>
      </c>
      <c r="AN256">
        <f t="shared" ca="1" si="48"/>
        <v>0</v>
      </c>
      <c r="AO256">
        <f t="shared" ca="1" si="48"/>
        <v>0</v>
      </c>
      <c r="AP256">
        <f t="shared" ca="1" si="48"/>
        <v>0</v>
      </c>
      <c r="AQ256">
        <f t="shared" ca="1" si="48"/>
        <v>0</v>
      </c>
      <c r="AR256">
        <f t="shared" ca="1" si="48"/>
        <v>0</v>
      </c>
      <c r="AS256">
        <f t="shared" ca="1" si="48"/>
        <v>0</v>
      </c>
      <c r="AT256">
        <f t="shared" ca="1" si="48"/>
        <v>0</v>
      </c>
      <c r="AU256">
        <f t="shared" ca="1" si="48"/>
        <v>0</v>
      </c>
      <c r="AV256">
        <f t="shared" ca="1" si="48"/>
        <v>0</v>
      </c>
      <c r="AW256">
        <f t="shared" ca="1" si="48"/>
        <v>0</v>
      </c>
      <c r="AX256">
        <f t="shared" ca="1" si="48"/>
        <v>0</v>
      </c>
      <c r="AY256">
        <f t="shared" ca="1" si="48"/>
        <v>0</v>
      </c>
      <c r="AZ256">
        <f t="shared" ca="1" si="48"/>
        <v>0</v>
      </c>
      <c r="BA256">
        <f t="shared" ca="1" si="48"/>
        <v>0</v>
      </c>
    </row>
    <row r="257" spans="1:53" x14ac:dyDescent="0.35">
      <c r="A257" s="2" t="str">
        <f>Setup!A21</f>
        <v>40 Group Session</v>
      </c>
      <c r="B257">
        <f t="shared" ref="B257:Q270" ca="1" si="49">B221+B239</f>
        <v>0</v>
      </c>
      <c r="C257">
        <f t="shared" ca="1" si="49"/>
        <v>0</v>
      </c>
      <c r="D257">
        <f t="shared" ca="1" si="49"/>
        <v>0</v>
      </c>
      <c r="E257">
        <f t="shared" ca="1" si="49"/>
        <v>0</v>
      </c>
      <c r="F257">
        <f t="shared" ca="1" si="49"/>
        <v>0</v>
      </c>
      <c r="G257">
        <f t="shared" ca="1" si="49"/>
        <v>0</v>
      </c>
      <c r="H257">
        <f t="shared" ca="1" si="49"/>
        <v>0</v>
      </c>
      <c r="I257">
        <f t="shared" ca="1" si="49"/>
        <v>0</v>
      </c>
      <c r="J257">
        <f t="shared" ca="1" si="49"/>
        <v>0</v>
      </c>
      <c r="K257">
        <f t="shared" ca="1" si="49"/>
        <v>0</v>
      </c>
      <c r="L257">
        <f t="shared" ca="1" si="49"/>
        <v>0</v>
      </c>
      <c r="M257">
        <f t="shared" ca="1" si="49"/>
        <v>0</v>
      </c>
      <c r="N257">
        <f t="shared" ca="1" si="49"/>
        <v>0</v>
      </c>
      <c r="O257">
        <f t="shared" ca="1" si="49"/>
        <v>0</v>
      </c>
      <c r="P257">
        <f t="shared" ca="1" si="49"/>
        <v>0</v>
      </c>
      <c r="Q257">
        <f t="shared" ca="1" si="49"/>
        <v>0</v>
      </c>
      <c r="R257">
        <f t="shared" ca="1" si="48"/>
        <v>0</v>
      </c>
      <c r="S257">
        <f t="shared" ca="1" si="48"/>
        <v>0</v>
      </c>
      <c r="T257">
        <f t="shared" ca="1" si="48"/>
        <v>0</v>
      </c>
      <c r="U257">
        <f t="shared" ca="1" si="48"/>
        <v>0</v>
      </c>
      <c r="V257">
        <f t="shared" ca="1" si="48"/>
        <v>0</v>
      </c>
      <c r="W257">
        <f t="shared" ca="1" si="48"/>
        <v>0</v>
      </c>
      <c r="X257">
        <f t="shared" ca="1" si="48"/>
        <v>0</v>
      </c>
      <c r="Y257">
        <f t="shared" ca="1" si="48"/>
        <v>0</v>
      </c>
      <c r="Z257">
        <f t="shared" ca="1" si="48"/>
        <v>0</v>
      </c>
      <c r="AA257">
        <f t="shared" ca="1" si="48"/>
        <v>0</v>
      </c>
      <c r="AB257">
        <f t="shared" ca="1" si="48"/>
        <v>0</v>
      </c>
      <c r="AC257">
        <f t="shared" ca="1" si="48"/>
        <v>0</v>
      </c>
      <c r="AD257">
        <f t="shared" ca="1" si="48"/>
        <v>0</v>
      </c>
      <c r="AE257">
        <f t="shared" ca="1" si="48"/>
        <v>0</v>
      </c>
      <c r="AF257">
        <f t="shared" ca="1" si="48"/>
        <v>0</v>
      </c>
      <c r="AG257">
        <f t="shared" ca="1" si="48"/>
        <v>0</v>
      </c>
      <c r="AH257">
        <f t="shared" ca="1" si="48"/>
        <v>0</v>
      </c>
      <c r="AI257">
        <f t="shared" ca="1" si="48"/>
        <v>0</v>
      </c>
      <c r="AJ257">
        <f t="shared" ca="1" si="48"/>
        <v>0</v>
      </c>
      <c r="AK257">
        <f t="shared" ca="1" si="48"/>
        <v>0</v>
      </c>
      <c r="AL257">
        <f t="shared" ca="1" si="48"/>
        <v>0</v>
      </c>
      <c r="AM257">
        <f t="shared" ca="1" si="48"/>
        <v>0</v>
      </c>
      <c r="AN257">
        <f t="shared" ca="1" si="48"/>
        <v>0</v>
      </c>
      <c r="AO257">
        <f t="shared" ca="1" si="48"/>
        <v>0</v>
      </c>
      <c r="AP257">
        <f t="shared" ca="1" si="48"/>
        <v>0</v>
      </c>
      <c r="AQ257">
        <f t="shared" ca="1" si="48"/>
        <v>0</v>
      </c>
      <c r="AR257">
        <f t="shared" ca="1" si="48"/>
        <v>0</v>
      </c>
      <c r="AS257">
        <f t="shared" ca="1" si="48"/>
        <v>0</v>
      </c>
      <c r="AT257">
        <f t="shared" ca="1" si="48"/>
        <v>0</v>
      </c>
      <c r="AU257">
        <f t="shared" ca="1" si="48"/>
        <v>0</v>
      </c>
      <c r="AV257">
        <f t="shared" ca="1" si="48"/>
        <v>0</v>
      </c>
      <c r="AW257">
        <f t="shared" ca="1" si="48"/>
        <v>0</v>
      </c>
      <c r="AX257">
        <f t="shared" ca="1" si="48"/>
        <v>0</v>
      </c>
      <c r="AY257">
        <f t="shared" ca="1" si="48"/>
        <v>0</v>
      </c>
      <c r="AZ257">
        <f t="shared" ca="1" si="48"/>
        <v>0</v>
      </c>
      <c r="BA257">
        <f t="shared" ca="1" si="48"/>
        <v>0</v>
      </c>
    </row>
    <row r="258" spans="1:53" x14ac:dyDescent="0.35">
      <c r="A258" s="2" t="str">
        <f>Setup!A22</f>
        <v>8 Group Session</v>
      </c>
      <c r="B258">
        <f t="shared" ca="1" si="49"/>
        <v>0</v>
      </c>
      <c r="C258">
        <f t="shared" ca="1" si="48"/>
        <v>0</v>
      </c>
      <c r="D258">
        <f t="shared" ca="1" si="48"/>
        <v>0</v>
      </c>
      <c r="E258">
        <f t="shared" ca="1" si="48"/>
        <v>0</v>
      </c>
      <c r="F258">
        <f t="shared" ca="1" si="48"/>
        <v>0</v>
      </c>
      <c r="G258">
        <f t="shared" ca="1" si="48"/>
        <v>0</v>
      </c>
      <c r="H258">
        <f t="shared" ca="1" si="48"/>
        <v>0</v>
      </c>
      <c r="I258">
        <f t="shared" ca="1" si="48"/>
        <v>0</v>
      </c>
      <c r="J258">
        <f t="shared" ca="1" si="48"/>
        <v>0</v>
      </c>
      <c r="K258">
        <f t="shared" ca="1" si="48"/>
        <v>0</v>
      </c>
      <c r="L258">
        <f t="shared" ca="1" si="48"/>
        <v>0</v>
      </c>
      <c r="M258">
        <f t="shared" ca="1" si="48"/>
        <v>0</v>
      </c>
      <c r="N258">
        <f t="shared" ca="1" si="48"/>
        <v>0</v>
      </c>
      <c r="O258">
        <f t="shared" ca="1" si="48"/>
        <v>0</v>
      </c>
      <c r="P258">
        <f t="shared" ca="1" si="48"/>
        <v>0</v>
      </c>
      <c r="Q258">
        <f t="shared" ca="1" si="48"/>
        <v>0</v>
      </c>
      <c r="R258">
        <f t="shared" ca="1" si="48"/>
        <v>0</v>
      </c>
      <c r="S258">
        <f t="shared" ca="1" si="48"/>
        <v>0</v>
      </c>
      <c r="T258">
        <f t="shared" ca="1" si="48"/>
        <v>0</v>
      </c>
      <c r="U258">
        <f t="shared" ca="1" si="48"/>
        <v>0</v>
      </c>
      <c r="V258">
        <f t="shared" ca="1" si="48"/>
        <v>0</v>
      </c>
      <c r="W258">
        <f t="shared" ca="1" si="48"/>
        <v>0</v>
      </c>
      <c r="X258">
        <f t="shared" ca="1" si="48"/>
        <v>0</v>
      </c>
      <c r="Y258">
        <f t="shared" ca="1" si="48"/>
        <v>0</v>
      </c>
      <c r="Z258">
        <f t="shared" ca="1" si="48"/>
        <v>0</v>
      </c>
      <c r="AA258">
        <f t="shared" ca="1" si="48"/>
        <v>0</v>
      </c>
      <c r="AB258">
        <f t="shared" ca="1" si="48"/>
        <v>0</v>
      </c>
      <c r="AC258">
        <f t="shared" ca="1" si="48"/>
        <v>0</v>
      </c>
      <c r="AD258">
        <f t="shared" ca="1" si="48"/>
        <v>0</v>
      </c>
      <c r="AE258">
        <f t="shared" ca="1" si="48"/>
        <v>0</v>
      </c>
      <c r="AF258">
        <f t="shared" ca="1" si="48"/>
        <v>0</v>
      </c>
      <c r="AG258">
        <f t="shared" ca="1" si="48"/>
        <v>0</v>
      </c>
      <c r="AH258">
        <f t="shared" ca="1" si="48"/>
        <v>0</v>
      </c>
      <c r="AI258">
        <f t="shared" ca="1" si="48"/>
        <v>0</v>
      </c>
      <c r="AJ258">
        <f t="shared" ca="1" si="48"/>
        <v>0</v>
      </c>
      <c r="AK258">
        <f t="shared" ca="1" si="48"/>
        <v>0</v>
      </c>
      <c r="AL258">
        <f t="shared" ca="1" si="48"/>
        <v>0</v>
      </c>
      <c r="AM258">
        <f t="shared" ca="1" si="48"/>
        <v>0</v>
      </c>
      <c r="AN258">
        <f t="shared" ca="1" si="48"/>
        <v>0</v>
      </c>
      <c r="AO258">
        <f t="shared" ca="1" si="48"/>
        <v>0</v>
      </c>
      <c r="AP258">
        <f t="shared" ca="1" si="48"/>
        <v>0</v>
      </c>
      <c r="AQ258">
        <f t="shared" ca="1" si="48"/>
        <v>0</v>
      </c>
      <c r="AR258">
        <f t="shared" ca="1" si="48"/>
        <v>0</v>
      </c>
      <c r="AS258">
        <f t="shared" ca="1" si="48"/>
        <v>0</v>
      </c>
      <c r="AT258">
        <f t="shared" ca="1" si="48"/>
        <v>0</v>
      </c>
      <c r="AU258">
        <f t="shared" ca="1" si="48"/>
        <v>0</v>
      </c>
      <c r="AV258">
        <f t="shared" ca="1" si="48"/>
        <v>0</v>
      </c>
      <c r="AW258">
        <f t="shared" ca="1" si="48"/>
        <v>0</v>
      </c>
      <c r="AX258">
        <f t="shared" ca="1" si="48"/>
        <v>0</v>
      </c>
      <c r="AY258">
        <f t="shared" ca="1" si="48"/>
        <v>0</v>
      </c>
      <c r="AZ258">
        <f t="shared" ca="1" si="48"/>
        <v>0</v>
      </c>
      <c r="BA258">
        <f t="shared" ca="1" si="48"/>
        <v>0</v>
      </c>
    </row>
    <row r="259" spans="1:53" x14ac:dyDescent="0.35">
      <c r="A259" s="2" t="str">
        <f>Setup!A23</f>
        <v>20 Individual</v>
      </c>
      <c r="B259">
        <f t="shared" ca="1" si="49"/>
        <v>0</v>
      </c>
      <c r="C259">
        <f t="shared" ca="1" si="48"/>
        <v>0</v>
      </c>
      <c r="D259">
        <f t="shared" ca="1" si="48"/>
        <v>0</v>
      </c>
      <c r="E259">
        <f t="shared" ca="1" si="48"/>
        <v>0</v>
      </c>
      <c r="F259">
        <f t="shared" ca="1" si="48"/>
        <v>0</v>
      </c>
      <c r="G259">
        <f t="shared" ca="1" si="48"/>
        <v>0</v>
      </c>
      <c r="H259">
        <f t="shared" ca="1" si="48"/>
        <v>0</v>
      </c>
      <c r="I259">
        <f t="shared" ca="1" si="48"/>
        <v>0</v>
      </c>
      <c r="J259">
        <f t="shared" ca="1" si="48"/>
        <v>0</v>
      </c>
      <c r="K259">
        <f t="shared" ca="1" si="48"/>
        <v>0</v>
      </c>
      <c r="L259">
        <f t="shared" ca="1" si="48"/>
        <v>0</v>
      </c>
      <c r="M259">
        <f t="shared" ca="1" si="48"/>
        <v>0</v>
      </c>
      <c r="N259">
        <f t="shared" ca="1" si="48"/>
        <v>0</v>
      </c>
      <c r="O259">
        <f t="shared" ca="1" si="48"/>
        <v>0</v>
      </c>
      <c r="P259">
        <f t="shared" ca="1" si="48"/>
        <v>0</v>
      </c>
      <c r="Q259">
        <f t="shared" ca="1" si="48"/>
        <v>0</v>
      </c>
      <c r="R259">
        <f t="shared" ca="1" si="48"/>
        <v>0</v>
      </c>
      <c r="S259">
        <f t="shared" ca="1" si="48"/>
        <v>0</v>
      </c>
      <c r="T259">
        <f t="shared" ca="1" si="48"/>
        <v>0</v>
      </c>
      <c r="U259">
        <f t="shared" ca="1" si="48"/>
        <v>0</v>
      </c>
      <c r="V259">
        <f t="shared" ca="1" si="48"/>
        <v>0</v>
      </c>
      <c r="W259">
        <f t="shared" ca="1" si="48"/>
        <v>0</v>
      </c>
      <c r="X259">
        <f t="shared" ca="1" si="48"/>
        <v>0</v>
      </c>
      <c r="Y259">
        <f t="shared" ca="1" si="48"/>
        <v>0</v>
      </c>
      <c r="Z259">
        <f t="shared" ca="1" si="48"/>
        <v>0</v>
      </c>
      <c r="AA259">
        <f t="shared" ca="1" si="48"/>
        <v>0</v>
      </c>
      <c r="AB259">
        <f t="shared" ca="1" si="48"/>
        <v>0</v>
      </c>
      <c r="AC259">
        <f t="shared" ca="1" si="48"/>
        <v>0</v>
      </c>
      <c r="AD259">
        <f t="shared" ca="1" si="48"/>
        <v>0</v>
      </c>
      <c r="AE259">
        <f t="shared" ca="1" si="48"/>
        <v>0</v>
      </c>
      <c r="AF259">
        <f t="shared" ca="1" si="48"/>
        <v>0</v>
      </c>
      <c r="AG259">
        <f t="shared" ca="1" si="48"/>
        <v>0</v>
      </c>
      <c r="AH259">
        <f t="shared" ca="1" si="48"/>
        <v>0</v>
      </c>
      <c r="AI259">
        <f t="shared" ca="1" si="48"/>
        <v>0</v>
      </c>
      <c r="AJ259">
        <f t="shared" ca="1" si="48"/>
        <v>0</v>
      </c>
      <c r="AK259">
        <f t="shared" ca="1" si="48"/>
        <v>0</v>
      </c>
      <c r="AL259">
        <f t="shared" ca="1" si="48"/>
        <v>0</v>
      </c>
      <c r="AM259">
        <f t="shared" ca="1" si="48"/>
        <v>0</v>
      </c>
      <c r="AN259">
        <f t="shared" ca="1" si="48"/>
        <v>0</v>
      </c>
      <c r="AO259">
        <f t="shared" ca="1" si="48"/>
        <v>0</v>
      </c>
      <c r="AP259">
        <f t="shared" ca="1" si="48"/>
        <v>0</v>
      </c>
      <c r="AQ259">
        <f t="shared" ca="1" si="48"/>
        <v>0</v>
      </c>
      <c r="AR259">
        <f t="shared" ca="1" si="48"/>
        <v>0</v>
      </c>
      <c r="AS259">
        <f t="shared" ca="1" si="48"/>
        <v>0</v>
      </c>
      <c r="AT259">
        <f t="shared" ca="1" si="48"/>
        <v>0</v>
      </c>
      <c r="AU259">
        <f t="shared" ca="1" si="48"/>
        <v>0</v>
      </c>
      <c r="AV259">
        <f t="shared" ca="1" si="48"/>
        <v>0</v>
      </c>
      <c r="AW259">
        <f t="shared" ca="1" si="48"/>
        <v>0</v>
      </c>
      <c r="AX259">
        <f t="shared" ca="1" si="48"/>
        <v>0</v>
      </c>
      <c r="AY259">
        <f t="shared" ca="1" si="48"/>
        <v>0</v>
      </c>
      <c r="AZ259">
        <f t="shared" ca="1" si="48"/>
        <v>0</v>
      </c>
      <c r="BA259">
        <f t="shared" ca="1" si="48"/>
        <v>0</v>
      </c>
    </row>
    <row r="260" spans="1:53" x14ac:dyDescent="0.35">
      <c r="A260" s="2" t="str">
        <f>Setup!A24</f>
        <v>40 Individual</v>
      </c>
      <c r="B260">
        <f t="shared" ca="1" si="49"/>
        <v>0</v>
      </c>
      <c r="C260">
        <f t="shared" ca="1" si="48"/>
        <v>0</v>
      </c>
      <c r="D260">
        <f t="shared" ca="1" si="48"/>
        <v>0</v>
      </c>
      <c r="E260">
        <f t="shared" ca="1" si="48"/>
        <v>0</v>
      </c>
      <c r="F260">
        <f t="shared" ca="1" si="48"/>
        <v>0</v>
      </c>
      <c r="G260">
        <f t="shared" ca="1" si="48"/>
        <v>0</v>
      </c>
      <c r="H260">
        <f t="shared" ca="1" si="48"/>
        <v>0</v>
      </c>
      <c r="I260">
        <f t="shared" ca="1" si="48"/>
        <v>0</v>
      </c>
      <c r="J260">
        <f t="shared" ca="1" si="48"/>
        <v>0</v>
      </c>
      <c r="K260">
        <f t="shared" ca="1" si="48"/>
        <v>0</v>
      </c>
      <c r="L260">
        <f t="shared" ca="1" si="48"/>
        <v>0</v>
      </c>
      <c r="M260">
        <f t="shared" ca="1" si="48"/>
        <v>0</v>
      </c>
      <c r="N260">
        <f t="shared" ca="1" si="48"/>
        <v>0</v>
      </c>
      <c r="O260">
        <f t="shared" ca="1" si="48"/>
        <v>0</v>
      </c>
      <c r="P260">
        <f t="shared" ca="1" si="48"/>
        <v>0</v>
      </c>
      <c r="Q260">
        <f t="shared" ca="1" si="48"/>
        <v>0</v>
      </c>
      <c r="R260">
        <f t="shared" ca="1" si="48"/>
        <v>0</v>
      </c>
      <c r="S260">
        <f t="shared" ca="1" si="48"/>
        <v>0</v>
      </c>
      <c r="T260">
        <f t="shared" ca="1" si="48"/>
        <v>0</v>
      </c>
      <c r="U260">
        <f t="shared" ca="1" si="48"/>
        <v>0</v>
      </c>
      <c r="V260">
        <f t="shared" ca="1" si="48"/>
        <v>0</v>
      </c>
      <c r="W260">
        <f t="shared" ca="1" si="48"/>
        <v>0</v>
      </c>
      <c r="X260">
        <f t="shared" ca="1" si="48"/>
        <v>0</v>
      </c>
      <c r="Y260">
        <f t="shared" ca="1" si="48"/>
        <v>0</v>
      </c>
      <c r="Z260">
        <f t="shared" ca="1" si="48"/>
        <v>0</v>
      </c>
      <c r="AA260">
        <f t="shared" ca="1" si="48"/>
        <v>0</v>
      </c>
      <c r="AB260">
        <f t="shared" ca="1" si="48"/>
        <v>0</v>
      </c>
      <c r="AC260">
        <f t="shared" ca="1" si="48"/>
        <v>0</v>
      </c>
      <c r="AD260">
        <f t="shared" ca="1" si="48"/>
        <v>0</v>
      </c>
      <c r="AE260">
        <f t="shared" ca="1" si="48"/>
        <v>0</v>
      </c>
      <c r="AF260">
        <f t="shared" ca="1" si="48"/>
        <v>0</v>
      </c>
      <c r="AG260">
        <f t="shared" ca="1" si="48"/>
        <v>0</v>
      </c>
      <c r="AH260">
        <f t="shared" ca="1" si="48"/>
        <v>0</v>
      </c>
      <c r="AI260">
        <f t="shared" ca="1" si="48"/>
        <v>0</v>
      </c>
      <c r="AJ260">
        <f t="shared" ca="1" si="48"/>
        <v>0</v>
      </c>
      <c r="AK260">
        <f t="shared" ca="1" si="48"/>
        <v>0</v>
      </c>
      <c r="AL260">
        <f t="shared" ca="1" si="48"/>
        <v>0</v>
      </c>
      <c r="AM260">
        <f t="shared" ca="1" si="48"/>
        <v>0</v>
      </c>
      <c r="AN260">
        <f t="shared" ca="1" si="48"/>
        <v>0</v>
      </c>
      <c r="AO260">
        <f t="shared" ca="1" si="48"/>
        <v>0</v>
      </c>
      <c r="AP260">
        <f t="shared" ca="1" si="48"/>
        <v>0</v>
      </c>
      <c r="AQ260">
        <f t="shared" ca="1" si="48"/>
        <v>0</v>
      </c>
      <c r="AR260">
        <f t="shared" ca="1" si="48"/>
        <v>0</v>
      </c>
      <c r="AS260">
        <f t="shared" ca="1" si="48"/>
        <v>0</v>
      </c>
      <c r="AT260">
        <f t="shared" ca="1" si="48"/>
        <v>0</v>
      </c>
      <c r="AU260">
        <f t="shared" ca="1" si="48"/>
        <v>0</v>
      </c>
      <c r="AV260">
        <f t="shared" ca="1" si="48"/>
        <v>0</v>
      </c>
      <c r="AW260">
        <f t="shared" ca="1" si="48"/>
        <v>0</v>
      </c>
      <c r="AX260">
        <f t="shared" ca="1" si="48"/>
        <v>0</v>
      </c>
      <c r="AY260">
        <f t="shared" ca="1" si="48"/>
        <v>0</v>
      </c>
      <c r="AZ260">
        <f t="shared" ca="1" si="48"/>
        <v>0</v>
      </c>
      <c r="BA260">
        <f t="shared" ca="1" si="48"/>
        <v>0</v>
      </c>
    </row>
    <row r="261" spans="1:53" x14ac:dyDescent="0.35">
      <c r="A261" s="2" t="str">
        <f>Setup!A25</f>
        <v>Caseload 6</v>
      </c>
      <c r="B261">
        <f t="shared" ca="1" si="49"/>
        <v>0</v>
      </c>
      <c r="C261">
        <f t="shared" ca="1" si="48"/>
        <v>0</v>
      </c>
      <c r="D261">
        <f t="shared" ca="1" si="48"/>
        <v>0</v>
      </c>
      <c r="E261">
        <f t="shared" ca="1" si="48"/>
        <v>0</v>
      </c>
      <c r="F261">
        <f t="shared" ca="1" si="48"/>
        <v>0</v>
      </c>
      <c r="G261">
        <f t="shared" ca="1" si="48"/>
        <v>0</v>
      </c>
      <c r="H261">
        <f t="shared" ca="1" si="48"/>
        <v>0</v>
      </c>
      <c r="I261">
        <f t="shared" ca="1" si="48"/>
        <v>0</v>
      </c>
      <c r="J261">
        <f t="shared" ca="1" si="48"/>
        <v>0</v>
      </c>
      <c r="K261">
        <f t="shared" ca="1" si="48"/>
        <v>0</v>
      </c>
      <c r="L261">
        <f t="shared" ca="1" si="48"/>
        <v>0</v>
      </c>
      <c r="M261">
        <f t="shared" ca="1" si="48"/>
        <v>0</v>
      </c>
      <c r="N261">
        <f t="shared" ca="1" si="48"/>
        <v>0</v>
      </c>
      <c r="O261">
        <f t="shared" ca="1" si="48"/>
        <v>0</v>
      </c>
      <c r="P261">
        <f t="shared" ca="1" si="48"/>
        <v>0</v>
      </c>
      <c r="Q261">
        <f t="shared" ca="1" si="48"/>
        <v>0</v>
      </c>
      <c r="R261">
        <f t="shared" ref="C261:BA266" ca="1" si="50">R225+R243</f>
        <v>0</v>
      </c>
      <c r="S261">
        <f t="shared" ca="1" si="50"/>
        <v>0</v>
      </c>
      <c r="T261">
        <f t="shared" ca="1" si="50"/>
        <v>0</v>
      </c>
      <c r="U261">
        <f t="shared" ca="1" si="50"/>
        <v>0</v>
      </c>
      <c r="V261">
        <f t="shared" ca="1" si="50"/>
        <v>0</v>
      </c>
      <c r="W261">
        <f t="shared" ca="1" si="50"/>
        <v>0</v>
      </c>
      <c r="X261">
        <f t="shared" ca="1" si="50"/>
        <v>0</v>
      </c>
      <c r="Y261">
        <f t="shared" ca="1" si="50"/>
        <v>0</v>
      </c>
      <c r="Z261">
        <f t="shared" ca="1" si="50"/>
        <v>0</v>
      </c>
      <c r="AA261">
        <f t="shared" ca="1" si="50"/>
        <v>0</v>
      </c>
      <c r="AB261">
        <f t="shared" ca="1" si="50"/>
        <v>0</v>
      </c>
      <c r="AC261">
        <f t="shared" ca="1" si="50"/>
        <v>0</v>
      </c>
      <c r="AD261">
        <f t="shared" ca="1" si="50"/>
        <v>0</v>
      </c>
      <c r="AE261">
        <f t="shared" ca="1" si="50"/>
        <v>0</v>
      </c>
      <c r="AF261">
        <f t="shared" ca="1" si="50"/>
        <v>0</v>
      </c>
      <c r="AG261">
        <f t="shared" ca="1" si="50"/>
        <v>0</v>
      </c>
      <c r="AH261">
        <f t="shared" ca="1" si="50"/>
        <v>0</v>
      </c>
      <c r="AI261">
        <f t="shared" ca="1" si="50"/>
        <v>0</v>
      </c>
      <c r="AJ261">
        <f t="shared" ca="1" si="50"/>
        <v>0</v>
      </c>
      <c r="AK261">
        <f t="shared" ca="1" si="50"/>
        <v>0</v>
      </c>
      <c r="AL261">
        <f t="shared" ca="1" si="50"/>
        <v>0</v>
      </c>
      <c r="AM261">
        <f t="shared" ca="1" si="50"/>
        <v>0</v>
      </c>
      <c r="AN261">
        <f t="shared" ca="1" si="50"/>
        <v>0</v>
      </c>
      <c r="AO261">
        <f t="shared" ca="1" si="50"/>
        <v>0</v>
      </c>
      <c r="AP261">
        <f t="shared" ca="1" si="50"/>
        <v>0</v>
      </c>
      <c r="AQ261">
        <f t="shared" ca="1" si="50"/>
        <v>0</v>
      </c>
      <c r="AR261">
        <f t="shared" ca="1" si="50"/>
        <v>0</v>
      </c>
      <c r="AS261">
        <f t="shared" ca="1" si="50"/>
        <v>0</v>
      </c>
      <c r="AT261">
        <f t="shared" ca="1" si="50"/>
        <v>0</v>
      </c>
      <c r="AU261">
        <f t="shared" ca="1" si="50"/>
        <v>0</v>
      </c>
      <c r="AV261">
        <f t="shared" ca="1" si="50"/>
        <v>0</v>
      </c>
      <c r="AW261">
        <f t="shared" ca="1" si="50"/>
        <v>0</v>
      </c>
      <c r="AX261">
        <f t="shared" ca="1" si="50"/>
        <v>0</v>
      </c>
      <c r="AY261">
        <f t="shared" ca="1" si="50"/>
        <v>0</v>
      </c>
      <c r="AZ261">
        <f t="shared" ca="1" si="50"/>
        <v>0</v>
      </c>
      <c r="BA261">
        <f t="shared" ca="1" si="50"/>
        <v>0</v>
      </c>
    </row>
    <row r="262" spans="1:53" x14ac:dyDescent="0.35">
      <c r="A262" s="2" t="str">
        <f>Setup!A26</f>
        <v>Caseload 7</v>
      </c>
      <c r="B262">
        <f t="shared" ca="1" si="49"/>
        <v>0</v>
      </c>
      <c r="C262">
        <f t="shared" ca="1" si="50"/>
        <v>0</v>
      </c>
      <c r="D262">
        <f t="shared" ca="1" si="50"/>
        <v>0</v>
      </c>
      <c r="E262">
        <f t="shared" ca="1" si="50"/>
        <v>0</v>
      </c>
      <c r="F262">
        <f t="shared" ca="1" si="50"/>
        <v>0</v>
      </c>
      <c r="G262">
        <f t="shared" ca="1" si="50"/>
        <v>0</v>
      </c>
      <c r="H262">
        <f t="shared" ca="1" si="50"/>
        <v>0</v>
      </c>
      <c r="I262">
        <f t="shared" ca="1" si="50"/>
        <v>0</v>
      </c>
      <c r="J262">
        <f t="shared" ca="1" si="50"/>
        <v>0</v>
      </c>
      <c r="K262">
        <f t="shared" ca="1" si="50"/>
        <v>0</v>
      </c>
      <c r="L262">
        <f t="shared" ca="1" si="50"/>
        <v>0</v>
      </c>
      <c r="M262">
        <f t="shared" ca="1" si="50"/>
        <v>0</v>
      </c>
      <c r="N262">
        <f t="shared" ca="1" si="50"/>
        <v>0</v>
      </c>
      <c r="O262">
        <f t="shared" ca="1" si="50"/>
        <v>0</v>
      </c>
      <c r="P262">
        <f t="shared" ca="1" si="50"/>
        <v>0</v>
      </c>
      <c r="Q262">
        <f t="shared" ca="1" si="50"/>
        <v>0</v>
      </c>
      <c r="R262">
        <f t="shared" ca="1" si="50"/>
        <v>0</v>
      </c>
      <c r="S262">
        <f t="shared" ca="1" si="50"/>
        <v>0</v>
      </c>
      <c r="T262">
        <f t="shared" ca="1" si="50"/>
        <v>0</v>
      </c>
      <c r="U262">
        <f t="shared" ca="1" si="50"/>
        <v>0</v>
      </c>
      <c r="V262">
        <f t="shared" ca="1" si="50"/>
        <v>0</v>
      </c>
      <c r="W262">
        <f t="shared" ca="1" si="50"/>
        <v>0</v>
      </c>
      <c r="X262">
        <f t="shared" ca="1" si="50"/>
        <v>0</v>
      </c>
      <c r="Y262">
        <f t="shared" ca="1" si="50"/>
        <v>0</v>
      </c>
      <c r="Z262">
        <f t="shared" ca="1" si="50"/>
        <v>0</v>
      </c>
      <c r="AA262">
        <f t="shared" ca="1" si="50"/>
        <v>0</v>
      </c>
      <c r="AB262">
        <f t="shared" ca="1" si="50"/>
        <v>0</v>
      </c>
      <c r="AC262">
        <f t="shared" ca="1" si="50"/>
        <v>0</v>
      </c>
      <c r="AD262">
        <f t="shared" ca="1" si="50"/>
        <v>0</v>
      </c>
      <c r="AE262">
        <f t="shared" ca="1" si="50"/>
        <v>0</v>
      </c>
      <c r="AF262">
        <f t="shared" ca="1" si="50"/>
        <v>0</v>
      </c>
      <c r="AG262">
        <f t="shared" ca="1" si="50"/>
        <v>0</v>
      </c>
      <c r="AH262">
        <f t="shared" ca="1" si="50"/>
        <v>0</v>
      </c>
      <c r="AI262">
        <f t="shared" ca="1" si="50"/>
        <v>0</v>
      </c>
      <c r="AJ262">
        <f t="shared" ca="1" si="50"/>
        <v>0</v>
      </c>
      <c r="AK262">
        <f t="shared" ca="1" si="50"/>
        <v>0</v>
      </c>
      <c r="AL262">
        <f t="shared" ca="1" si="50"/>
        <v>0</v>
      </c>
      <c r="AM262">
        <f t="shared" ca="1" si="50"/>
        <v>0</v>
      </c>
      <c r="AN262">
        <f t="shared" ca="1" si="50"/>
        <v>0</v>
      </c>
      <c r="AO262">
        <f t="shared" ca="1" si="50"/>
        <v>0</v>
      </c>
      <c r="AP262">
        <f t="shared" ca="1" si="50"/>
        <v>0</v>
      </c>
      <c r="AQ262">
        <f t="shared" ca="1" si="50"/>
        <v>0</v>
      </c>
      <c r="AR262">
        <f t="shared" ca="1" si="50"/>
        <v>0</v>
      </c>
      <c r="AS262">
        <f t="shared" ca="1" si="50"/>
        <v>0</v>
      </c>
      <c r="AT262">
        <f t="shared" ca="1" si="50"/>
        <v>0</v>
      </c>
      <c r="AU262">
        <f t="shared" ca="1" si="50"/>
        <v>0</v>
      </c>
      <c r="AV262">
        <f t="shared" ca="1" si="50"/>
        <v>0</v>
      </c>
      <c r="AW262">
        <f t="shared" ca="1" si="50"/>
        <v>0</v>
      </c>
      <c r="AX262">
        <f t="shared" ca="1" si="50"/>
        <v>0</v>
      </c>
      <c r="AY262">
        <f t="shared" ca="1" si="50"/>
        <v>0</v>
      </c>
      <c r="AZ262">
        <f t="shared" ca="1" si="50"/>
        <v>0</v>
      </c>
      <c r="BA262">
        <f t="shared" ca="1" si="50"/>
        <v>0</v>
      </c>
    </row>
    <row r="263" spans="1:53" x14ac:dyDescent="0.35">
      <c r="A263" s="2" t="str">
        <f>Setup!A27</f>
        <v>Caseload 8</v>
      </c>
      <c r="B263">
        <f t="shared" ca="1" si="49"/>
        <v>0</v>
      </c>
      <c r="C263">
        <f t="shared" ca="1" si="50"/>
        <v>0</v>
      </c>
      <c r="D263">
        <f t="shared" ca="1" si="50"/>
        <v>0</v>
      </c>
      <c r="E263">
        <f t="shared" ca="1" si="50"/>
        <v>0</v>
      </c>
      <c r="F263">
        <f t="shared" ca="1" si="50"/>
        <v>0</v>
      </c>
      <c r="G263">
        <f t="shared" ca="1" si="50"/>
        <v>0</v>
      </c>
      <c r="H263">
        <f t="shared" ca="1" si="50"/>
        <v>0</v>
      </c>
      <c r="I263">
        <f t="shared" ca="1" si="50"/>
        <v>0</v>
      </c>
      <c r="J263">
        <f t="shared" ca="1" si="50"/>
        <v>0</v>
      </c>
      <c r="K263">
        <f t="shared" ca="1" si="50"/>
        <v>0</v>
      </c>
      <c r="L263">
        <f t="shared" ca="1" si="50"/>
        <v>0</v>
      </c>
      <c r="M263">
        <f t="shared" ca="1" si="50"/>
        <v>0</v>
      </c>
      <c r="N263">
        <f t="shared" ca="1" si="50"/>
        <v>0</v>
      </c>
      <c r="O263">
        <f t="shared" ca="1" si="50"/>
        <v>0</v>
      </c>
      <c r="P263">
        <f t="shared" ca="1" si="50"/>
        <v>0</v>
      </c>
      <c r="Q263">
        <f t="shared" ca="1" si="50"/>
        <v>0</v>
      </c>
      <c r="R263">
        <f t="shared" ca="1" si="50"/>
        <v>0</v>
      </c>
      <c r="S263">
        <f t="shared" ca="1" si="50"/>
        <v>0</v>
      </c>
      <c r="T263">
        <f t="shared" ca="1" si="50"/>
        <v>0</v>
      </c>
      <c r="U263">
        <f t="shared" ca="1" si="50"/>
        <v>0</v>
      </c>
      <c r="V263">
        <f t="shared" ca="1" si="50"/>
        <v>0</v>
      </c>
      <c r="W263">
        <f t="shared" ca="1" si="50"/>
        <v>0</v>
      </c>
      <c r="X263">
        <f t="shared" ca="1" si="50"/>
        <v>0</v>
      </c>
      <c r="Y263">
        <f t="shared" ca="1" si="50"/>
        <v>0</v>
      </c>
      <c r="Z263">
        <f t="shared" ca="1" si="50"/>
        <v>0</v>
      </c>
      <c r="AA263">
        <f t="shared" ca="1" si="50"/>
        <v>0</v>
      </c>
      <c r="AB263">
        <f t="shared" ca="1" si="50"/>
        <v>0</v>
      </c>
      <c r="AC263">
        <f t="shared" ca="1" si="50"/>
        <v>0</v>
      </c>
      <c r="AD263">
        <f t="shared" ca="1" si="50"/>
        <v>0</v>
      </c>
      <c r="AE263">
        <f t="shared" ca="1" si="50"/>
        <v>0</v>
      </c>
      <c r="AF263">
        <f t="shared" ca="1" si="50"/>
        <v>0</v>
      </c>
      <c r="AG263">
        <f t="shared" ca="1" si="50"/>
        <v>0</v>
      </c>
      <c r="AH263">
        <f t="shared" ca="1" si="50"/>
        <v>0</v>
      </c>
      <c r="AI263">
        <f t="shared" ca="1" si="50"/>
        <v>0</v>
      </c>
      <c r="AJ263">
        <f t="shared" ca="1" si="50"/>
        <v>0</v>
      </c>
      <c r="AK263">
        <f t="shared" ca="1" si="50"/>
        <v>0</v>
      </c>
      <c r="AL263">
        <f t="shared" ca="1" si="50"/>
        <v>0</v>
      </c>
      <c r="AM263">
        <f t="shared" ca="1" si="50"/>
        <v>0</v>
      </c>
      <c r="AN263">
        <f t="shared" ca="1" si="50"/>
        <v>0</v>
      </c>
      <c r="AO263">
        <f t="shared" ca="1" si="50"/>
        <v>0</v>
      </c>
      <c r="AP263">
        <f t="shared" ca="1" si="50"/>
        <v>0</v>
      </c>
      <c r="AQ263">
        <f t="shared" ca="1" si="50"/>
        <v>0</v>
      </c>
      <c r="AR263">
        <f t="shared" ca="1" si="50"/>
        <v>0</v>
      </c>
      <c r="AS263">
        <f t="shared" ca="1" si="50"/>
        <v>0</v>
      </c>
      <c r="AT263">
        <f t="shared" ca="1" si="50"/>
        <v>0</v>
      </c>
      <c r="AU263">
        <f t="shared" ca="1" si="50"/>
        <v>0</v>
      </c>
      <c r="AV263">
        <f t="shared" ca="1" si="50"/>
        <v>0</v>
      </c>
      <c r="AW263">
        <f t="shared" ca="1" si="50"/>
        <v>0</v>
      </c>
      <c r="AX263">
        <f t="shared" ca="1" si="50"/>
        <v>0</v>
      </c>
      <c r="AY263">
        <f t="shared" ca="1" si="50"/>
        <v>0</v>
      </c>
      <c r="AZ263">
        <f t="shared" ca="1" si="50"/>
        <v>0</v>
      </c>
      <c r="BA263">
        <f t="shared" ca="1" si="50"/>
        <v>0</v>
      </c>
    </row>
    <row r="264" spans="1:53" x14ac:dyDescent="0.35">
      <c r="A264" s="2" t="str">
        <f>Setup!A28</f>
        <v>Caseload 9</v>
      </c>
      <c r="B264">
        <f t="shared" ca="1" si="49"/>
        <v>0</v>
      </c>
      <c r="C264">
        <f t="shared" ca="1" si="50"/>
        <v>0</v>
      </c>
      <c r="D264">
        <f t="shared" ca="1" si="50"/>
        <v>0</v>
      </c>
      <c r="E264">
        <f t="shared" ca="1" si="50"/>
        <v>0</v>
      </c>
      <c r="F264">
        <f t="shared" ca="1" si="50"/>
        <v>0</v>
      </c>
      <c r="G264">
        <f t="shared" ca="1" si="50"/>
        <v>0</v>
      </c>
      <c r="H264">
        <f t="shared" ca="1" si="50"/>
        <v>0</v>
      </c>
      <c r="I264">
        <f t="shared" ca="1" si="50"/>
        <v>0</v>
      </c>
      <c r="J264">
        <f t="shared" ca="1" si="50"/>
        <v>0</v>
      </c>
      <c r="K264">
        <f t="shared" ca="1" si="50"/>
        <v>0</v>
      </c>
      <c r="L264">
        <f t="shared" ca="1" si="50"/>
        <v>0</v>
      </c>
      <c r="M264">
        <f t="shared" ca="1" si="50"/>
        <v>0</v>
      </c>
      <c r="N264">
        <f t="shared" ca="1" si="50"/>
        <v>0</v>
      </c>
      <c r="O264">
        <f t="shared" ca="1" si="50"/>
        <v>0</v>
      </c>
      <c r="P264">
        <f t="shared" ca="1" si="50"/>
        <v>0</v>
      </c>
      <c r="Q264">
        <f t="shared" ca="1" si="50"/>
        <v>0</v>
      </c>
      <c r="R264">
        <f t="shared" ca="1" si="50"/>
        <v>0</v>
      </c>
      <c r="S264">
        <f t="shared" ca="1" si="50"/>
        <v>0</v>
      </c>
      <c r="T264">
        <f t="shared" ca="1" si="50"/>
        <v>0</v>
      </c>
      <c r="U264">
        <f t="shared" ca="1" si="50"/>
        <v>0</v>
      </c>
      <c r="V264">
        <f t="shared" ca="1" si="50"/>
        <v>0</v>
      </c>
      <c r="W264">
        <f t="shared" ca="1" si="50"/>
        <v>0</v>
      </c>
      <c r="X264">
        <f t="shared" ca="1" si="50"/>
        <v>0</v>
      </c>
      <c r="Y264">
        <f t="shared" ca="1" si="50"/>
        <v>0</v>
      </c>
      <c r="Z264">
        <f t="shared" ca="1" si="50"/>
        <v>0</v>
      </c>
      <c r="AA264">
        <f t="shared" ca="1" si="50"/>
        <v>0</v>
      </c>
      <c r="AB264">
        <f t="shared" ca="1" si="50"/>
        <v>0</v>
      </c>
      <c r="AC264">
        <f t="shared" ca="1" si="50"/>
        <v>0</v>
      </c>
      <c r="AD264">
        <f t="shared" ca="1" si="50"/>
        <v>0</v>
      </c>
      <c r="AE264">
        <f t="shared" ca="1" si="50"/>
        <v>0</v>
      </c>
      <c r="AF264">
        <f t="shared" ca="1" si="50"/>
        <v>0</v>
      </c>
      <c r="AG264">
        <f t="shared" ca="1" si="50"/>
        <v>0</v>
      </c>
      <c r="AH264">
        <f t="shared" ca="1" si="50"/>
        <v>0</v>
      </c>
      <c r="AI264">
        <f t="shared" ca="1" si="50"/>
        <v>0</v>
      </c>
      <c r="AJ264">
        <f t="shared" ca="1" si="50"/>
        <v>0</v>
      </c>
      <c r="AK264">
        <f t="shared" ca="1" si="50"/>
        <v>0</v>
      </c>
      <c r="AL264">
        <f t="shared" ca="1" si="50"/>
        <v>0</v>
      </c>
      <c r="AM264">
        <f t="shared" ca="1" si="50"/>
        <v>0</v>
      </c>
      <c r="AN264">
        <f t="shared" ca="1" si="50"/>
        <v>0</v>
      </c>
      <c r="AO264">
        <f t="shared" ca="1" si="50"/>
        <v>0</v>
      </c>
      <c r="AP264">
        <f t="shared" ca="1" si="50"/>
        <v>0</v>
      </c>
      <c r="AQ264">
        <f t="shared" ca="1" si="50"/>
        <v>0</v>
      </c>
      <c r="AR264">
        <f t="shared" ca="1" si="50"/>
        <v>0</v>
      </c>
      <c r="AS264">
        <f t="shared" ca="1" si="50"/>
        <v>0</v>
      </c>
      <c r="AT264">
        <f t="shared" ca="1" si="50"/>
        <v>0</v>
      </c>
      <c r="AU264">
        <f t="shared" ca="1" si="50"/>
        <v>0</v>
      </c>
      <c r="AV264">
        <f t="shared" ca="1" si="50"/>
        <v>0</v>
      </c>
      <c r="AW264">
        <f t="shared" ca="1" si="50"/>
        <v>0</v>
      </c>
      <c r="AX264">
        <f t="shared" ca="1" si="50"/>
        <v>0</v>
      </c>
      <c r="AY264">
        <f t="shared" ca="1" si="50"/>
        <v>0</v>
      </c>
      <c r="AZ264">
        <f t="shared" ca="1" si="50"/>
        <v>0</v>
      </c>
      <c r="BA264">
        <f t="shared" ca="1" si="50"/>
        <v>0</v>
      </c>
    </row>
    <row r="265" spans="1:53" x14ac:dyDescent="0.35">
      <c r="A265" s="2" t="str">
        <f>Setup!A29</f>
        <v>Caseload 10</v>
      </c>
      <c r="B265">
        <f t="shared" ca="1" si="49"/>
        <v>0</v>
      </c>
      <c r="C265">
        <f t="shared" ca="1" si="50"/>
        <v>0</v>
      </c>
      <c r="D265">
        <f t="shared" ca="1" si="50"/>
        <v>0</v>
      </c>
      <c r="E265">
        <f t="shared" ca="1" si="50"/>
        <v>0</v>
      </c>
      <c r="F265">
        <f t="shared" ca="1" si="50"/>
        <v>0</v>
      </c>
      <c r="G265">
        <f t="shared" ca="1" si="50"/>
        <v>0</v>
      </c>
      <c r="H265">
        <f t="shared" ca="1" si="50"/>
        <v>0</v>
      </c>
      <c r="I265">
        <f t="shared" ca="1" si="50"/>
        <v>0</v>
      </c>
      <c r="J265">
        <f t="shared" ca="1" si="50"/>
        <v>0</v>
      </c>
      <c r="K265">
        <f t="shared" ca="1" si="50"/>
        <v>0</v>
      </c>
      <c r="L265">
        <f t="shared" ca="1" si="50"/>
        <v>0</v>
      </c>
      <c r="M265">
        <f t="shared" ca="1" si="50"/>
        <v>0</v>
      </c>
      <c r="N265">
        <f t="shared" ca="1" si="50"/>
        <v>0</v>
      </c>
      <c r="O265">
        <f t="shared" ca="1" si="50"/>
        <v>0</v>
      </c>
      <c r="P265">
        <f t="shared" ca="1" si="50"/>
        <v>0</v>
      </c>
      <c r="Q265">
        <f t="shared" ca="1" si="50"/>
        <v>0</v>
      </c>
      <c r="R265">
        <f t="shared" ca="1" si="50"/>
        <v>0</v>
      </c>
      <c r="S265">
        <f t="shared" ca="1" si="50"/>
        <v>0</v>
      </c>
      <c r="T265">
        <f t="shared" ca="1" si="50"/>
        <v>0</v>
      </c>
      <c r="U265">
        <f t="shared" ca="1" si="50"/>
        <v>0</v>
      </c>
      <c r="V265">
        <f t="shared" ca="1" si="50"/>
        <v>0</v>
      </c>
      <c r="W265">
        <f t="shared" ca="1" si="50"/>
        <v>0</v>
      </c>
      <c r="X265">
        <f t="shared" ca="1" si="50"/>
        <v>0</v>
      </c>
      <c r="Y265">
        <f t="shared" ca="1" si="50"/>
        <v>0</v>
      </c>
      <c r="Z265">
        <f t="shared" ca="1" si="50"/>
        <v>0</v>
      </c>
      <c r="AA265">
        <f t="shared" ca="1" si="50"/>
        <v>0</v>
      </c>
      <c r="AB265">
        <f t="shared" ca="1" si="50"/>
        <v>0</v>
      </c>
      <c r="AC265">
        <f t="shared" ca="1" si="50"/>
        <v>0</v>
      </c>
      <c r="AD265">
        <f t="shared" ca="1" si="50"/>
        <v>0</v>
      </c>
      <c r="AE265">
        <f t="shared" ca="1" si="50"/>
        <v>0</v>
      </c>
      <c r="AF265">
        <f t="shared" ca="1" si="50"/>
        <v>0</v>
      </c>
      <c r="AG265">
        <f t="shared" ca="1" si="50"/>
        <v>0</v>
      </c>
      <c r="AH265">
        <f t="shared" ca="1" si="50"/>
        <v>0</v>
      </c>
      <c r="AI265">
        <f t="shared" ca="1" si="50"/>
        <v>0</v>
      </c>
      <c r="AJ265">
        <f t="shared" ca="1" si="50"/>
        <v>0</v>
      </c>
      <c r="AK265">
        <f t="shared" ca="1" si="50"/>
        <v>0</v>
      </c>
      <c r="AL265">
        <f t="shared" ca="1" si="50"/>
        <v>0</v>
      </c>
      <c r="AM265">
        <f t="shared" ca="1" si="50"/>
        <v>0</v>
      </c>
      <c r="AN265">
        <f t="shared" ca="1" si="50"/>
        <v>0</v>
      </c>
      <c r="AO265">
        <f t="shared" ca="1" si="50"/>
        <v>0</v>
      </c>
      <c r="AP265">
        <f t="shared" ca="1" si="50"/>
        <v>0</v>
      </c>
      <c r="AQ265">
        <f t="shared" ca="1" si="50"/>
        <v>0</v>
      </c>
      <c r="AR265">
        <f t="shared" ca="1" si="50"/>
        <v>0</v>
      </c>
      <c r="AS265">
        <f t="shared" ca="1" si="50"/>
        <v>0</v>
      </c>
      <c r="AT265">
        <f t="shared" ca="1" si="50"/>
        <v>0</v>
      </c>
      <c r="AU265">
        <f t="shared" ca="1" si="50"/>
        <v>0</v>
      </c>
      <c r="AV265">
        <f t="shared" ca="1" si="50"/>
        <v>0</v>
      </c>
      <c r="AW265">
        <f t="shared" ca="1" si="50"/>
        <v>0</v>
      </c>
      <c r="AX265">
        <f t="shared" ca="1" si="50"/>
        <v>0</v>
      </c>
      <c r="AY265">
        <f t="shared" ca="1" si="50"/>
        <v>0</v>
      </c>
      <c r="AZ265">
        <f t="shared" ca="1" si="50"/>
        <v>0</v>
      </c>
      <c r="BA265">
        <f t="shared" ca="1" si="50"/>
        <v>0</v>
      </c>
    </row>
    <row r="266" spans="1:53" x14ac:dyDescent="0.35">
      <c r="A266" s="2" t="str">
        <f>Setup!A30</f>
        <v>Caseload 11</v>
      </c>
      <c r="B266">
        <f t="shared" ca="1" si="49"/>
        <v>0</v>
      </c>
      <c r="C266">
        <f t="shared" ca="1" si="50"/>
        <v>0</v>
      </c>
      <c r="D266">
        <f t="shared" ca="1" si="50"/>
        <v>0</v>
      </c>
      <c r="E266">
        <f t="shared" ca="1" si="50"/>
        <v>0</v>
      </c>
      <c r="F266">
        <f t="shared" ca="1" si="50"/>
        <v>0</v>
      </c>
      <c r="G266">
        <f t="shared" ca="1" si="50"/>
        <v>0</v>
      </c>
      <c r="H266">
        <f t="shared" ca="1" si="50"/>
        <v>0</v>
      </c>
      <c r="I266">
        <f t="shared" ca="1" si="50"/>
        <v>0</v>
      </c>
      <c r="J266">
        <f t="shared" ca="1" si="50"/>
        <v>0</v>
      </c>
      <c r="K266">
        <f t="shared" ca="1" si="50"/>
        <v>0</v>
      </c>
      <c r="L266">
        <f t="shared" ca="1" si="50"/>
        <v>0</v>
      </c>
      <c r="M266">
        <f t="shared" ca="1" si="50"/>
        <v>0</v>
      </c>
      <c r="N266">
        <f t="shared" ca="1" si="50"/>
        <v>0</v>
      </c>
      <c r="O266">
        <f t="shared" ca="1" si="50"/>
        <v>0</v>
      </c>
      <c r="P266">
        <f t="shared" ca="1" si="50"/>
        <v>0</v>
      </c>
      <c r="Q266">
        <f t="shared" ca="1" si="50"/>
        <v>0</v>
      </c>
      <c r="R266">
        <f t="shared" ref="C266:BA270" ca="1" si="51">R230+R248</f>
        <v>0</v>
      </c>
      <c r="S266">
        <f t="shared" ca="1" si="51"/>
        <v>0</v>
      </c>
      <c r="T266">
        <f t="shared" ca="1" si="51"/>
        <v>0</v>
      </c>
      <c r="U266">
        <f t="shared" ca="1" si="51"/>
        <v>0</v>
      </c>
      <c r="V266">
        <f t="shared" ca="1" si="51"/>
        <v>0</v>
      </c>
      <c r="W266">
        <f t="shared" ca="1" si="51"/>
        <v>0</v>
      </c>
      <c r="X266">
        <f t="shared" ca="1" si="51"/>
        <v>0</v>
      </c>
      <c r="Y266">
        <f t="shared" ca="1" si="51"/>
        <v>0</v>
      </c>
      <c r="Z266">
        <f t="shared" ca="1" si="51"/>
        <v>0</v>
      </c>
      <c r="AA266">
        <f t="shared" ca="1" si="51"/>
        <v>0</v>
      </c>
      <c r="AB266">
        <f t="shared" ca="1" si="51"/>
        <v>0</v>
      </c>
      <c r="AC266">
        <f t="shared" ca="1" si="51"/>
        <v>0</v>
      </c>
      <c r="AD266">
        <f t="shared" ca="1" si="51"/>
        <v>0</v>
      </c>
      <c r="AE266">
        <f t="shared" ca="1" si="51"/>
        <v>0</v>
      </c>
      <c r="AF266">
        <f t="shared" ca="1" si="51"/>
        <v>0</v>
      </c>
      <c r="AG266">
        <f t="shared" ca="1" si="51"/>
        <v>0</v>
      </c>
      <c r="AH266">
        <f t="shared" ca="1" si="51"/>
        <v>0</v>
      </c>
      <c r="AI266">
        <f t="shared" ca="1" si="51"/>
        <v>0</v>
      </c>
      <c r="AJ266">
        <f t="shared" ca="1" si="51"/>
        <v>0</v>
      </c>
      <c r="AK266">
        <f t="shared" ca="1" si="51"/>
        <v>0</v>
      </c>
      <c r="AL266">
        <f t="shared" ca="1" si="51"/>
        <v>0</v>
      </c>
      <c r="AM266">
        <f t="shared" ca="1" si="51"/>
        <v>0</v>
      </c>
      <c r="AN266">
        <f t="shared" ca="1" si="51"/>
        <v>0</v>
      </c>
      <c r="AO266">
        <f t="shared" ca="1" si="51"/>
        <v>0</v>
      </c>
      <c r="AP266">
        <f t="shared" ca="1" si="51"/>
        <v>0</v>
      </c>
      <c r="AQ266">
        <f t="shared" ca="1" si="51"/>
        <v>0</v>
      </c>
      <c r="AR266">
        <f t="shared" ca="1" si="51"/>
        <v>0</v>
      </c>
      <c r="AS266">
        <f t="shared" ca="1" si="51"/>
        <v>0</v>
      </c>
      <c r="AT266">
        <f t="shared" ca="1" si="51"/>
        <v>0</v>
      </c>
      <c r="AU266">
        <f t="shared" ca="1" si="51"/>
        <v>0</v>
      </c>
      <c r="AV266">
        <f t="shared" ca="1" si="51"/>
        <v>0</v>
      </c>
      <c r="AW266">
        <f t="shared" ca="1" si="51"/>
        <v>0</v>
      </c>
      <c r="AX266">
        <f t="shared" ca="1" si="51"/>
        <v>0</v>
      </c>
      <c r="AY266">
        <f t="shared" ca="1" si="51"/>
        <v>0</v>
      </c>
      <c r="AZ266">
        <f t="shared" ca="1" si="51"/>
        <v>0</v>
      </c>
      <c r="BA266">
        <f t="shared" ca="1" si="51"/>
        <v>0</v>
      </c>
    </row>
    <row r="267" spans="1:53" x14ac:dyDescent="0.35">
      <c r="A267" s="2" t="str">
        <f>Setup!A31</f>
        <v>Caseload 12</v>
      </c>
      <c r="B267">
        <f t="shared" ca="1" si="49"/>
        <v>0</v>
      </c>
      <c r="C267">
        <f t="shared" ca="1" si="51"/>
        <v>0</v>
      </c>
      <c r="D267">
        <f t="shared" ca="1" si="51"/>
        <v>0</v>
      </c>
      <c r="E267">
        <f t="shared" ca="1" si="51"/>
        <v>0</v>
      </c>
      <c r="F267">
        <f t="shared" ca="1" si="51"/>
        <v>0</v>
      </c>
      <c r="G267">
        <f t="shared" ca="1" si="51"/>
        <v>0</v>
      </c>
      <c r="H267">
        <f t="shared" ca="1" si="51"/>
        <v>0</v>
      </c>
      <c r="I267">
        <f t="shared" ca="1" si="51"/>
        <v>0</v>
      </c>
      <c r="J267">
        <f t="shared" ca="1" si="51"/>
        <v>0</v>
      </c>
      <c r="K267">
        <f t="shared" ca="1" si="51"/>
        <v>0</v>
      </c>
      <c r="L267">
        <f t="shared" ca="1" si="51"/>
        <v>0</v>
      </c>
      <c r="M267">
        <f t="shared" ca="1" si="51"/>
        <v>0</v>
      </c>
      <c r="N267">
        <f t="shared" ca="1" si="51"/>
        <v>0</v>
      </c>
      <c r="O267">
        <f t="shared" ca="1" si="51"/>
        <v>0</v>
      </c>
      <c r="P267">
        <f t="shared" ca="1" si="51"/>
        <v>0</v>
      </c>
      <c r="Q267">
        <f t="shared" ca="1" si="51"/>
        <v>0</v>
      </c>
      <c r="R267">
        <f t="shared" ca="1" si="51"/>
        <v>0</v>
      </c>
      <c r="S267">
        <f t="shared" ca="1" si="51"/>
        <v>0</v>
      </c>
      <c r="T267">
        <f t="shared" ca="1" si="51"/>
        <v>0</v>
      </c>
      <c r="U267">
        <f t="shared" ca="1" si="51"/>
        <v>0</v>
      </c>
      <c r="V267">
        <f t="shared" ca="1" si="51"/>
        <v>0</v>
      </c>
      <c r="W267">
        <f t="shared" ca="1" si="51"/>
        <v>0</v>
      </c>
      <c r="X267">
        <f t="shared" ca="1" si="51"/>
        <v>0</v>
      </c>
      <c r="Y267">
        <f t="shared" ca="1" si="51"/>
        <v>0</v>
      </c>
      <c r="Z267">
        <f t="shared" ca="1" si="51"/>
        <v>0</v>
      </c>
      <c r="AA267">
        <f t="shared" ca="1" si="51"/>
        <v>0</v>
      </c>
      <c r="AB267">
        <f t="shared" ca="1" si="51"/>
        <v>0</v>
      </c>
      <c r="AC267">
        <f t="shared" ca="1" si="51"/>
        <v>0</v>
      </c>
      <c r="AD267">
        <f t="shared" ca="1" si="51"/>
        <v>0</v>
      </c>
      <c r="AE267">
        <f t="shared" ca="1" si="51"/>
        <v>0</v>
      </c>
      <c r="AF267">
        <f t="shared" ca="1" si="51"/>
        <v>0</v>
      </c>
      <c r="AG267">
        <f t="shared" ca="1" si="51"/>
        <v>0</v>
      </c>
      <c r="AH267">
        <f t="shared" ca="1" si="51"/>
        <v>0</v>
      </c>
      <c r="AI267">
        <f t="shared" ca="1" si="51"/>
        <v>0</v>
      </c>
      <c r="AJ267">
        <f t="shared" ca="1" si="51"/>
        <v>0</v>
      </c>
      <c r="AK267">
        <f t="shared" ca="1" si="51"/>
        <v>0</v>
      </c>
      <c r="AL267">
        <f t="shared" ca="1" si="51"/>
        <v>0</v>
      </c>
      <c r="AM267">
        <f t="shared" ca="1" si="51"/>
        <v>0</v>
      </c>
      <c r="AN267">
        <f t="shared" ca="1" si="51"/>
        <v>0</v>
      </c>
      <c r="AO267">
        <f t="shared" ca="1" si="51"/>
        <v>0</v>
      </c>
      <c r="AP267">
        <f t="shared" ca="1" si="51"/>
        <v>0</v>
      </c>
      <c r="AQ267">
        <f t="shared" ca="1" si="51"/>
        <v>0</v>
      </c>
      <c r="AR267">
        <f t="shared" ca="1" si="51"/>
        <v>0</v>
      </c>
      <c r="AS267">
        <f t="shared" ca="1" si="51"/>
        <v>0</v>
      </c>
      <c r="AT267">
        <f t="shared" ca="1" si="51"/>
        <v>0</v>
      </c>
      <c r="AU267">
        <f t="shared" ca="1" si="51"/>
        <v>0</v>
      </c>
      <c r="AV267">
        <f t="shared" ca="1" si="51"/>
        <v>0</v>
      </c>
      <c r="AW267">
        <f t="shared" ca="1" si="51"/>
        <v>0</v>
      </c>
      <c r="AX267">
        <f t="shared" ca="1" si="51"/>
        <v>0</v>
      </c>
      <c r="AY267">
        <f t="shared" ca="1" si="51"/>
        <v>0</v>
      </c>
      <c r="AZ267">
        <f t="shared" ca="1" si="51"/>
        <v>0</v>
      </c>
      <c r="BA267">
        <f t="shared" ca="1" si="51"/>
        <v>0</v>
      </c>
    </row>
    <row r="268" spans="1:53" x14ac:dyDescent="0.35">
      <c r="A268" s="2" t="str">
        <f>Setup!A32</f>
        <v>Caseload 13</v>
      </c>
      <c r="B268">
        <f t="shared" ca="1" si="49"/>
        <v>0</v>
      </c>
      <c r="C268">
        <f t="shared" ca="1" si="51"/>
        <v>0</v>
      </c>
      <c r="D268">
        <f t="shared" ca="1" si="51"/>
        <v>0</v>
      </c>
      <c r="E268">
        <f t="shared" ca="1" si="51"/>
        <v>0</v>
      </c>
      <c r="F268">
        <f t="shared" ca="1" si="51"/>
        <v>0</v>
      </c>
      <c r="G268">
        <f t="shared" ca="1" si="51"/>
        <v>0</v>
      </c>
      <c r="H268">
        <f t="shared" ca="1" si="51"/>
        <v>0</v>
      </c>
      <c r="I268">
        <f t="shared" ca="1" si="51"/>
        <v>0</v>
      </c>
      <c r="J268">
        <f t="shared" ca="1" si="51"/>
        <v>0</v>
      </c>
      <c r="K268">
        <f t="shared" ca="1" si="51"/>
        <v>0</v>
      </c>
      <c r="L268">
        <f t="shared" ca="1" si="51"/>
        <v>0</v>
      </c>
      <c r="M268">
        <f t="shared" ca="1" si="51"/>
        <v>0</v>
      </c>
      <c r="N268">
        <f t="shared" ca="1" si="51"/>
        <v>0</v>
      </c>
      <c r="O268">
        <f t="shared" ca="1" si="51"/>
        <v>0</v>
      </c>
      <c r="P268">
        <f t="shared" ca="1" si="51"/>
        <v>0</v>
      </c>
      <c r="Q268">
        <f t="shared" ca="1" si="51"/>
        <v>0</v>
      </c>
      <c r="R268">
        <f t="shared" ca="1" si="51"/>
        <v>0</v>
      </c>
      <c r="S268">
        <f t="shared" ca="1" si="51"/>
        <v>0</v>
      </c>
      <c r="T268">
        <f t="shared" ca="1" si="51"/>
        <v>0</v>
      </c>
      <c r="U268">
        <f t="shared" ca="1" si="51"/>
        <v>0</v>
      </c>
      <c r="V268">
        <f t="shared" ca="1" si="51"/>
        <v>0</v>
      </c>
      <c r="W268">
        <f t="shared" ca="1" si="51"/>
        <v>0</v>
      </c>
      <c r="X268">
        <f t="shared" ca="1" si="51"/>
        <v>0</v>
      </c>
      <c r="Y268">
        <f t="shared" ca="1" si="51"/>
        <v>0</v>
      </c>
      <c r="Z268">
        <f t="shared" ca="1" si="51"/>
        <v>0</v>
      </c>
      <c r="AA268">
        <f t="shared" ca="1" si="51"/>
        <v>0</v>
      </c>
      <c r="AB268">
        <f t="shared" ca="1" si="51"/>
        <v>0</v>
      </c>
      <c r="AC268">
        <f t="shared" ca="1" si="51"/>
        <v>0</v>
      </c>
      <c r="AD268">
        <f t="shared" ca="1" si="51"/>
        <v>0</v>
      </c>
      <c r="AE268">
        <f t="shared" ca="1" si="51"/>
        <v>0</v>
      </c>
      <c r="AF268">
        <f t="shared" ca="1" si="51"/>
        <v>0</v>
      </c>
      <c r="AG268">
        <f t="shared" ca="1" si="51"/>
        <v>0</v>
      </c>
      <c r="AH268">
        <f t="shared" ca="1" si="51"/>
        <v>0</v>
      </c>
      <c r="AI268">
        <f t="shared" ca="1" si="51"/>
        <v>0</v>
      </c>
      <c r="AJ268">
        <f t="shared" ca="1" si="51"/>
        <v>0</v>
      </c>
      <c r="AK268">
        <f t="shared" ca="1" si="51"/>
        <v>0</v>
      </c>
      <c r="AL268">
        <f t="shared" ca="1" si="51"/>
        <v>0</v>
      </c>
      <c r="AM268">
        <f t="shared" ca="1" si="51"/>
        <v>0</v>
      </c>
      <c r="AN268">
        <f t="shared" ca="1" si="51"/>
        <v>0</v>
      </c>
      <c r="AO268">
        <f t="shared" ca="1" si="51"/>
        <v>0</v>
      </c>
      <c r="AP268">
        <f t="shared" ca="1" si="51"/>
        <v>0</v>
      </c>
      <c r="AQ268">
        <f t="shared" ca="1" si="51"/>
        <v>0</v>
      </c>
      <c r="AR268">
        <f t="shared" ca="1" si="51"/>
        <v>0</v>
      </c>
      <c r="AS268">
        <f t="shared" ca="1" si="51"/>
        <v>0</v>
      </c>
      <c r="AT268">
        <f t="shared" ca="1" si="51"/>
        <v>0</v>
      </c>
      <c r="AU268">
        <f t="shared" ca="1" si="51"/>
        <v>0</v>
      </c>
      <c r="AV268">
        <f t="shared" ca="1" si="51"/>
        <v>0</v>
      </c>
      <c r="AW268">
        <f t="shared" ca="1" si="51"/>
        <v>0</v>
      </c>
      <c r="AX268">
        <f t="shared" ca="1" si="51"/>
        <v>0</v>
      </c>
      <c r="AY268">
        <f t="shared" ca="1" si="51"/>
        <v>0</v>
      </c>
      <c r="AZ268">
        <f t="shared" ca="1" si="51"/>
        <v>0</v>
      </c>
      <c r="BA268">
        <f t="shared" ca="1" si="51"/>
        <v>0</v>
      </c>
    </row>
    <row r="269" spans="1:53" x14ac:dyDescent="0.35">
      <c r="A269" s="2" t="str">
        <f>Setup!A33</f>
        <v>Caseload 14</v>
      </c>
      <c r="B269">
        <f t="shared" ca="1" si="49"/>
        <v>0</v>
      </c>
      <c r="C269">
        <f t="shared" ca="1" si="51"/>
        <v>0</v>
      </c>
      <c r="D269">
        <f t="shared" ca="1" si="51"/>
        <v>0</v>
      </c>
      <c r="E269">
        <f t="shared" ca="1" si="51"/>
        <v>0</v>
      </c>
      <c r="F269">
        <f t="shared" ca="1" si="51"/>
        <v>0</v>
      </c>
      <c r="G269">
        <f t="shared" ca="1" si="51"/>
        <v>0</v>
      </c>
      <c r="H269">
        <f t="shared" ca="1" si="51"/>
        <v>0</v>
      </c>
      <c r="I269">
        <f t="shared" ca="1" si="51"/>
        <v>0</v>
      </c>
      <c r="J269">
        <f t="shared" ca="1" si="51"/>
        <v>0</v>
      </c>
      <c r="K269">
        <f t="shared" ca="1" si="51"/>
        <v>0</v>
      </c>
      <c r="L269">
        <f t="shared" ca="1" si="51"/>
        <v>0</v>
      </c>
      <c r="M269">
        <f t="shared" ca="1" si="51"/>
        <v>0</v>
      </c>
      <c r="N269">
        <f t="shared" ca="1" si="51"/>
        <v>0</v>
      </c>
      <c r="O269">
        <f t="shared" ca="1" si="51"/>
        <v>0</v>
      </c>
      <c r="P269">
        <f t="shared" ca="1" si="51"/>
        <v>0</v>
      </c>
      <c r="Q269">
        <f t="shared" ca="1" si="51"/>
        <v>0</v>
      </c>
      <c r="R269">
        <f t="shared" ca="1" si="51"/>
        <v>0</v>
      </c>
      <c r="S269">
        <f t="shared" ca="1" si="51"/>
        <v>0</v>
      </c>
      <c r="T269">
        <f t="shared" ca="1" si="51"/>
        <v>0</v>
      </c>
      <c r="U269">
        <f t="shared" ca="1" si="51"/>
        <v>0</v>
      </c>
      <c r="V269">
        <f t="shared" ca="1" si="51"/>
        <v>0</v>
      </c>
      <c r="W269">
        <f t="shared" ca="1" si="51"/>
        <v>0</v>
      </c>
      <c r="X269">
        <f t="shared" ca="1" si="51"/>
        <v>0</v>
      </c>
      <c r="Y269">
        <f t="shared" ca="1" si="51"/>
        <v>0</v>
      </c>
      <c r="Z269">
        <f t="shared" ca="1" si="51"/>
        <v>0</v>
      </c>
      <c r="AA269">
        <f t="shared" ca="1" si="51"/>
        <v>0</v>
      </c>
      <c r="AB269">
        <f t="shared" ca="1" si="51"/>
        <v>0</v>
      </c>
      <c r="AC269">
        <f t="shared" ca="1" si="51"/>
        <v>0</v>
      </c>
      <c r="AD269">
        <f t="shared" ca="1" si="51"/>
        <v>0</v>
      </c>
      <c r="AE269">
        <f t="shared" ca="1" si="51"/>
        <v>0</v>
      </c>
      <c r="AF269">
        <f t="shared" ca="1" si="51"/>
        <v>0</v>
      </c>
      <c r="AG269">
        <f t="shared" ca="1" si="51"/>
        <v>0</v>
      </c>
      <c r="AH269">
        <f t="shared" ca="1" si="51"/>
        <v>0</v>
      </c>
      <c r="AI269">
        <f t="shared" ca="1" si="51"/>
        <v>0</v>
      </c>
      <c r="AJ269">
        <f t="shared" ca="1" si="51"/>
        <v>0</v>
      </c>
      <c r="AK269">
        <f t="shared" ca="1" si="51"/>
        <v>0</v>
      </c>
      <c r="AL269">
        <f t="shared" ca="1" si="51"/>
        <v>0</v>
      </c>
      <c r="AM269">
        <f t="shared" ca="1" si="51"/>
        <v>0</v>
      </c>
      <c r="AN269">
        <f t="shared" ca="1" si="51"/>
        <v>0</v>
      </c>
      <c r="AO269">
        <f t="shared" ca="1" si="51"/>
        <v>0</v>
      </c>
      <c r="AP269">
        <f t="shared" ca="1" si="51"/>
        <v>0</v>
      </c>
      <c r="AQ269">
        <f t="shared" ca="1" si="51"/>
        <v>0</v>
      </c>
      <c r="AR269">
        <f t="shared" ca="1" si="51"/>
        <v>0</v>
      </c>
      <c r="AS269">
        <f t="shared" ca="1" si="51"/>
        <v>0</v>
      </c>
      <c r="AT269">
        <f t="shared" ca="1" si="51"/>
        <v>0</v>
      </c>
      <c r="AU269">
        <f t="shared" ca="1" si="51"/>
        <v>0</v>
      </c>
      <c r="AV269">
        <f t="shared" ca="1" si="51"/>
        <v>0</v>
      </c>
      <c r="AW269">
        <f t="shared" ca="1" si="51"/>
        <v>0</v>
      </c>
      <c r="AX269">
        <f t="shared" ca="1" si="51"/>
        <v>0</v>
      </c>
      <c r="AY269">
        <f t="shared" ca="1" si="51"/>
        <v>0</v>
      </c>
      <c r="AZ269">
        <f t="shared" ca="1" si="51"/>
        <v>0</v>
      </c>
      <c r="BA269">
        <f t="shared" ca="1" si="51"/>
        <v>0</v>
      </c>
    </row>
    <row r="270" spans="1:53" x14ac:dyDescent="0.35">
      <c r="A270" s="2" t="str">
        <f>Setup!A34</f>
        <v>Caseload 15</v>
      </c>
      <c r="B270">
        <f t="shared" ca="1" si="49"/>
        <v>0</v>
      </c>
      <c r="C270">
        <f t="shared" ca="1" si="51"/>
        <v>0</v>
      </c>
      <c r="D270">
        <f t="shared" ca="1" si="51"/>
        <v>0</v>
      </c>
      <c r="E270">
        <f t="shared" ca="1" si="51"/>
        <v>0</v>
      </c>
      <c r="F270">
        <f t="shared" ca="1" si="51"/>
        <v>0</v>
      </c>
      <c r="G270">
        <f t="shared" ca="1" si="51"/>
        <v>0</v>
      </c>
      <c r="H270">
        <f t="shared" ca="1" si="51"/>
        <v>0</v>
      </c>
      <c r="I270">
        <f t="shared" ca="1" si="51"/>
        <v>0</v>
      </c>
      <c r="J270">
        <f t="shared" ca="1" si="51"/>
        <v>0</v>
      </c>
      <c r="K270">
        <f t="shared" ca="1" si="51"/>
        <v>0</v>
      </c>
      <c r="L270">
        <f t="shared" ca="1" si="51"/>
        <v>0</v>
      </c>
      <c r="M270">
        <f t="shared" ca="1" si="51"/>
        <v>0</v>
      </c>
      <c r="N270">
        <f t="shared" ca="1" si="51"/>
        <v>0</v>
      </c>
      <c r="O270">
        <f t="shared" ca="1" si="51"/>
        <v>0</v>
      </c>
      <c r="P270">
        <f t="shared" ca="1" si="51"/>
        <v>0</v>
      </c>
      <c r="Q270">
        <f t="shared" ca="1" si="51"/>
        <v>0</v>
      </c>
      <c r="R270">
        <f t="shared" ca="1" si="51"/>
        <v>0</v>
      </c>
      <c r="S270">
        <f t="shared" ca="1" si="51"/>
        <v>0</v>
      </c>
      <c r="T270">
        <f t="shared" ca="1" si="51"/>
        <v>0</v>
      </c>
      <c r="U270">
        <f t="shared" ca="1" si="51"/>
        <v>0</v>
      </c>
      <c r="V270">
        <f t="shared" ca="1" si="51"/>
        <v>0</v>
      </c>
      <c r="W270">
        <f t="shared" ca="1" si="51"/>
        <v>0</v>
      </c>
      <c r="X270">
        <f t="shared" ca="1" si="51"/>
        <v>0</v>
      </c>
      <c r="Y270">
        <f t="shared" ca="1" si="51"/>
        <v>0</v>
      </c>
      <c r="Z270">
        <f t="shared" ca="1" si="51"/>
        <v>0</v>
      </c>
      <c r="AA270">
        <f t="shared" ca="1" si="51"/>
        <v>0</v>
      </c>
      <c r="AB270">
        <f t="shared" ca="1" si="51"/>
        <v>0</v>
      </c>
      <c r="AC270">
        <f t="shared" ca="1" si="51"/>
        <v>0</v>
      </c>
      <c r="AD270">
        <f t="shared" ca="1" si="51"/>
        <v>0</v>
      </c>
      <c r="AE270">
        <f t="shared" ca="1" si="51"/>
        <v>0</v>
      </c>
      <c r="AF270">
        <f t="shared" ca="1" si="51"/>
        <v>0</v>
      </c>
      <c r="AG270">
        <f t="shared" ca="1" si="51"/>
        <v>0</v>
      </c>
      <c r="AH270">
        <f t="shared" ca="1" si="51"/>
        <v>0</v>
      </c>
      <c r="AI270">
        <f t="shared" ca="1" si="51"/>
        <v>0</v>
      </c>
      <c r="AJ270">
        <f t="shared" ca="1" si="51"/>
        <v>0</v>
      </c>
      <c r="AK270">
        <f t="shared" ca="1" si="51"/>
        <v>0</v>
      </c>
      <c r="AL270">
        <f t="shared" ca="1" si="51"/>
        <v>0</v>
      </c>
      <c r="AM270">
        <f t="shared" ca="1" si="51"/>
        <v>0</v>
      </c>
      <c r="AN270">
        <f t="shared" ca="1" si="51"/>
        <v>0</v>
      </c>
      <c r="AO270">
        <f t="shared" ca="1" si="51"/>
        <v>0</v>
      </c>
      <c r="AP270">
        <f t="shared" ca="1" si="51"/>
        <v>0</v>
      </c>
      <c r="AQ270">
        <f t="shared" ca="1" si="51"/>
        <v>0</v>
      </c>
      <c r="AR270">
        <f t="shared" ca="1" si="51"/>
        <v>0</v>
      </c>
      <c r="AS270">
        <f t="shared" ca="1" si="51"/>
        <v>0</v>
      </c>
      <c r="AT270">
        <f t="shared" ca="1" si="51"/>
        <v>0</v>
      </c>
      <c r="AU270">
        <f t="shared" ca="1" si="51"/>
        <v>0</v>
      </c>
      <c r="AV270">
        <f t="shared" ca="1" si="51"/>
        <v>0</v>
      </c>
      <c r="AW270">
        <f t="shared" ca="1" si="51"/>
        <v>0</v>
      </c>
      <c r="AX270">
        <f t="shared" ca="1" si="51"/>
        <v>0</v>
      </c>
      <c r="AY270">
        <f t="shared" ca="1" si="51"/>
        <v>0</v>
      </c>
      <c r="AZ270">
        <f t="shared" ca="1" si="51"/>
        <v>0</v>
      </c>
      <c r="BA270">
        <f t="shared" ca="1" si="51"/>
        <v>0</v>
      </c>
    </row>
    <row r="271" spans="1:53" x14ac:dyDescent="0.35">
      <c r="A271" s="2" t="str">
        <f>'Data Validation (Hide)'!T2</f>
        <v>All Clusters</v>
      </c>
      <c r="B271">
        <f ca="1">SUM(B256:B270)</f>
        <v>0</v>
      </c>
      <c r="C271">
        <f t="shared" ref="C271:BA271" ca="1" si="52">SUM(C256:C270)</f>
        <v>0</v>
      </c>
      <c r="D271">
        <f t="shared" ca="1" si="52"/>
        <v>0</v>
      </c>
      <c r="E271">
        <f t="shared" ca="1" si="52"/>
        <v>0</v>
      </c>
      <c r="F271">
        <f t="shared" ca="1" si="52"/>
        <v>0</v>
      </c>
      <c r="G271">
        <f t="shared" ca="1" si="52"/>
        <v>0</v>
      </c>
      <c r="H271">
        <f t="shared" ca="1" si="52"/>
        <v>0</v>
      </c>
      <c r="I271">
        <f t="shared" ca="1" si="52"/>
        <v>0</v>
      </c>
      <c r="J271">
        <f t="shared" ca="1" si="52"/>
        <v>0</v>
      </c>
      <c r="K271">
        <f t="shared" ca="1" si="52"/>
        <v>0</v>
      </c>
      <c r="L271">
        <f t="shared" ca="1" si="52"/>
        <v>0</v>
      </c>
      <c r="M271">
        <f t="shared" ca="1" si="52"/>
        <v>0</v>
      </c>
      <c r="N271">
        <f t="shared" ca="1" si="52"/>
        <v>0</v>
      </c>
      <c r="O271">
        <f t="shared" ca="1" si="52"/>
        <v>0</v>
      </c>
      <c r="P271">
        <f t="shared" ca="1" si="52"/>
        <v>0</v>
      </c>
      <c r="Q271">
        <f t="shared" ca="1" si="52"/>
        <v>0</v>
      </c>
      <c r="R271">
        <f t="shared" ca="1" si="52"/>
        <v>0</v>
      </c>
      <c r="S271">
        <f t="shared" ca="1" si="52"/>
        <v>0</v>
      </c>
      <c r="T271">
        <f t="shared" ca="1" si="52"/>
        <v>0</v>
      </c>
      <c r="U271">
        <f t="shared" ca="1" si="52"/>
        <v>0</v>
      </c>
      <c r="V271">
        <f t="shared" ca="1" si="52"/>
        <v>0</v>
      </c>
      <c r="W271">
        <f t="shared" ca="1" si="52"/>
        <v>0</v>
      </c>
      <c r="X271">
        <f t="shared" ca="1" si="52"/>
        <v>0</v>
      </c>
      <c r="Y271">
        <f t="shared" ca="1" si="52"/>
        <v>0</v>
      </c>
      <c r="Z271">
        <f t="shared" ca="1" si="52"/>
        <v>0</v>
      </c>
      <c r="AA271">
        <f t="shared" ca="1" si="52"/>
        <v>0</v>
      </c>
      <c r="AB271">
        <f t="shared" ca="1" si="52"/>
        <v>0</v>
      </c>
      <c r="AC271">
        <f t="shared" ca="1" si="52"/>
        <v>0</v>
      </c>
      <c r="AD271">
        <f t="shared" ca="1" si="52"/>
        <v>0</v>
      </c>
      <c r="AE271">
        <f t="shared" ca="1" si="52"/>
        <v>0</v>
      </c>
      <c r="AF271">
        <f t="shared" ca="1" si="52"/>
        <v>0</v>
      </c>
      <c r="AG271">
        <f t="shared" ca="1" si="52"/>
        <v>0</v>
      </c>
      <c r="AH271">
        <f t="shared" ca="1" si="52"/>
        <v>0</v>
      </c>
      <c r="AI271">
        <f t="shared" ca="1" si="52"/>
        <v>0</v>
      </c>
      <c r="AJ271">
        <f t="shared" ca="1" si="52"/>
        <v>0</v>
      </c>
      <c r="AK271">
        <f t="shared" ca="1" si="52"/>
        <v>0</v>
      </c>
      <c r="AL271">
        <f t="shared" ca="1" si="52"/>
        <v>0</v>
      </c>
      <c r="AM271">
        <f t="shared" ca="1" si="52"/>
        <v>0</v>
      </c>
      <c r="AN271">
        <f t="shared" ca="1" si="52"/>
        <v>0</v>
      </c>
      <c r="AO271">
        <f t="shared" ca="1" si="52"/>
        <v>0</v>
      </c>
      <c r="AP271">
        <f t="shared" ca="1" si="52"/>
        <v>0</v>
      </c>
      <c r="AQ271">
        <f t="shared" ca="1" si="52"/>
        <v>0</v>
      </c>
      <c r="AR271">
        <f t="shared" ca="1" si="52"/>
        <v>0</v>
      </c>
      <c r="AS271">
        <f t="shared" ca="1" si="52"/>
        <v>0</v>
      </c>
      <c r="AT271">
        <f t="shared" ca="1" si="52"/>
        <v>0</v>
      </c>
      <c r="AU271">
        <f t="shared" ca="1" si="52"/>
        <v>0</v>
      </c>
      <c r="AV271">
        <f t="shared" ca="1" si="52"/>
        <v>0</v>
      </c>
      <c r="AW271">
        <f t="shared" ca="1" si="52"/>
        <v>0</v>
      </c>
      <c r="AX271">
        <f t="shared" ca="1" si="52"/>
        <v>0</v>
      </c>
      <c r="AY271">
        <f t="shared" ca="1" si="52"/>
        <v>0</v>
      </c>
      <c r="AZ271">
        <f t="shared" ca="1" si="52"/>
        <v>0</v>
      </c>
      <c r="BA271">
        <f t="shared" ca="1" si="52"/>
        <v>0</v>
      </c>
    </row>
    <row r="272" spans="1:53" x14ac:dyDescent="0.35">
      <c r="A272" s="2"/>
    </row>
    <row r="273" spans="1:3" ht="21" x14ac:dyDescent="0.5">
      <c r="A273" s="176" t="s">
        <v>283</v>
      </c>
    </row>
    <row r="274" spans="1:3" x14ac:dyDescent="0.35">
      <c r="A274" s="2" t="s">
        <v>58</v>
      </c>
      <c r="B274" t="str">
        <f>'Capacity Summary'!B3</f>
        <v>All Clusters</v>
      </c>
    </row>
    <row r="275" spans="1:3" x14ac:dyDescent="0.35">
      <c r="A275" s="2" t="s">
        <v>59</v>
      </c>
      <c r="B275" t="str">
        <f>'Capacity Summary'!B4</f>
        <v>Total</v>
      </c>
    </row>
    <row r="276" spans="1:3" x14ac:dyDescent="0.35">
      <c r="A276" s="2" t="s">
        <v>280</v>
      </c>
      <c r="B276" t="str">
        <f>'Capacity Summary'!B5</f>
        <v>Hours</v>
      </c>
    </row>
    <row r="277" spans="1:3" x14ac:dyDescent="0.35">
      <c r="A277" s="2"/>
    </row>
    <row r="278" spans="1:3" x14ac:dyDescent="0.35">
      <c r="A278" s="2" t="s">
        <v>15</v>
      </c>
      <c r="B278" t="s">
        <v>122</v>
      </c>
      <c r="C278" t="s">
        <v>279</v>
      </c>
    </row>
    <row r="279" spans="1:3" x14ac:dyDescent="0.35">
      <c r="A279" s="2" cm="1">
        <f t="array" aca="1" ref="A279" ca="1">INDEX($A$13:$A$64,ROW(A1),1)</f>
        <v>44228</v>
      </c>
      <c r="B279">
        <f ca="1">INDEX(IF($B$275="Non-Group",$B$84:$BA$99,IF($B$275="Group",$B$102:$BA$117,$B$120:$BA$135)),MATCH($B$274,$A$84:$A$99,0),MATCH($A279,$B$83:$BA$83,0))/(IF($B$276="Minutes",1,60))</f>
        <v>120</v>
      </c>
      <c r="C279">
        <f ca="1">INDEX(IF($B$275="Non-Group",$B$220:$BA$235,IF($B$275="Group",$B$237:$BA$253,$B$256:$BA$271)),MATCH($B$274,$A$220:$A$235,0),MATCH($A279,$B$219:$BA$219,0))/IF($B$276="Minutes",1,60)</f>
        <v>0</v>
      </c>
    </row>
    <row r="280" spans="1:3" x14ac:dyDescent="0.35">
      <c r="A280" s="2" cm="1">
        <f t="array" aca="1" ref="A280" ca="1">INDEX($A$13:$A$64,ROW(A2),1)</f>
        <v>44235</v>
      </c>
      <c r="B280">
        <f t="shared" ref="B280:B330" ca="1" si="53">INDEX(IF($B$275="Non-Group",$B$84:$BA$99,IF($B$275="Group",$B$102:$BA$117,$B$120:$BA$135)),MATCH($B$274,$A$84:$A$99,0),MATCH($A280,$B$83:$BA$83,0))/(IF($B$276="Minutes",1,60))</f>
        <v>120</v>
      </c>
      <c r="C280">
        <f t="shared" ref="C280:C330" ca="1" si="54">INDEX(IF($B$275="Non-Group",$B$220:$BA$235,IF($B$275="Group",$B$237:$BA$253,$B$256:$BA$271)),MATCH($B$274,$A$220:$A$235,0),MATCH($A280,$B$219:$BA$219,0))/IF($B$276="Minutes",1,60)</f>
        <v>0</v>
      </c>
    </row>
    <row r="281" spans="1:3" x14ac:dyDescent="0.35">
      <c r="A281" s="2" cm="1">
        <f t="array" aca="1" ref="A281" ca="1">INDEX($A$13:$A$64,ROW(A3),1)</f>
        <v>44242</v>
      </c>
      <c r="B281">
        <f t="shared" ca="1" si="53"/>
        <v>120</v>
      </c>
      <c r="C281">
        <f t="shared" ca="1" si="54"/>
        <v>0</v>
      </c>
    </row>
    <row r="282" spans="1:3" x14ac:dyDescent="0.35">
      <c r="A282" s="2" cm="1">
        <f t="array" aca="1" ref="A282" ca="1">INDEX($A$13:$A$64,ROW(A4),1)</f>
        <v>44249</v>
      </c>
      <c r="B282">
        <f t="shared" ca="1" si="53"/>
        <v>120</v>
      </c>
      <c r="C282">
        <f t="shared" ca="1" si="54"/>
        <v>0</v>
      </c>
    </row>
    <row r="283" spans="1:3" x14ac:dyDescent="0.35">
      <c r="A283" s="2" cm="1">
        <f t="array" aca="1" ref="A283" ca="1">INDEX($A$13:$A$64,ROW(A5),1)</f>
        <v>44256</v>
      </c>
      <c r="B283">
        <f t="shared" ca="1" si="53"/>
        <v>120</v>
      </c>
      <c r="C283">
        <f t="shared" ca="1" si="54"/>
        <v>0</v>
      </c>
    </row>
    <row r="284" spans="1:3" x14ac:dyDescent="0.35">
      <c r="A284" s="2" cm="1">
        <f t="array" aca="1" ref="A284" ca="1">INDEX($A$13:$A$64,ROW(A6),1)</f>
        <v>44263</v>
      </c>
      <c r="B284">
        <f t="shared" ca="1" si="53"/>
        <v>120</v>
      </c>
      <c r="C284">
        <f t="shared" ca="1" si="54"/>
        <v>0</v>
      </c>
    </row>
    <row r="285" spans="1:3" x14ac:dyDescent="0.35">
      <c r="A285" s="2" cm="1">
        <f t="array" aca="1" ref="A285" ca="1">INDEX($A$13:$A$64,ROW(A7),1)</f>
        <v>44270</v>
      </c>
      <c r="B285">
        <f t="shared" ca="1" si="53"/>
        <v>120</v>
      </c>
      <c r="C285">
        <f t="shared" ca="1" si="54"/>
        <v>0</v>
      </c>
    </row>
    <row r="286" spans="1:3" x14ac:dyDescent="0.35">
      <c r="A286" s="2" cm="1">
        <f t="array" aca="1" ref="A286" ca="1">INDEX($A$13:$A$64,ROW(A8),1)</f>
        <v>44277</v>
      </c>
      <c r="B286">
        <f t="shared" ca="1" si="53"/>
        <v>120</v>
      </c>
      <c r="C286">
        <f t="shared" ca="1" si="54"/>
        <v>0</v>
      </c>
    </row>
    <row r="287" spans="1:3" x14ac:dyDescent="0.35">
      <c r="A287" s="2" cm="1">
        <f t="array" aca="1" ref="A287" ca="1">INDEX($A$13:$A$64,ROW(A9),1)</f>
        <v>44284</v>
      </c>
      <c r="B287">
        <f t="shared" ca="1" si="53"/>
        <v>120</v>
      </c>
      <c r="C287">
        <f t="shared" ca="1" si="54"/>
        <v>0</v>
      </c>
    </row>
    <row r="288" spans="1:3" x14ac:dyDescent="0.35">
      <c r="A288" s="2" cm="1">
        <f t="array" aca="1" ref="A288" ca="1">INDEX($A$13:$A$64,ROW(A10),1)</f>
        <v>44291</v>
      </c>
      <c r="B288">
        <f t="shared" ca="1" si="53"/>
        <v>120</v>
      </c>
      <c r="C288">
        <f t="shared" ca="1" si="54"/>
        <v>0</v>
      </c>
    </row>
    <row r="289" spans="1:3" x14ac:dyDescent="0.35">
      <c r="A289" s="2" cm="1">
        <f t="array" aca="1" ref="A289" ca="1">INDEX($A$13:$A$64,ROW(A11),1)</f>
        <v>44298</v>
      </c>
      <c r="B289">
        <f t="shared" ca="1" si="53"/>
        <v>120</v>
      </c>
      <c r="C289">
        <f t="shared" ca="1" si="54"/>
        <v>0</v>
      </c>
    </row>
    <row r="290" spans="1:3" x14ac:dyDescent="0.35">
      <c r="A290" s="2" cm="1">
        <f t="array" aca="1" ref="A290" ca="1">INDEX($A$13:$A$64,ROW(A12),1)</f>
        <v>44305</v>
      </c>
      <c r="B290">
        <f t="shared" ca="1" si="53"/>
        <v>120</v>
      </c>
      <c r="C290">
        <f t="shared" ca="1" si="54"/>
        <v>0</v>
      </c>
    </row>
    <row r="291" spans="1:3" x14ac:dyDescent="0.35">
      <c r="A291" s="2" cm="1">
        <f t="array" aca="1" ref="A291" ca="1">INDEX($A$13:$A$64,ROW(A13),1)</f>
        <v>44312</v>
      </c>
      <c r="B291">
        <f t="shared" ca="1" si="53"/>
        <v>120</v>
      </c>
      <c r="C291">
        <f t="shared" ca="1" si="54"/>
        <v>0</v>
      </c>
    </row>
    <row r="292" spans="1:3" x14ac:dyDescent="0.35">
      <c r="A292" s="2" cm="1">
        <f t="array" aca="1" ref="A292" ca="1">INDEX($A$13:$A$64,ROW(A14),1)</f>
        <v>44319</v>
      </c>
      <c r="B292">
        <f t="shared" ca="1" si="53"/>
        <v>120</v>
      </c>
      <c r="C292">
        <f t="shared" ca="1" si="54"/>
        <v>0</v>
      </c>
    </row>
    <row r="293" spans="1:3" x14ac:dyDescent="0.35">
      <c r="A293" s="2" cm="1">
        <f t="array" aca="1" ref="A293" ca="1">INDEX($A$13:$A$64,ROW(A15),1)</f>
        <v>44326</v>
      </c>
      <c r="B293">
        <f t="shared" ca="1" si="53"/>
        <v>120</v>
      </c>
      <c r="C293">
        <f t="shared" ca="1" si="54"/>
        <v>0</v>
      </c>
    </row>
    <row r="294" spans="1:3" x14ac:dyDescent="0.35">
      <c r="A294" s="2" cm="1">
        <f t="array" aca="1" ref="A294" ca="1">INDEX($A$13:$A$64,ROW(A16),1)</f>
        <v>44333</v>
      </c>
      <c r="B294">
        <f t="shared" ca="1" si="53"/>
        <v>120</v>
      </c>
      <c r="C294">
        <f t="shared" ca="1" si="54"/>
        <v>0</v>
      </c>
    </row>
    <row r="295" spans="1:3" x14ac:dyDescent="0.35">
      <c r="A295" s="2" cm="1">
        <f t="array" aca="1" ref="A295" ca="1">INDEX($A$13:$A$64,ROW(A17),1)</f>
        <v>44340</v>
      </c>
      <c r="B295">
        <f t="shared" ca="1" si="53"/>
        <v>120</v>
      </c>
      <c r="C295">
        <f t="shared" ca="1" si="54"/>
        <v>0</v>
      </c>
    </row>
    <row r="296" spans="1:3" x14ac:dyDescent="0.35">
      <c r="A296" s="2" cm="1">
        <f t="array" aca="1" ref="A296" ca="1">INDEX($A$13:$A$64,ROW(A18),1)</f>
        <v>44347</v>
      </c>
      <c r="B296">
        <f t="shared" ca="1" si="53"/>
        <v>120</v>
      </c>
      <c r="C296">
        <f t="shared" ca="1" si="54"/>
        <v>0</v>
      </c>
    </row>
    <row r="297" spans="1:3" x14ac:dyDescent="0.35">
      <c r="A297" s="2" cm="1">
        <f t="array" aca="1" ref="A297" ca="1">INDEX($A$13:$A$64,ROW(A19),1)</f>
        <v>44354</v>
      </c>
      <c r="B297">
        <f t="shared" ca="1" si="53"/>
        <v>120</v>
      </c>
      <c r="C297">
        <f t="shared" ca="1" si="54"/>
        <v>0</v>
      </c>
    </row>
    <row r="298" spans="1:3" x14ac:dyDescent="0.35">
      <c r="A298" s="2" cm="1">
        <f t="array" aca="1" ref="A298" ca="1">INDEX($A$13:$A$64,ROW(A20),1)</f>
        <v>44361</v>
      </c>
      <c r="B298">
        <f t="shared" ca="1" si="53"/>
        <v>120</v>
      </c>
      <c r="C298">
        <f t="shared" ca="1" si="54"/>
        <v>0</v>
      </c>
    </row>
    <row r="299" spans="1:3" x14ac:dyDescent="0.35">
      <c r="A299" s="2" cm="1">
        <f t="array" aca="1" ref="A299" ca="1">INDEX($A$13:$A$64,ROW(A21),1)</f>
        <v>44368</v>
      </c>
      <c r="B299">
        <f t="shared" ca="1" si="53"/>
        <v>120</v>
      </c>
      <c r="C299">
        <f t="shared" ca="1" si="54"/>
        <v>0</v>
      </c>
    </row>
    <row r="300" spans="1:3" x14ac:dyDescent="0.35">
      <c r="A300" s="2" cm="1">
        <f t="array" aca="1" ref="A300" ca="1">INDEX($A$13:$A$64,ROW(A22),1)</f>
        <v>44375</v>
      </c>
      <c r="B300">
        <f t="shared" ca="1" si="53"/>
        <v>120</v>
      </c>
      <c r="C300">
        <f t="shared" ca="1" si="54"/>
        <v>0</v>
      </c>
    </row>
    <row r="301" spans="1:3" x14ac:dyDescent="0.35">
      <c r="A301" s="2" cm="1">
        <f t="array" aca="1" ref="A301" ca="1">INDEX($A$13:$A$64,ROW(A23),1)</f>
        <v>44382</v>
      </c>
      <c r="B301">
        <f t="shared" ca="1" si="53"/>
        <v>120</v>
      </c>
      <c r="C301">
        <f t="shared" ca="1" si="54"/>
        <v>0</v>
      </c>
    </row>
    <row r="302" spans="1:3" x14ac:dyDescent="0.35">
      <c r="A302" s="2" cm="1">
        <f t="array" aca="1" ref="A302" ca="1">INDEX($A$13:$A$64,ROW(A24),1)</f>
        <v>44389</v>
      </c>
      <c r="B302">
        <f t="shared" ca="1" si="53"/>
        <v>120</v>
      </c>
      <c r="C302">
        <f t="shared" ca="1" si="54"/>
        <v>0</v>
      </c>
    </row>
    <row r="303" spans="1:3" x14ac:dyDescent="0.35">
      <c r="A303" s="2" cm="1">
        <f t="array" aca="1" ref="A303" ca="1">INDEX($A$13:$A$64,ROW(A25),1)</f>
        <v>44396</v>
      </c>
      <c r="B303">
        <f t="shared" ca="1" si="53"/>
        <v>120</v>
      </c>
      <c r="C303">
        <f t="shared" ca="1" si="54"/>
        <v>0</v>
      </c>
    </row>
    <row r="304" spans="1:3" x14ac:dyDescent="0.35">
      <c r="A304" s="2" cm="1">
        <f t="array" aca="1" ref="A304" ca="1">INDEX($A$13:$A$64,ROW(A26),1)</f>
        <v>44403</v>
      </c>
      <c r="B304">
        <f t="shared" ca="1" si="53"/>
        <v>120</v>
      </c>
      <c r="C304">
        <f t="shared" ca="1" si="54"/>
        <v>0</v>
      </c>
    </row>
    <row r="305" spans="1:3" x14ac:dyDescent="0.35">
      <c r="A305" s="2" cm="1">
        <f t="array" aca="1" ref="A305" ca="1">INDEX($A$13:$A$64,ROW(A27),1)</f>
        <v>44410</v>
      </c>
      <c r="B305">
        <f t="shared" ca="1" si="53"/>
        <v>120</v>
      </c>
      <c r="C305">
        <f t="shared" ca="1" si="54"/>
        <v>0</v>
      </c>
    </row>
    <row r="306" spans="1:3" x14ac:dyDescent="0.35">
      <c r="A306" s="2" cm="1">
        <f t="array" aca="1" ref="A306" ca="1">INDEX($A$13:$A$64,ROW(A28),1)</f>
        <v>44417</v>
      </c>
      <c r="B306">
        <f t="shared" ca="1" si="53"/>
        <v>120</v>
      </c>
      <c r="C306">
        <f t="shared" ca="1" si="54"/>
        <v>0</v>
      </c>
    </row>
    <row r="307" spans="1:3" x14ac:dyDescent="0.35">
      <c r="A307" s="2" cm="1">
        <f t="array" aca="1" ref="A307" ca="1">INDEX($A$13:$A$64,ROW(A29),1)</f>
        <v>44424</v>
      </c>
      <c r="B307">
        <f t="shared" ca="1" si="53"/>
        <v>120</v>
      </c>
      <c r="C307">
        <f t="shared" ca="1" si="54"/>
        <v>0</v>
      </c>
    </row>
    <row r="308" spans="1:3" x14ac:dyDescent="0.35">
      <c r="A308" s="2" cm="1">
        <f t="array" aca="1" ref="A308" ca="1">INDEX($A$13:$A$64,ROW(A30),1)</f>
        <v>44431</v>
      </c>
      <c r="B308">
        <f t="shared" ca="1" si="53"/>
        <v>120</v>
      </c>
      <c r="C308">
        <f t="shared" ca="1" si="54"/>
        <v>0</v>
      </c>
    </row>
    <row r="309" spans="1:3" x14ac:dyDescent="0.35">
      <c r="A309" s="2" cm="1">
        <f t="array" aca="1" ref="A309" ca="1">INDEX($A$13:$A$64,ROW(A31),1)</f>
        <v>44438</v>
      </c>
      <c r="B309">
        <f t="shared" ca="1" si="53"/>
        <v>120</v>
      </c>
      <c r="C309">
        <f t="shared" ca="1" si="54"/>
        <v>0</v>
      </c>
    </row>
    <row r="310" spans="1:3" x14ac:dyDescent="0.35">
      <c r="A310" s="2" cm="1">
        <f t="array" aca="1" ref="A310" ca="1">INDEX($A$13:$A$64,ROW(A32),1)</f>
        <v>44445</v>
      </c>
      <c r="B310">
        <f t="shared" ca="1" si="53"/>
        <v>120</v>
      </c>
      <c r="C310">
        <f t="shared" ca="1" si="54"/>
        <v>0</v>
      </c>
    </row>
    <row r="311" spans="1:3" x14ac:dyDescent="0.35">
      <c r="A311" s="2" cm="1">
        <f t="array" aca="1" ref="A311" ca="1">INDEX($A$13:$A$64,ROW(A33),1)</f>
        <v>44452</v>
      </c>
      <c r="B311">
        <f t="shared" ca="1" si="53"/>
        <v>120</v>
      </c>
      <c r="C311">
        <f t="shared" ca="1" si="54"/>
        <v>0</v>
      </c>
    </row>
    <row r="312" spans="1:3" x14ac:dyDescent="0.35">
      <c r="A312" s="2" cm="1">
        <f t="array" aca="1" ref="A312" ca="1">INDEX($A$13:$A$64,ROW(A34),1)</f>
        <v>44459</v>
      </c>
      <c r="B312">
        <f t="shared" ca="1" si="53"/>
        <v>120</v>
      </c>
      <c r="C312">
        <f t="shared" ca="1" si="54"/>
        <v>0</v>
      </c>
    </row>
    <row r="313" spans="1:3" x14ac:dyDescent="0.35">
      <c r="A313" s="2" cm="1">
        <f t="array" aca="1" ref="A313" ca="1">INDEX($A$13:$A$64,ROW(A35),1)</f>
        <v>44466</v>
      </c>
      <c r="B313">
        <f t="shared" ca="1" si="53"/>
        <v>120</v>
      </c>
      <c r="C313">
        <f t="shared" ca="1" si="54"/>
        <v>0</v>
      </c>
    </row>
    <row r="314" spans="1:3" x14ac:dyDescent="0.35">
      <c r="A314" s="2" cm="1">
        <f t="array" aca="1" ref="A314" ca="1">INDEX($A$13:$A$64,ROW(A36),1)</f>
        <v>44473</v>
      </c>
      <c r="B314">
        <f t="shared" ca="1" si="53"/>
        <v>120</v>
      </c>
      <c r="C314">
        <f t="shared" ca="1" si="54"/>
        <v>0</v>
      </c>
    </row>
    <row r="315" spans="1:3" x14ac:dyDescent="0.35">
      <c r="A315" s="2" cm="1">
        <f t="array" aca="1" ref="A315" ca="1">INDEX($A$13:$A$64,ROW(A37),1)</f>
        <v>44480</v>
      </c>
      <c r="B315">
        <f t="shared" ca="1" si="53"/>
        <v>120</v>
      </c>
      <c r="C315">
        <f t="shared" ca="1" si="54"/>
        <v>0</v>
      </c>
    </row>
    <row r="316" spans="1:3" x14ac:dyDescent="0.35">
      <c r="A316" s="2" cm="1">
        <f t="array" aca="1" ref="A316" ca="1">INDEX($A$13:$A$64,ROW(A38),1)</f>
        <v>44487</v>
      </c>
      <c r="B316">
        <f t="shared" ca="1" si="53"/>
        <v>120</v>
      </c>
      <c r="C316">
        <f t="shared" ca="1" si="54"/>
        <v>0</v>
      </c>
    </row>
    <row r="317" spans="1:3" x14ac:dyDescent="0.35">
      <c r="A317" s="2" cm="1">
        <f t="array" aca="1" ref="A317" ca="1">INDEX($A$13:$A$64,ROW(A39),1)</f>
        <v>44494</v>
      </c>
      <c r="B317">
        <f t="shared" ca="1" si="53"/>
        <v>120</v>
      </c>
      <c r="C317">
        <f t="shared" ca="1" si="54"/>
        <v>0</v>
      </c>
    </row>
    <row r="318" spans="1:3" x14ac:dyDescent="0.35">
      <c r="A318" s="2" cm="1">
        <f t="array" aca="1" ref="A318" ca="1">INDEX($A$13:$A$64,ROW(A40),1)</f>
        <v>44501</v>
      </c>
      <c r="B318">
        <f t="shared" ca="1" si="53"/>
        <v>120</v>
      </c>
      <c r="C318">
        <f t="shared" ca="1" si="54"/>
        <v>0</v>
      </c>
    </row>
    <row r="319" spans="1:3" x14ac:dyDescent="0.35">
      <c r="A319" s="2" cm="1">
        <f t="array" aca="1" ref="A319" ca="1">INDEX($A$13:$A$64,ROW(A41),1)</f>
        <v>44508</v>
      </c>
      <c r="B319">
        <f t="shared" ca="1" si="53"/>
        <v>120</v>
      </c>
      <c r="C319">
        <f t="shared" ca="1" si="54"/>
        <v>0</v>
      </c>
    </row>
    <row r="320" spans="1:3" x14ac:dyDescent="0.35">
      <c r="A320" s="2" cm="1">
        <f t="array" aca="1" ref="A320" ca="1">INDEX($A$13:$A$64,ROW(A42),1)</f>
        <v>44515</v>
      </c>
      <c r="B320">
        <f t="shared" ca="1" si="53"/>
        <v>120</v>
      </c>
      <c r="C320">
        <f t="shared" ca="1" si="54"/>
        <v>0</v>
      </c>
    </row>
    <row r="321" spans="1:3" x14ac:dyDescent="0.35">
      <c r="A321" s="2" cm="1">
        <f t="array" aca="1" ref="A321" ca="1">INDEX($A$13:$A$64,ROW(A43),1)</f>
        <v>44522</v>
      </c>
      <c r="B321">
        <f t="shared" ca="1" si="53"/>
        <v>180</v>
      </c>
      <c r="C321">
        <f t="shared" ca="1" si="54"/>
        <v>0</v>
      </c>
    </row>
    <row r="322" spans="1:3" x14ac:dyDescent="0.35">
      <c r="A322" s="2" cm="1">
        <f t="array" aca="1" ref="A322" ca="1">INDEX($A$13:$A$64,ROW(A44),1)</f>
        <v>44529</v>
      </c>
      <c r="B322">
        <f t="shared" ca="1" si="53"/>
        <v>180</v>
      </c>
      <c r="C322">
        <f t="shared" ca="1" si="54"/>
        <v>0</v>
      </c>
    </row>
    <row r="323" spans="1:3" x14ac:dyDescent="0.35">
      <c r="A323" s="2" cm="1">
        <f t="array" aca="1" ref="A323" ca="1">INDEX($A$13:$A$64,ROW(A45),1)</f>
        <v>44536</v>
      </c>
      <c r="B323">
        <f t="shared" ca="1" si="53"/>
        <v>180</v>
      </c>
      <c r="C323">
        <f t="shared" ca="1" si="54"/>
        <v>0</v>
      </c>
    </row>
    <row r="324" spans="1:3" x14ac:dyDescent="0.35">
      <c r="A324" s="2" cm="1">
        <f t="array" aca="1" ref="A324" ca="1">INDEX($A$13:$A$64,ROW(A46),1)</f>
        <v>44543</v>
      </c>
      <c r="B324">
        <f t="shared" ca="1" si="53"/>
        <v>180</v>
      </c>
      <c r="C324">
        <f t="shared" ca="1" si="54"/>
        <v>0</v>
      </c>
    </row>
    <row r="325" spans="1:3" x14ac:dyDescent="0.35">
      <c r="A325" s="2" cm="1">
        <f t="array" aca="1" ref="A325" ca="1">INDEX($A$13:$A$64,ROW(A47),1)</f>
        <v>44550</v>
      </c>
      <c r="B325">
        <f t="shared" ca="1" si="53"/>
        <v>180</v>
      </c>
      <c r="C325">
        <f t="shared" ca="1" si="54"/>
        <v>0</v>
      </c>
    </row>
    <row r="326" spans="1:3" x14ac:dyDescent="0.35">
      <c r="A326" s="2" cm="1">
        <f t="array" aca="1" ref="A326" ca="1">INDEX($A$13:$A$64,ROW(A48),1)</f>
        <v>44557</v>
      </c>
      <c r="B326">
        <f t="shared" ca="1" si="53"/>
        <v>180</v>
      </c>
      <c r="C326">
        <f t="shared" ca="1" si="54"/>
        <v>0</v>
      </c>
    </row>
    <row r="327" spans="1:3" x14ac:dyDescent="0.35">
      <c r="A327" s="2" cm="1">
        <f t="array" aca="1" ref="A327" ca="1">INDEX($A$13:$A$64,ROW(A49),1)</f>
        <v>44564</v>
      </c>
      <c r="B327">
        <f t="shared" ca="1" si="53"/>
        <v>180</v>
      </c>
      <c r="C327">
        <f t="shared" ca="1" si="54"/>
        <v>0</v>
      </c>
    </row>
    <row r="328" spans="1:3" x14ac:dyDescent="0.35">
      <c r="A328" s="2" cm="1">
        <f t="array" aca="1" ref="A328" ca="1">INDEX($A$13:$A$64,ROW(A50),1)</f>
        <v>44571</v>
      </c>
      <c r="B328">
        <f t="shared" ca="1" si="53"/>
        <v>180</v>
      </c>
      <c r="C328">
        <f t="shared" ca="1" si="54"/>
        <v>0</v>
      </c>
    </row>
    <row r="329" spans="1:3" x14ac:dyDescent="0.35">
      <c r="A329" s="2" cm="1">
        <f t="array" aca="1" ref="A329" ca="1">INDEX($A$13:$A$64,ROW(A51),1)</f>
        <v>44578</v>
      </c>
      <c r="B329">
        <f t="shared" ca="1" si="53"/>
        <v>180</v>
      </c>
      <c r="C329">
        <f t="shared" ca="1" si="54"/>
        <v>0</v>
      </c>
    </row>
    <row r="330" spans="1:3" x14ac:dyDescent="0.35">
      <c r="A330" s="2" cm="1">
        <f t="array" aca="1" ref="A330" ca="1">INDEX($A$13:$A$64,ROW(A52),1)</f>
        <v>44585</v>
      </c>
      <c r="B330">
        <f t="shared" ca="1" si="53"/>
        <v>180</v>
      </c>
      <c r="C330">
        <f t="shared" ca="1" si="54"/>
        <v>0</v>
      </c>
    </row>
    <row r="331" spans="1:3" x14ac:dyDescent="0.35">
      <c r="A331" s="2"/>
    </row>
    <row r="332" spans="1:3" ht="21" x14ac:dyDescent="0.5">
      <c r="A332" s="176" t="s">
        <v>284</v>
      </c>
    </row>
    <row r="333" spans="1:3" x14ac:dyDescent="0.35">
      <c r="A333" s="2" t="s">
        <v>117</v>
      </c>
      <c r="B333" t="str">
        <f>Summary!B3</f>
        <v>By Week</v>
      </c>
    </row>
    <row r="334" spans="1:3" x14ac:dyDescent="0.35">
      <c r="A334" s="2" t="s">
        <v>58</v>
      </c>
      <c r="B334" t="str">
        <f>Summary!B4</f>
        <v>20 Group Sessions</v>
      </c>
    </row>
    <row r="335" spans="1:3" x14ac:dyDescent="0.35">
      <c r="A335" s="2" t="s">
        <v>59</v>
      </c>
      <c r="B335" t="str">
        <f>Summary!B5</f>
        <v>Total</v>
      </c>
    </row>
    <row r="336" spans="1:3" x14ac:dyDescent="0.35">
      <c r="A336" s="2"/>
    </row>
    <row r="337" spans="1:4" x14ac:dyDescent="0.35">
      <c r="A337" s="2" t="s">
        <v>84</v>
      </c>
      <c r="B337" t="str">
        <f>Summary!B7</f>
        <v>Hours</v>
      </c>
    </row>
    <row r="339" spans="1:4" ht="21" x14ac:dyDescent="0.5">
      <c r="A339" s="176" t="s">
        <v>286</v>
      </c>
    </row>
    <row r="341" spans="1:4" x14ac:dyDescent="0.35">
      <c r="A341" t="s">
        <v>287</v>
      </c>
      <c r="B341" t="s">
        <v>288</v>
      </c>
      <c r="C341" t="s">
        <v>41</v>
      </c>
    </row>
    <row r="342" spans="1:4" x14ac:dyDescent="0.35">
      <c r="A342">
        <f ca="1">AVERAGE(IF(B335="Total",B135:BA135,IF(B335="non-group",B99:BA99,B117:BA117)))/IF(B337="Minutes",1,60)</f>
        <v>131.53846153846155</v>
      </c>
      <c r="B342">
        <f ca="1">(AVERAGE(IF(B335="Total",B135:BA135,IF(B335="non-group",B99:BA99,B117:BA117)))+AVERAGE(IF(B335="Total",B271:BA271,IF(B335="non-group",B235:BA235,B253:BA253))))/IF(B337="Minutes",1,60)</f>
        <v>131.53846153846155</v>
      </c>
      <c r="C342">
        <f ca="1">B342-Summary_AllCaseloadCore</f>
        <v>0</v>
      </c>
    </row>
    <row r="344" spans="1:4" ht="21" x14ac:dyDescent="0.5">
      <c r="A344" s="176" t="s">
        <v>289</v>
      </c>
    </row>
    <row r="345" spans="1:4" x14ac:dyDescent="0.35">
      <c r="B345" t="s">
        <v>122</v>
      </c>
      <c r="C345" t="s">
        <v>290</v>
      </c>
      <c r="D345" t="s">
        <v>41</v>
      </c>
    </row>
    <row r="346" spans="1:4" x14ac:dyDescent="0.35">
      <c r="A346" t="str">
        <f>Setup!A20</f>
        <v>20 Group Sessions</v>
      </c>
      <c r="B346">
        <f ca="1">AVERAGE(IF($B$335="Total",$B120:$BA120,IF($B$335="non-group",$B84:$BA84,$B102:$BA102)))/IF($B$337="Minutes",1,60)</f>
        <v>11.538461538461538</v>
      </c>
      <c r="C346">
        <f ca="1">(AVERAGE(IF($B$335="Total",B120:BA120,IF($B$335="non-group",B84:BA84,B102:BA102)))+AVERAGE(IF($B$335="Total",B256:BA256,IF($B$335="non-group",B220:BA220,B238:BA238))))/IF($B$337="Minutes",1,60)</f>
        <v>11.538461538461538</v>
      </c>
      <c r="D346">
        <f ca="1">C346-B346</f>
        <v>0</v>
      </c>
    </row>
    <row r="347" spans="1:4" x14ac:dyDescent="0.35">
      <c r="A347" t="str">
        <f>Setup!A21</f>
        <v>40 Group Session</v>
      </c>
      <c r="B347">
        <f t="shared" ref="B347:B360" ca="1" si="55">AVERAGE(IF($B$335="Total",$B121:$BA121,IF($B$335="non-group",$B85:$BA85,$B103:$BA103)))/IF($B$337="Minutes",1,60)</f>
        <v>60</v>
      </c>
      <c r="C347">
        <f t="shared" ref="C347:C360" ca="1" si="56">(AVERAGE(IF($B$335="Total",B121:BA121,IF($B$335="non-group",B85:BA85,B103:BA103)))+AVERAGE(IF($B$335="Total",B257:BA257,IF($B$335="non-group",B221:BA221,B239:BA239))))/IF($B$337="Minutes",1,60)</f>
        <v>60</v>
      </c>
      <c r="D347">
        <f t="shared" ref="D347:D360" ca="1" si="57">C347-B347</f>
        <v>0</v>
      </c>
    </row>
    <row r="348" spans="1:4" x14ac:dyDescent="0.35">
      <c r="A348" t="str">
        <f>Setup!A22</f>
        <v>8 Group Session</v>
      </c>
      <c r="B348">
        <f t="shared" ca="1" si="55"/>
        <v>60</v>
      </c>
      <c r="C348">
        <f t="shared" ca="1" si="56"/>
        <v>60</v>
      </c>
      <c r="D348">
        <f t="shared" ca="1" si="57"/>
        <v>0</v>
      </c>
    </row>
    <row r="349" spans="1:4" x14ac:dyDescent="0.35">
      <c r="A349" t="str">
        <f>Setup!A23</f>
        <v>20 Individual</v>
      </c>
      <c r="B349">
        <f t="shared" ca="1" si="55"/>
        <v>0</v>
      </c>
      <c r="C349">
        <f t="shared" ca="1" si="56"/>
        <v>0</v>
      </c>
      <c r="D349">
        <f t="shared" ca="1" si="57"/>
        <v>0</v>
      </c>
    </row>
    <row r="350" spans="1:4" x14ac:dyDescent="0.35">
      <c r="A350" t="str">
        <f>Setup!A24</f>
        <v>40 Individual</v>
      </c>
      <c r="B350">
        <f t="shared" ca="1" si="55"/>
        <v>0</v>
      </c>
      <c r="C350">
        <f t="shared" ca="1" si="56"/>
        <v>0</v>
      </c>
      <c r="D350">
        <f t="shared" ca="1" si="57"/>
        <v>0</v>
      </c>
    </row>
    <row r="351" spans="1:4" x14ac:dyDescent="0.35">
      <c r="A351" t="str">
        <f>Setup!A25</f>
        <v>Caseload 6</v>
      </c>
      <c r="B351">
        <f t="shared" ca="1" si="55"/>
        <v>0</v>
      </c>
      <c r="C351">
        <f t="shared" ca="1" si="56"/>
        <v>0</v>
      </c>
      <c r="D351">
        <f t="shared" ca="1" si="57"/>
        <v>0</v>
      </c>
    </row>
    <row r="352" spans="1:4" x14ac:dyDescent="0.35">
      <c r="A352" t="str">
        <f>Setup!A26</f>
        <v>Caseload 7</v>
      </c>
      <c r="B352">
        <f t="shared" ca="1" si="55"/>
        <v>0</v>
      </c>
      <c r="C352">
        <f t="shared" ca="1" si="56"/>
        <v>0</v>
      </c>
      <c r="D352">
        <f t="shared" ca="1" si="57"/>
        <v>0</v>
      </c>
    </row>
    <row r="353" spans="1:4" x14ac:dyDescent="0.35">
      <c r="A353" t="str">
        <f>Setup!A27</f>
        <v>Caseload 8</v>
      </c>
      <c r="B353">
        <f t="shared" ca="1" si="55"/>
        <v>0</v>
      </c>
      <c r="C353">
        <f t="shared" ca="1" si="56"/>
        <v>0</v>
      </c>
      <c r="D353">
        <f t="shared" ca="1" si="57"/>
        <v>0</v>
      </c>
    </row>
    <row r="354" spans="1:4" x14ac:dyDescent="0.35">
      <c r="A354" t="str">
        <f>Setup!A28</f>
        <v>Caseload 9</v>
      </c>
      <c r="B354">
        <f t="shared" ca="1" si="55"/>
        <v>0</v>
      </c>
      <c r="C354">
        <f t="shared" ca="1" si="56"/>
        <v>0</v>
      </c>
      <c r="D354">
        <f t="shared" ca="1" si="57"/>
        <v>0</v>
      </c>
    </row>
    <row r="355" spans="1:4" x14ac:dyDescent="0.35">
      <c r="A355" t="str">
        <f>Setup!A29</f>
        <v>Caseload 10</v>
      </c>
      <c r="B355">
        <f t="shared" ca="1" si="55"/>
        <v>0</v>
      </c>
      <c r="C355">
        <f t="shared" ca="1" si="56"/>
        <v>0</v>
      </c>
      <c r="D355">
        <f t="shared" ca="1" si="57"/>
        <v>0</v>
      </c>
    </row>
    <row r="356" spans="1:4" x14ac:dyDescent="0.35">
      <c r="A356" t="str">
        <f>Setup!A30</f>
        <v>Caseload 11</v>
      </c>
      <c r="B356">
        <f t="shared" ca="1" si="55"/>
        <v>0</v>
      </c>
      <c r="C356">
        <f t="shared" ca="1" si="56"/>
        <v>0</v>
      </c>
      <c r="D356">
        <f t="shared" ca="1" si="57"/>
        <v>0</v>
      </c>
    </row>
    <row r="357" spans="1:4" x14ac:dyDescent="0.35">
      <c r="A357" t="str">
        <f>Setup!A31</f>
        <v>Caseload 12</v>
      </c>
      <c r="B357">
        <f t="shared" ca="1" si="55"/>
        <v>0</v>
      </c>
      <c r="C357">
        <f t="shared" ca="1" si="56"/>
        <v>0</v>
      </c>
      <c r="D357">
        <f t="shared" ca="1" si="57"/>
        <v>0</v>
      </c>
    </row>
    <row r="358" spans="1:4" x14ac:dyDescent="0.35">
      <c r="A358" t="str">
        <f>Setup!A32</f>
        <v>Caseload 13</v>
      </c>
      <c r="B358">
        <f t="shared" ca="1" si="55"/>
        <v>0</v>
      </c>
      <c r="C358">
        <f t="shared" ca="1" si="56"/>
        <v>0</v>
      </c>
      <c r="D358">
        <f t="shared" ca="1" si="57"/>
        <v>0</v>
      </c>
    </row>
    <row r="359" spans="1:4" x14ac:dyDescent="0.35">
      <c r="A359" t="str">
        <f>Setup!A33</f>
        <v>Caseload 14</v>
      </c>
      <c r="B359">
        <f t="shared" ca="1" si="55"/>
        <v>0</v>
      </c>
      <c r="C359">
        <f t="shared" ca="1" si="56"/>
        <v>0</v>
      </c>
      <c r="D359">
        <f t="shared" ca="1" si="57"/>
        <v>0</v>
      </c>
    </row>
    <row r="360" spans="1:4" x14ac:dyDescent="0.35">
      <c r="A360" t="str">
        <f>Setup!A34</f>
        <v>Caseload 15</v>
      </c>
      <c r="B360">
        <f t="shared" ca="1" si="55"/>
        <v>0</v>
      </c>
      <c r="C360">
        <f t="shared" ca="1" si="56"/>
        <v>0</v>
      </c>
      <c r="D360">
        <f t="shared" ca="1" si="57"/>
        <v>0</v>
      </c>
    </row>
    <row r="362" spans="1:4" ht="21" x14ac:dyDescent="0.5">
      <c r="A362" s="176" t="s">
        <v>291</v>
      </c>
    </row>
    <row r="363" spans="1:4" x14ac:dyDescent="0.35">
      <c r="B363" t="s">
        <v>122</v>
      </c>
      <c r="C363" t="s">
        <v>279</v>
      </c>
      <c r="D363" t="s">
        <v>41</v>
      </c>
    </row>
    <row r="364" spans="1:4" x14ac:dyDescent="0.3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5">
      <c r="A365" s="2" cm="1">
        <f t="array" aca="1" ref="A365" ca="1">INDEX($A$13:$A$64,ROW(A2),1)</f>
        <v>44235</v>
      </c>
      <c r="B365">
        <f t="shared" ref="B365:B415" ca="1" si="58">INDEX(IF($B$335="Non-Group",$B$84:$BA$99,IF($B$335="Group",$B$102:$BA$117,$B$120:$BA$135)),MATCH($B$334,$A$84:$A$99,0),MATCH($A365,$B$83:$BA$83,0))/(IF($B$337="Minutes",1,60))</f>
        <v>0</v>
      </c>
      <c r="C365">
        <f t="shared" ref="C365:C415" ca="1" si="59">INDEX(IF($B$335="Non-Group",$B$220:$BA$235,IF($B$335="Group",$B$237:$BA$253,$B$256:$BA$271)),MATCH($B$334,$A$220:$A$235,0),MATCH($A365,$B$219:$BA$219,0))/IF($B$337="Minutes",1,60)+B365</f>
        <v>0</v>
      </c>
      <c r="D365">
        <f t="shared" ref="D365:D415" ca="1" si="60">C365-B365</f>
        <v>0</v>
      </c>
    </row>
    <row r="366" spans="1:4" x14ac:dyDescent="0.35">
      <c r="A366" s="2" cm="1">
        <f t="array" aca="1" ref="A366" ca="1">INDEX($A$13:$A$64,ROW(A3),1)</f>
        <v>44242</v>
      </c>
      <c r="B366">
        <f t="shared" ca="1" si="58"/>
        <v>0</v>
      </c>
      <c r="C366">
        <f t="shared" ca="1" si="59"/>
        <v>0</v>
      </c>
      <c r="D366">
        <f t="shared" ca="1" si="60"/>
        <v>0</v>
      </c>
    </row>
    <row r="367" spans="1:4" x14ac:dyDescent="0.35">
      <c r="A367" s="2" cm="1">
        <f t="array" aca="1" ref="A367" ca="1">INDEX($A$13:$A$64,ROW(A4),1)</f>
        <v>44249</v>
      </c>
      <c r="B367">
        <f t="shared" ca="1" si="58"/>
        <v>0</v>
      </c>
      <c r="C367">
        <f t="shared" ca="1" si="59"/>
        <v>0</v>
      </c>
      <c r="D367">
        <f t="shared" ca="1" si="60"/>
        <v>0</v>
      </c>
    </row>
    <row r="368" spans="1:4" x14ac:dyDescent="0.35">
      <c r="A368" s="2" cm="1">
        <f t="array" aca="1" ref="A368" ca="1">INDEX($A$13:$A$64,ROW(A5),1)</f>
        <v>44256</v>
      </c>
      <c r="B368">
        <f t="shared" ca="1" si="58"/>
        <v>0</v>
      </c>
      <c r="C368">
        <f t="shared" ca="1" si="59"/>
        <v>0</v>
      </c>
      <c r="D368">
        <f t="shared" ca="1" si="60"/>
        <v>0</v>
      </c>
    </row>
    <row r="369" spans="1:4" x14ac:dyDescent="0.35">
      <c r="A369" s="2" cm="1">
        <f t="array" aca="1" ref="A369" ca="1">INDEX($A$13:$A$64,ROW(A6),1)</f>
        <v>44263</v>
      </c>
      <c r="B369">
        <f t="shared" ca="1" si="58"/>
        <v>0</v>
      </c>
      <c r="C369">
        <f t="shared" ca="1" si="59"/>
        <v>0</v>
      </c>
      <c r="D369">
        <f t="shared" ca="1" si="60"/>
        <v>0</v>
      </c>
    </row>
    <row r="370" spans="1:4" x14ac:dyDescent="0.35">
      <c r="A370" s="2" cm="1">
        <f t="array" aca="1" ref="A370" ca="1">INDEX($A$13:$A$64,ROW(A7),1)</f>
        <v>44270</v>
      </c>
      <c r="B370">
        <f t="shared" ca="1" si="58"/>
        <v>0</v>
      </c>
      <c r="C370">
        <f t="shared" ca="1" si="59"/>
        <v>0</v>
      </c>
      <c r="D370">
        <f t="shared" ca="1" si="60"/>
        <v>0</v>
      </c>
    </row>
    <row r="371" spans="1:4" x14ac:dyDescent="0.35">
      <c r="A371" s="2" cm="1">
        <f t="array" aca="1" ref="A371" ca="1">INDEX($A$13:$A$64,ROW(A8),1)</f>
        <v>44277</v>
      </c>
      <c r="B371">
        <f t="shared" ca="1" si="58"/>
        <v>0</v>
      </c>
      <c r="C371">
        <f t="shared" ca="1" si="59"/>
        <v>0</v>
      </c>
      <c r="D371">
        <f t="shared" ca="1" si="60"/>
        <v>0</v>
      </c>
    </row>
    <row r="372" spans="1:4" x14ac:dyDescent="0.35">
      <c r="A372" s="2" cm="1">
        <f t="array" aca="1" ref="A372" ca="1">INDEX($A$13:$A$64,ROW(A9),1)</f>
        <v>44284</v>
      </c>
      <c r="B372">
        <f t="shared" ca="1" si="58"/>
        <v>0</v>
      </c>
      <c r="C372">
        <f t="shared" ca="1" si="59"/>
        <v>0</v>
      </c>
      <c r="D372">
        <f t="shared" ca="1" si="60"/>
        <v>0</v>
      </c>
    </row>
    <row r="373" spans="1:4" x14ac:dyDescent="0.35">
      <c r="A373" s="2" cm="1">
        <f t="array" aca="1" ref="A373" ca="1">INDEX($A$13:$A$64,ROW(A10),1)</f>
        <v>44291</v>
      </c>
      <c r="B373">
        <f t="shared" ca="1" si="58"/>
        <v>0</v>
      </c>
      <c r="C373">
        <f t="shared" ca="1" si="59"/>
        <v>0</v>
      </c>
      <c r="D373">
        <f t="shared" ca="1" si="60"/>
        <v>0</v>
      </c>
    </row>
    <row r="374" spans="1:4" x14ac:dyDescent="0.35">
      <c r="A374" s="2" cm="1">
        <f t="array" aca="1" ref="A374" ca="1">INDEX($A$13:$A$64,ROW(A11),1)</f>
        <v>44298</v>
      </c>
      <c r="B374">
        <f t="shared" ca="1" si="58"/>
        <v>0</v>
      </c>
      <c r="C374">
        <f t="shared" ca="1" si="59"/>
        <v>0</v>
      </c>
      <c r="D374">
        <f t="shared" ca="1" si="60"/>
        <v>0</v>
      </c>
    </row>
    <row r="375" spans="1:4" x14ac:dyDescent="0.35">
      <c r="A375" s="2" cm="1">
        <f t="array" aca="1" ref="A375" ca="1">INDEX($A$13:$A$64,ROW(A12),1)</f>
        <v>44305</v>
      </c>
      <c r="B375">
        <f t="shared" ca="1" si="58"/>
        <v>0</v>
      </c>
      <c r="C375">
        <f t="shared" ca="1" si="59"/>
        <v>0</v>
      </c>
      <c r="D375">
        <f t="shared" ca="1" si="60"/>
        <v>0</v>
      </c>
    </row>
    <row r="376" spans="1:4" x14ac:dyDescent="0.35">
      <c r="A376" s="2" cm="1">
        <f t="array" aca="1" ref="A376" ca="1">INDEX($A$13:$A$64,ROW(A13),1)</f>
        <v>44312</v>
      </c>
      <c r="B376">
        <f t="shared" ca="1" si="58"/>
        <v>0</v>
      </c>
      <c r="C376">
        <f t="shared" ca="1" si="59"/>
        <v>0</v>
      </c>
      <c r="D376">
        <f t="shared" ca="1" si="60"/>
        <v>0</v>
      </c>
    </row>
    <row r="377" spans="1:4" x14ac:dyDescent="0.35">
      <c r="A377" s="2" cm="1">
        <f t="array" aca="1" ref="A377" ca="1">INDEX($A$13:$A$64,ROW(A14),1)</f>
        <v>44319</v>
      </c>
      <c r="B377">
        <f t="shared" ca="1" si="58"/>
        <v>0</v>
      </c>
      <c r="C377">
        <f t="shared" ca="1" si="59"/>
        <v>0</v>
      </c>
      <c r="D377">
        <f t="shared" ca="1" si="60"/>
        <v>0</v>
      </c>
    </row>
    <row r="378" spans="1:4" x14ac:dyDescent="0.35">
      <c r="A378" s="2" cm="1">
        <f t="array" aca="1" ref="A378" ca="1">INDEX($A$13:$A$64,ROW(A15),1)</f>
        <v>44326</v>
      </c>
      <c r="B378">
        <f t="shared" ca="1" si="58"/>
        <v>0</v>
      </c>
      <c r="C378">
        <f t="shared" ca="1" si="59"/>
        <v>0</v>
      </c>
      <c r="D378">
        <f t="shared" ca="1" si="60"/>
        <v>0</v>
      </c>
    </row>
    <row r="379" spans="1:4" x14ac:dyDescent="0.35">
      <c r="A379" s="2" cm="1">
        <f t="array" aca="1" ref="A379" ca="1">INDEX($A$13:$A$64,ROW(A16),1)</f>
        <v>44333</v>
      </c>
      <c r="B379">
        <f t="shared" ca="1" si="58"/>
        <v>0</v>
      </c>
      <c r="C379">
        <f t="shared" ca="1" si="59"/>
        <v>0</v>
      </c>
      <c r="D379">
        <f t="shared" ca="1" si="60"/>
        <v>0</v>
      </c>
    </row>
    <row r="380" spans="1:4" x14ac:dyDescent="0.35">
      <c r="A380" s="2" cm="1">
        <f t="array" aca="1" ref="A380" ca="1">INDEX($A$13:$A$64,ROW(A17),1)</f>
        <v>44340</v>
      </c>
      <c r="B380">
        <f t="shared" ca="1" si="58"/>
        <v>0</v>
      </c>
      <c r="C380">
        <f t="shared" ca="1" si="59"/>
        <v>0</v>
      </c>
      <c r="D380">
        <f t="shared" ca="1" si="60"/>
        <v>0</v>
      </c>
    </row>
    <row r="381" spans="1:4" x14ac:dyDescent="0.35">
      <c r="A381" s="2" cm="1">
        <f t="array" aca="1" ref="A381" ca="1">INDEX($A$13:$A$64,ROW(A18),1)</f>
        <v>44347</v>
      </c>
      <c r="B381">
        <f t="shared" ca="1" si="58"/>
        <v>0</v>
      </c>
      <c r="C381">
        <f t="shared" ca="1" si="59"/>
        <v>0</v>
      </c>
      <c r="D381">
        <f t="shared" ca="1" si="60"/>
        <v>0</v>
      </c>
    </row>
    <row r="382" spans="1:4" x14ac:dyDescent="0.35">
      <c r="A382" s="2" cm="1">
        <f t="array" aca="1" ref="A382" ca="1">INDEX($A$13:$A$64,ROW(A19),1)</f>
        <v>44354</v>
      </c>
      <c r="B382">
        <f t="shared" ca="1" si="58"/>
        <v>0</v>
      </c>
      <c r="C382">
        <f t="shared" ca="1" si="59"/>
        <v>0</v>
      </c>
      <c r="D382">
        <f t="shared" ca="1" si="60"/>
        <v>0</v>
      </c>
    </row>
    <row r="383" spans="1:4" x14ac:dyDescent="0.35">
      <c r="A383" s="2" cm="1">
        <f t="array" aca="1" ref="A383" ca="1">INDEX($A$13:$A$64,ROW(A20),1)</f>
        <v>44361</v>
      </c>
      <c r="B383">
        <f t="shared" ca="1" si="58"/>
        <v>0</v>
      </c>
      <c r="C383">
        <f t="shared" ca="1" si="59"/>
        <v>0</v>
      </c>
      <c r="D383">
        <f t="shared" ca="1" si="60"/>
        <v>0</v>
      </c>
    </row>
    <row r="384" spans="1:4" x14ac:dyDescent="0.35">
      <c r="A384" s="2" cm="1">
        <f t="array" aca="1" ref="A384" ca="1">INDEX($A$13:$A$64,ROW(A21),1)</f>
        <v>44368</v>
      </c>
      <c r="B384">
        <f t="shared" ca="1" si="58"/>
        <v>0</v>
      </c>
      <c r="C384">
        <f t="shared" ca="1" si="59"/>
        <v>0</v>
      </c>
      <c r="D384">
        <f t="shared" ca="1" si="60"/>
        <v>0</v>
      </c>
    </row>
    <row r="385" spans="1:4" x14ac:dyDescent="0.35">
      <c r="A385" s="2" cm="1">
        <f t="array" aca="1" ref="A385" ca="1">INDEX($A$13:$A$64,ROW(A22),1)</f>
        <v>44375</v>
      </c>
      <c r="B385">
        <f t="shared" ca="1" si="58"/>
        <v>0</v>
      </c>
      <c r="C385">
        <f t="shared" ca="1" si="59"/>
        <v>0</v>
      </c>
      <c r="D385">
        <f t="shared" ca="1" si="60"/>
        <v>0</v>
      </c>
    </row>
    <row r="386" spans="1:4" x14ac:dyDescent="0.35">
      <c r="A386" s="2" cm="1">
        <f t="array" aca="1" ref="A386" ca="1">INDEX($A$13:$A$64,ROW(A23),1)</f>
        <v>44382</v>
      </c>
      <c r="B386">
        <f t="shared" ca="1" si="58"/>
        <v>0</v>
      </c>
      <c r="C386">
        <f t="shared" ca="1" si="59"/>
        <v>0</v>
      </c>
      <c r="D386">
        <f t="shared" ca="1" si="60"/>
        <v>0</v>
      </c>
    </row>
    <row r="387" spans="1:4" x14ac:dyDescent="0.35">
      <c r="A387" s="2" cm="1">
        <f t="array" aca="1" ref="A387" ca="1">INDEX($A$13:$A$64,ROW(A24),1)</f>
        <v>44389</v>
      </c>
      <c r="B387">
        <f t="shared" ca="1" si="58"/>
        <v>0</v>
      </c>
      <c r="C387">
        <f t="shared" ca="1" si="59"/>
        <v>0</v>
      </c>
      <c r="D387">
        <f t="shared" ca="1" si="60"/>
        <v>0</v>
      </c>
    </row>
    <row r="388" spans="1:4" x14ac:dyDescent="0.35">
      <c r="A388" s="2" cm="1">
        <f t="array" aca="1" ref="A388" ca="1">INDEX($A$13:$A$64,ROW(A25),1)</f>
        <v>44396</v>
      </c>
      <c r="B388">
        <f t="shared" ca="1" si="58"/>
        <v>0</v>
      </c>
      <c r="C388">
        <f t="shared" ca="1" si="59"/>
        <v>0</v>
      </c>
      <c r="D388">
        <f t="shared" ca="1" si="60"/>
        <v>0</v>
      </c>
    </row>
    <row r="389" spans="1:4" x14ac:dyDescent="0.35">
      <c r="A389" s="2" cm="1">
        <f t="array" aca="1" ref="A389" ca="1">INDEX($A$13:$A$64,ROW(A26),1)</f>
        <v>44403</v>
      </c>
      <c r="B389">
        <f t="shared" ca="1" si="58"/>
        <v>0</v>
      </c>
      <c r="C389">
        <f t="shared" ca="1" si="59"/>
        <v>0</v>
      </c>
      <c r="D389">
        <f t="shared" ca="1" si="60"/>
        <v>0</v>
      </c>
    </row>
    <row r="390" spans="1:4" x14ac:dyDescent="0.35">
      <c r="A390" s="2" cm="1">
        <f t="array" aca="1" ref="A390" ca="1">INDEX($A$13:$A$64,ROW(A27),1)</f>
        <v>44410</v>
      </c>
      <c r="B390">
        <f t="shared" ca="1" si="58"/>
        <v>0</v>
      </c>
      <c r="C390">
        <f t="shared" ca="1" si="59"/>
        <v>0</v>
      </c>
      <c r="D390">
        <f t="shared" ca="1" si="60"/>
        <v>0</v>
      </c>
    </row>
    <row r="391" spans="1:4" x14ac:dyDescent="0.35">
      <c r="A391" s="2" cm="1">
        <f t="array" aca="1" ref="A391" ca="1">INDEX($A$13:$A$64,ROW(A28),1)</f>
        <v>44417</v>
      </c>
      <c r="B391">
        <f t="shared" ca="1" si="58"/>
        <v>0</v>
      </c>
      <c r="C391">
        <f t="shared" ca="1" si="59"/>
        <v>0</v>
      </c>
      <c r="D391">
        <f t="shared" ca="1" si="60"/>
        <v>0</v>
      </c>
    </row>
    <row r="392" spans="1:4" x14ac:dyDescent="0.35">
      <c r="A392" s="2" cm="1">
        <f t="array" aca="1" ref="A392" ca="1">INDEX($A$13:$A$64,ROW(A29),1)</f>
        <v>44424</v>
      </c>
      <c r="B392">
        <f t="shared" ca="1" si="58"/>
        <v>0</v>
      </c>
      <c r="C392">
        <f t="shared" ca="1" si="59"/>
        <v>0</v>
      </c>
      <c r="D392">
        <f t="shared" ca="1" si="60"/>
        <v>0</v>
      </c>
    </row>
    <row r="393" spans="1:4" x14ac:dyDescent="0.35">
      <c r="A393" s="2" cm="1">
        <f t="array" aca="1" ref="A393" ca="1">INDEX($A$13:$A$64,ROW(A30),1)</f>
        <v>44431</v>
      </c>
      <c r="B393">
        <f t="shared" ca="1" si="58"/>
        <v>0</v>
      </c>
      <c r="C393">
        <f t="shared" ca="1" si="59"/>
        <v>0</v>
      </c>
      <c r="D393">
        <f t="shared" ca="1" si="60"/>
        <v>0</v>
      </c>
    </row>
    <row r="394" spans="1:4" x14ac:dyDescent="0.35">
      <c r="A394" s="2" cm="1">
        <f t="array" aca="1" ref="A394" ca="1">INDEX($A$13:$A$64,ROW(A31),1)</f>
        <v>44438</v>
      </c>
      <c r="B394">
        <f t="shared" ca="1" si="58"/>
        <v>0</v>
      </c>
      <c r="C394">
        <f t="shared" ca="1" si="59"/>
        <v>0</v>
      </c>
      <c r="D394">
        <f t="shared" ca="1" si="60"/>
        <v>0</v>
      </c>
    </row>
    <row r="395" spans="1:4" x14ac:dyDescent="0.35">
      <c r="A395" s="2" cm="1">
        <f t="array" aca="1" ref="A395" ca="1">INDEX($A$13:$A$64,ROW(A32),1)</f>
        <v>44445</v>
      </c>
      <c r="B395">
        <f t="shared" ca="1" si="58"/>
        <v>0</v>
      </c>
      <c r="C395">
        <f t="shared" ca="1" si="59"/>
        <v>0</v>
      </c>
      <c r="D395">
        <f t="shared" ca="1" si="60"/>
        <v>0</v>
      </c>
    </row>
    <row r="396" spans="1:4" x14ac:dyDescent="0.35">
      <c r="A396" s="2" cm="1">
        <f t="array" aca="1" ref="A396" ca="1">INDEX($A$13:$A$64,ROW(A33),1)</f>
        <v>44452</v>
      </c>
      <c r="B396">
        <f t="shared" ca="1" si="58"/>
        <v>0</v>
      </c>
      <c r="C396">
        <f t="shared" ca="1" si="59"/>
        <v>0</v>
      </c>
      <c r="D396">
        <f t="shared" ca="1" si="60"/>
        <v>0</v>
      </c>
    </row>
    <row r="397" spans="1:4" x14ac:dyDescent="0.35">
      <c r="A397" s="2" cm="1">
        <f t="array" aca="1" ref="A397" ca="1">INDEX($A$13:$A$64,ROW(A34),1)</f>
        <v>44459</v>
      </c>
      <c r="B397">
        <f t="shared" ca="1" si="58"/>
        <v>0</v>
      </c>
      <c r="C397">
        <f t="shared" ca="1" si="59"/>
        <v>0</v>
      </c>
      <c r="D397">
        <f t="shared" ca="1" si="60"/>
        <v>0</v>
      </c>
    </row>
    <row r="398" spans="1:4" x14ac:dyDescent="0.35">
      <c r="A398" s="2" cm="1">
        <f t="array" aca="1" ref="A398" ca="1">INDEX($A$13:$A$64,ROW(A35),1)</f>
        <v>44466</v>
      </c>
      <c r="B398">
        <f t="shared" ca="1" si="58"/>
        <v>0</v>
      </c>
      <c r="C398">
        <f t="shared" ca="1" si="59"/>
        <v>0</v>
      </c>
      <c r="D398">
        <f t="shared" ca="1" si="60"/>
        <v>0</v>
      </c>
    </row>
    <row r="399" spans="1:4" x14ac:dyDescent="0.35">
      <c r="A399" s="2" cm="1">
        <f t="array" aca="1" ref="A399" ca="1">INDEX($A$13:$A$64,ROW(A36),1)</f>
        <v>44473</v>
      </c>
      <c r="B399">
        <f t="shared" ca="1" si="58"/>
        <v>0</v>
      </c>
      <c r="C399">
        <f t="shared" ca="1" si="59"/>
        <v>0</v>
      </c>
      <c r="D399">
        <f t="shared" ca="1" si="60"/>
        <v>0</v>
      </c>
    </row>
    <row r="400" spans="1:4" x14ac:dyDescent="0.35">
      <c r="A400" s="2" cm="1">
        <f t="array" aca="1" ref="A400" ca="1">INDEX($A$13:$A$64,ROW(A37),1)</f>
        <v>44480</v>
      </c>
      <c r="B400">
        <f t="shared" ca="1" si="58"/>
        <v>0</v>
      </c>
      <c r="C400">
        <f t="shared" ca="1" si="59"/>
        <v>0</v>
      </c>
      <c r="D400">
        <f t="shared" ca="1" si="60"/>
        <v>0</v>
      </c>
    </row>
    <row r="401" spans="1:4" x14ac:dyDescent="0.35">
      <c r="A401" s="2" cm="1">
        <f t="array" aca="1" ref="A401" ca="1">INDEX($A$13:$A$64,ROW(A38),1)</f>
        <v>44487</v>
      </c>
      <c r="B401">
        <f t="shared" ca="1" si="58"/>
        <v>0</v>
      </c>
      <c r="C401">
        <f t="shared" ca="1" si="59"/>
        <v>0</v>
      </c>
      <c r="D401">
        <f t="shared" ca="1" si="60"/>
        <v>0</v>
      </c>
    </row>
    <row r="402" spans="1:4" x14ac:dyDescent="0.35">
      <c r="A402" s="2" cm="1">
        <f t="array" aca="1" ref="A402" ca="1">INDEX($A$13:$A$64,ROW(A39),1)</f>
        <v>44494</v>
      </c>
      <c r="B402">
        <f t="shared" ca="1" si="58"/>
        <v>0</v>
      </c>
      <c r="C402">
        <f t="shared" ca="1" si="59"/>
        <v>0</v>
      </c>
      <c r="D402">
        <f t="shared" ca="1" si="60"/>
        <v>0</v>
      </c>
    </row>
    <row r="403" spans="1:4" x14ac:dyDescent="0.35">
      <c r="A403" s="2" cm="1">
        <f t="array" aca="1" ref="A403" ca="1">INDEX($A$13:$A$64,ROW(A40),1)</f>
        <v>44501</v>
      </c>
      <c r="B403">
        <f t="shared" ca="1" si="58"/>
        <v>0</v>
      </c>
      <c r="C403">
        <f t="shared" ca="1" si="59"/>
        <v>0</v>
      </c>
      <c r="D403">
        <f t="shared" ca="1" si="60"/>
        <v>0</v>
      </c>
    </row>
    <row r="404" spans="1:4" x14ac:dyDescent="0.35">
      <c r="A404" s="2" cm="1">
        <f t="array" aca="1" ref="A404" ca="1">INDEX($A$13:$A$64,ROW(A41),1)</f>
        <v>44508</v>
      </c>
      <c r="B404">
        <f t="shared" ca="1" si="58"/>
        <v>0</v>
      </c>
      <c r="C404">
        <f t="shared" ca="1" si="59"/>
        <v>0</v>
      </c>
      <c r="D404">
        <f t="shared" ca="1" si="60"/>
        <v>0</v>
      </c>
    </row>
    <row r="405" spans="1:4" x14ac:dyDescent="0.35">
      <c r="A405" s="2" cm="1">
        <f t="array" aca="1" ref="A405" ca="1">INDEX($A$13:$A$64,ROW(A42),1)</f>
        <v>44515</v>
      </c>
      <c r="B405">
        <f t="shared" ca="1" si="58"/>
        <v>0</v>
      </c>
      <c r="C405">
        <f t="shared" ca="1" si="59"/>
        <v>0</v>
      </c>
      <c r="D405">
        <f t="shared" ca="1" si="60"/>
        <v>0</v>
      </c>
    </row>
    <row r="406" spans="1:4" x14ac:dyDescent="0.35">
      <c r="A406" s="2" cm="1">
        <f t="array" aca="1" ref="A406" ca="1">INDEX($A$13:$A$64,ROW(A43),1)</f>
        <v>44522</v>
      </c>
      <c r="B406">
        <f t="shared" ca="1" si="58"/>
        <v>60</v>
      </c>
      <c r="C406">
        <f t="shared" ca="1" si="59"/>
        <v>60</v>
      </c>
      <c r="D406">
        <f t="shared" ca="1" si="60"/>
        <v>0</v>
      </c>
    </row>
    <row r="407" spans="1:4" x14ac:dyDescent="0.35">
      <c r="A407" s="2" cm="1">
        <f t="array" aca="1" ref="A407" ca="1">INDEX($A$13:$A$64,ROW(A44),1)</f>
        <v>44529</v>
      </c>
      <c r="B407">
        <f t="shared" ca="1" si="58"/>
        <v>60</v>
      </c>
      <c r="C407">
        <f t="shared" ca="1" si="59"/>
        <v>60</v>
      </c>
      <c r="D407">
        <f t="shared" ca="1" si="60"/>
        <v>0</v>
      </c>
    </row>
    <row r="408" spans="1:4" x14ac:dyDescent="0.35">
      <c r="A408" s="2" cm="1">
        <f t="array" aca="1" ref="A408" ca="1">INDEX($A$13:$A$64,ROW(A45),1)</f>
        <v>44536</v>
      </c>
      <c r="B408">
        <f t="shared" ca="1" si="58"/>
        <v>60</v>
      </c>
      <c r="C408">
        <f t="shared" ca="1" si="59"/>
        <v>60</v>
      </c>
      <c r="D408">
        <f t="shared" ca="1" si="60"/>
        <v>0</v>
      </c>
    </row>
    <row r="409" spans="1:4" x14ac:dyDescent="0.35">
      <c r="A409" s="2" cm="1">
        <f t="array" aca="1" ref="A409" ca="1">INDEX($A$13:$A$64,ROW(A46),1)</f>
        <v>44543</v>
      </c>
      <c r="B409">
        <f t="shared" ca="1" si="58"/>
        <v>60</v>
      </c>
      <c r="C409">
        <f t="shared" ca="1" si="59"/>
        <v>60</v>
      </c>
      <c r="D409">
        <f t="shared" ca="1" si="60"/>
        <v>0</v>
      </c>
    </row>
    <row r="410" spans="1:4" x14ac:dyDescent="0.35">
      <c r="A410" s="2" cm="1">
        <f t="array" aca="1" ref="A410" ca="1">INDEX($A$13:$A$64,ROW(A47),1)</f>
        <v>44550</v>
      </c>
      <c r="B410">
        <f t="shared" ca="1" si="58"/>
        <v>60</v>
      </c>
      <c r="C410">
        <f t="shared" ca="1" si="59"/>
        <v>60</v>
      </c>
      <c r="D410">
        <f t="shared" ca="1" si="60"/>
        <v>0</v>
      </c>
    </row>
    <row r="411" spans="1:4" x14ac:dyDescent="0.35">
      <c r="A411" s="2" cm="1">
        <f t="array" aca="1" ref="A411" ca="1">INDEX($A$13:$A$64,ROW(A48),1)</f>
        <v>44557</v>
      </c>
      <c r="B411">
        <f t="shared" ca="1" si="58"/>
        <v>60</v>
      </c>
      <c r="C411">
        <f t="shared" ca="1" si="59"/>
        <v>60</v>
      </c>
      <c r="D411">
        <f t="shared" ca="1" si="60"/>
        <v>0</v>
      </c>
    </row>
    <row r="412" spans="1:4" x14ac:dyDescent="0.35">
      <c r="A412" s="2" cm="1">
        <f t="array" aca="1" ref="A412" ca="1">INDEX($A$13:$A$64,ROW(A49),1)</f>
        <v>44564</v>
      </c>
      <c r="B412">
        <f t="shared" ca="1" si="58"/>
        <v>60</v>
      </c>
      <c r="C412">
        <f t="shared" ca="1" si="59"/>
        <v>60</v>
      </c>
      <c r="D412">
        <f t="shared" ca="1" si="60"/>
        <v>0</v>
      </c>
    </row>
    <row r="413" spans="1:4" x14ac:dyDescent="0.35">
      <c r="A413" s="2" cm="1">
        <f t="array" aca="1" ref="A413" ca="1">INDEX($A$13:$A$64,ROW(A50),1)</f>
        <v>44571</v>
      </c>
      <c r="B413">
        <f t="shared" ca="1" si="58"/>
        <v>60</v>
      </c>
      <c r="C413">
        <f t="shared" ca="1" si="59"/>
        <v>60</v>
      </c>
      <c r="D413">
        <f t="shared" ca="1" si="60"/>
        <v>0</v>
      </c>
    </row>
    <row r="414" spans="1:4" x14ac:dyDescent="0.35">
      <c r="A414" s="2" cm="1">
        <f t="array" aca="1" ref="A414" ca="1">INDEX($A$13:$A$64,ROW(A51),1)</f>
        <v>44578</v>
      </c>
      <c r="B414">
        <f t="shared" ca="1" si="58"/>
        <v>60</v>
      </c>
      <c r="C414">
        <f t="shared" ca="1" si="59"/>
        <v>60</v>
      </c>
      <c r="D414">
        <f t="shared" ca="1" si="60"/>
        <v>0</v>
      </c>
    </row>
    <row r="415" spans="1:4" x14ac:dyDescent="0.35">
      <c r="A415" s="2" cm="1">
        <f t="array" aca="1" ref="A415" ca="1">INDEX($A$13:$A$64,ROW(A52),1)</f>
        <v>44585</v>
      </c>
      <c r="B415">
        <f t="shared" ca="1" si="58"/>
        <v>60</v>
      </c>
      <c r="C415">
        <f t="shared" ca="1" si="59"/>
        <v>60</v>
      </c>
      <c r="D415">
        <f t="shared" ca="1" si="60"/>
        <v>0</v>
      </c>
    </row>
    <row r="416" spans="1:4" x14ac:dyDescent="0.35">
      <c r="A416" s="2"/>
    </row>
    <row r="417" spans="1:16" ht="21" x14ac:dyDescent="0.5">
      <c r="A417" s="176" t="s">
        <v>292</v>
      </c>
    </row>
    <row r="418" spans="1:16" x14ac:dyDescent="0.35">
      <c r="A418" s="2"/>
      <c r="B418" t="str">
        <f>Summary!B36</f>
        <v>20 Group Sessions</v>
      </c>
      <c r="C418" t="str">
        <f>Summary!C36</f>
        <v>40 Group Session</v>
      </c>
      <c r="D418" t="str">
        <f>Summary!D36</f>
        <v>8 Group Session</v>
      </c>
      <c r="E418" t="str">
        <f>Summary!E36</f>
        <v>20 Individual</v>
      </c>
      <c r="F418" t="str">
        <f>Summary!F36</f>
        <v>40 Individual</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5">
      <c r="A419" s="2" t="s">
        <v>114</v>
      </c>
      <c r="B419">
        <f ca="1">AVERAGE(INDEX(IF($B$335="non-group",$B$84:$BA$99,IF($B$335="group",$B$102:$BA$117,$B$120:$BA$135)),MATCH(B$418,$A$84:$A$99,0),1):INDEX(IF($B$335="non-group",$B$84:$BA$99,IF($B$335="group",$B$102:$BA$117,$B$120:$BA$135)),MATCH(B$418,$A$84:$A$99,0),52))/IF($B$337="minutes",1,60)</f>
        <v>11.538461538461538</v>
      </c>
      <c r="C419">
        <f ca="1">AVERAGE(INDEX(IF($B$335="non-group",$B$84:$BA$99,IF($B$335="group",$B$102:$BA$117,$B$120:$BA$135)),MATCH(C$418,$A$84:$A$99,0),1):INDEX(IF($B$335="non-group",$B$84:$BA$99,IF($B$335="group",$B$102:$BA$117,$B$120:$BA$135)),MATCH(C$418,$A$84:$A$99,0),52))/IF($B$337="minutes",1,60)</f>
        <v>60</v>
      </c>
      <c r="D419">
        <f ca="1">AVERAGE(INDEX(IF($B$335="non-group",$B$84:$BA$99,IF($B$335="group",$B$102:$BA$117,$B$120:$BA$135)),MATCH(D$418,$A$84:$A$99,0),1):INDEX(IF($B$335="non-group",$B$84:$BA$99,IF($B$335="group",$B$102:$BA$117,$B$120:$BA$135)),MATCH(D$418,$A$84:$A$99,0),52))/IF($B$337="minutes",1,60)</f>
        <v>60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5">
      <c r="A420" s="2" t="s">
        <v>293</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5">
      <c r="A421" s="2"/>
    </row>
    <row r="422" spans="1:16" ht="21" x14ac:dyDescent="0.5">
      <c r="A422" s="176" t="s">
        <v>294</v>
      </c>
    </row>
    <row r="423" spans="1:16" x14ac:dyDescent="0.35">
      <c r="A423" s="2"/>
      <c r="B423" t="s">
        <v>295</v>
      </c>
      <c r="C423" t="s">
        <v>296</v>
      </c>
    </row>
    <row r="424" spans="1:16" x14ac:dyDescent="0.35">
      <c r="A424" s="2" t="str">
        <f>Setup!A20</f>
        <v>20 Group Sessions</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692.30769230769226</v>
      </c>
    </row>
    <row r="425" spans="1:16" x14ac:dyDescent="0.35">
      <c r="A425" s="2" t="str">
        <f>Setup!A21</f>
        <v>40 Group Session</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3600</v>
      </c>
    </row>
    <row r="426" spans="1:16" x14ac:dyDescent="0.35">
      <c r="A426" s="2" t="str">
        <f>Setup!A22</f>
        <v>8 Group Session</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3600</v>
      </c>
    </row>
    <row r="427" spans="1:16" x14ac:dyDescent="0.35">
      <c r="A427" s="2" t="str">
        <f>Setup!A23</f>
        <v>20 Individual</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5">
      <c r="A428" s="2" t="str">
        <f>Setup!A24</f>
        <v>40 Individual</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5">
      <c r="A439" s="2"/>
    </row>
    <row r="440" spans="1:3" x14ac:dyDescent="0.35">
      <c r="A440" s="2"/>
    </row>
    <row r="441" spans="1:3" x14ac:dyDescent="0.35">
      <c r="A441" s="2"/>
    </row>
    <row r="442" spans="1:3" x14ac:dyDescent="0.35">
      <c r="A442" s="2"/>
    </row>
    <row r="443" spans="1:3" x14ac:dyDescent="0.35">
      <c r="A443" s="2"/>
    </row>
    <row r="444" spans="1:3" x14ac:dyDescent="0.35">
      <c r="A444" s="2"/>
    </row>
    <row r="445" spans="1:3" x14ac:dyDescent="0.35">
      <c r="A445" s="2"/>
    </row>
    <row r="446" spans="1:3" x14ac:dyDescent="0.35">
      <c r="A446" s="2"/>
    </row>
    <row r="447" spans="1:3" x14ac:dyDescent="0.35">
      <c r="A447" s="2"/>
    </row>
    <row r="448" spans="1:3" x14ac:dyDescent="0.35">
      <c r="A448" s="2"/>
    </row>
    <row r="449" spans="1:1" x14ac:dyDescent="0.35">
      <c r="A449" s="2"/>
    </row>
    <row r="450" spans="1:1" x14ac:dyDescent="0.35">
      <c r="A450" s="2"/>
    </row>
    <row r="451" spans="1:1" x14ac:dyDescent="0.35">
      <c r="A451" s="2"/>
    </row>
    <row r="452" spans="1:1" x14ac:dyDescent="0.35">
      <c r="A452" s="2"/>
    </row>
    <row r="453" spans="1:1" x14ac:dyDescent="0.35">
      <c r="A453" s="2"/>
    </row>
    <row r="454" spans="1:1" x14ac:dyDescent="0.35">
      <c r="A454" s="2"/>
    </row>
    <row r="455" spans="1:1" x14ac:dyDescent="0.35">
      <c r="A455" s="2"/>
    </row>
    <row r="456" spans="1:1" x14ac:dyDescent="0.35">
      <c r="A456" s="2"/>
    </row>
    <row r="457" spans="1:1" x14ac:dyDescent="0.35">
      <c r="A457" s="2"/>
    </row>
    <row r="458" spans="1:1" x14ac:dyDescent="0.35">
      <c r="A458" s="2"/>
    </row>
    <row r="459" spans="1:1" x14ac:dyDescent="0.35">
      <c r="A459" s="2"/>
    </row>
    <row r="460" spans="1:1" x14ac:dyDescent="0.35">
      <c r="A460" s="2"/>
    </row>
    <row r="461" spans="1:1" x14ac:dyDescent="0.35">
      <c r="A461" s="2"/>
    </row>
    <row r="462" spans="1:1" x14ac:dyDescent="0.35">
      <c r="A462" s="2"/>
    </row>
    <row r="463" spans="1:1" x14ac:dyDescent="0.35">
      <c r="A463" s="2"/>
    </row>
    <row r="464" spans="1:1" x14ac:dyDescent="0.35">
      <c r="A464" s="2"/>
    </row>
    <row r="465" spans="1:1" x14ac:dyDescent="0.35">
      <c r="A465" s="2"/>
    </row>
    <row r="466" spans="1:1" x14ac:dyDescent="0.35">
      <c r="A466" s="2"/>
    </row>
    <row r="467" spans="1:1" x14ac:dyDescent="0.35">
      <c r="A467" s="2"/>
    </row>
    <row r="468" spans="1:1" x14ac:dyDescent="0.35">
      <c r="A468" s="2"/>
    </row>
    <row r="469" spans="1:1" x14ac:dyDescent="0.35">
      <c r="A469" s="2"/>
    </row>
    <row r="470" spans="1:1" x14ac:dyDescent="0.35">
      <c r="A470" s="2"/>
    </row>
    <row r="471" spans="1:1" x14ac:dyDescent="0.35">
      <c r="A471" s="2"/>
    </row>
    <row r="472" spans="1:1" x14ac:dyDescent="0.35">
      <c r="A472" s="2"/>
    </row>
    <row r="473" spans="1:1" x14ac:dyDescent="0.35">
      <c r="A473" s="2"/>
    </row>
    <row r="474" spans="1:1" x14ac:dyDescent="0.35">
      <c r="A474" s="2"/>
    </row>
    <row r="475" spans="1:1" x14ac:dyDescent="0.35">
      <c r="A475" s="2"/>
    </row>
    <row r="476" spans="1:1" x14ac:dyDescent="0.35">
      <c r="A476" s="2"/>
    </row>
    <row r="477" spans="1:1" x14ac:dyDescent="0.35">
      <c r="A477" s="2"/>
    </row>
    <row r="478" spans="1:1" x14ac:dyDescent="0.35">
      <c r="A478" s="2"/>
    </row>
    <row r="479" spans="1:1" x14ac:dyDescent="0.35">
      <c r="A479" s="2"/>
    </row>
    <row r="480" spans="1:1" x14ac:dyDescent="0.35">
      <c r="A480" s="2"/>
    </row>
    <row r="481" spans="1:1" x14ac:dyDescent="0.35">
      <c r="A481" s="2"/>
    </row>
    <row r="482" spans="1:1" x14ac:dyDescent="0.35">
      <c r="A482" s="2"/>
    </row>
    <row r="483" spans="1:1" x14ac:dyDescent="0.35">
      <c r="A483" s="2"/>
    </row>
    <row r="484" spans="1:1" x14ac:dyDescent="0.35">
      <c r="A484" s="2"/>
    </row>
    <row r="485" spans="1:1" x14ac:dyDescent="0.35">
      <c r="A485" s="2"/>
    </row>
    <row r="486" spans="1:1" x14ac:dyDescent="0.35">
      <c r="A486" s="2"/>
    </row>
    <row r="487" spans="1:1" x14ac:dyDescent="0.35">
      <c r="A487" s="2"/>
    </row>
    <row r="488" spans="1:1" x14ac:dyDescent="0.35">
      <c r="A488" s="2"/>
    </row>
    <row r="489" spans="1:1" x14ac:dyDescent="0.35">
      <c r="A489" s="2"/>
    </row>
    <row r="490" spans="1:1" x14ac:dyDescent="0.35">
      <c r="A490" s="2"/>
    </row>
    <row r="491" spans="1:1" x14ac:dyDescent="0.35">
      <c r="A491" s="2"/>
    </row>
    <row r="492" spans="1:1" x14ac:dyDescent="0.35">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zoomScaleNormal="100" workbookViewId="0">
      <selection activeCell="B4" sqref="B4"/>
    </sheetView>
  </sheetViews>
  <sheetFormatPr defaultColWidth="0" defaultRowHeight="14.5" x14ac:dyDescent="0.35"/>
  <cols>
    <col min="1" max="1" width="22.36328125" customWidth="1"/>
    <col min="2" max="2" width="15.6328125" customWidth="1"/>
    <col min="3" max="16" width="12.6328125" hidden="1"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285</v>
      </c>
    </row>
    <row r="4" spans="1:4" ht="15" thickBot="1" x14ac:dyDescent="0.4">
      <c r="A4" s="56" t="s">
        <v>58</v>
      </c>
      <c r="B4" s="126" t="s">
        <v>200</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20 Group Sessions, all session types (hours)</v>
      </c>
    </row>
    <row r="6" spans="1:4" ht="15" thickBot="1" x14ac:dyDescent="0.4">
      <c r="D6" t="str">
        <f>"Overview required vs available capacity for "&amp;B4&amp;", "&amp;IF(B5="Total", "all session types", LOWER(B5)&amp;" sessions")&amp;" ("&amp;LOWER(B7)&amp;")"</f>
        <v>Overview required vs available capacity for 20 Group Sessions,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20 Group Sessions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54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47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tr">
        <f>IF(B3="by Week","Available Capacity (Avg)","Available Capacity")</f>
        <v>Available Capacity (Avg)</v>
      </c>
    </row>
    <row r="36" spans="1:31" ht="29" customHeight="1" thickBot="1" x14ac:dyDescent="0.4">
      <c r="B36" s="89" t="str" cm="1">
        <f t="array" ref="B36">IF(OR(B3="By Week",B3="Whole Service"),B4,IF(B4="All "&amp;Setup!$B$15,INDEX(Setup!$A$20:$A$34,COLUMN(A6),1),B4))</f>
        <v>20 Group Sessions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f ca="1">IFERROR(TEXT('Capacity Backing (Hide)2'!B419,"0")&amp;" "&amp;$B$7,"")</f>
        <v>12 Hours</v>
      </c>
      <c r="C37" s="17" t="str">
        <f ca="1">IFERROR(TEXT('Capacity Backing (Hide)2'!C419,"0")&amp;" "&amp;$B$7,"")</f>
        <v>60 Hours</v>
      </c>
      <c r="D37" s="17" t="str">
        <f ca="1">IFERROR(TEXT('Capacity Backing (Hide)2'!D419,"0")&amp;" "&amp;$B$7,"")</f>
        <v>60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207</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208</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205</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206</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181</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0 - 3</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0 - 16</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261</v>
      </c>
      <c r="B77" s="105">
        <v>5</v>
      </c>
    </row>
    <row r="78" spans="1:17" ht="15" thickBot="1" x14ac:dyDescent="0.4"/>
    <row r="79" spans="1:17" ht="44" thickBot="1" x14ac:dyDescent="0.4">
      <c r="A79" s="89" t="str">
        <f>"Additional caseload capacity ("&amp;LOWER(B7)&amp;" per week):"</f>
        <v>Additional caseload capacity (hours per week):</v>
      </c>
      <c r="B79" s="105" t="str">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0 - 3</v>
      </c>
      <c r="C79" s="105" t="str">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0 - 0</v>
      </c>
      <c r="D79" s="105" t="str">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0 - 0</v>
      </c>
      <c r="E79" s="105" t="str">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27 - 28</v>
      </c>
      <c r="F79" s="105" t="str">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0 - 1</v>
      </c>
      <c r="G79" s="105" t="str">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0 - 0</v>
      </c>
      <c r="H79" s="105" t="str">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0 - 0</v>
      </c>
      <c r="I79" s="105" t="str">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0 - 0</v>
      </c>
      <c r="J79" s="105" t="str">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0 - 0</v>
      </c>
      <c r="K79" s="105" t="str">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0 - 0</v>
      </c>
      <c r="L79" s="105" t="str">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0 - 0</v>
      </c>
      <c r="M79" s="105" t="str">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0 - 0</v>
      </c>
      <c r="N79" s="105" t="str">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0 - 0</v>
      </c>
      <c r="O79" s="105" t="str">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0 - 0</v>
      </c>
      <c r="P79" s="105" t="str">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0 - 0</v>
      </c>
    </row>
  </sheetData>
  <sheetProtection algorithmName="SHA-512" hashValue="2dzUBRMu7aqChqWIFHidt6x9WNikBSqqRzu0ges2z+Dg12Gqi6/JJRABBFjPJDHNJ/IcPqbcLopuKJmyj4/UwA==" saltValue="esxlmGoABbYNba16kG33og=="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E46" sqref="E46"/>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238</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17.46857142857143</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692.30769230769226</v>
      </c>
      <c r="D63" s="121">
        <v>1000</v>
      </c>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mZ4h6s2HBIfaWstpHgMqpEInN0GtKEuRbKZBVIs9yNygVgsOU0cgfpx6uS7Vec3Ed13J5O3BXcb8PV+/t5FOLQ==" saltValue="2ioobT8j8yvSmqKGhT7VgA==" spinCount="100000" sheet="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246</v>
      </c>
    </row>
    <row r="6" spans="1:4" x14ac:dyDescent="0.35">
      <c r="A6" t="s">
        <v>172</v>
      </c>
      <c r="D6">
        <f>INDEX('Waiting List Config'!C5:D20,MATCH('Waiting List Modelling'!B2,'Waiting List Config'!B5:B20,0),2)</f>
        <v>110</v>
      </c>
    </row>
    <row r="7" spans="1:4" x14ac:dyDescent="0.35">
      <c r="A7" t="s">
        <v>247</v>
      </c>
      <c r="D7">
        <f>INDEX('Waiting List Config'!C5:D20,MATCH('Waiting List Modelling'!B2,'Waiting List Config'!B5:B20,0),1)</f>
        <v>30</v>
      </c>
    </row>
    <row r="9" spans="1:4" x14ac:dyDescent="0.35">
      <c r="A9" t="str">
        <f>"Based on the service's average capacity, we can expect the waiting list to "&amp;IF('WL Modelling (Hide)'!F2&lt;0,"reduce","grow")&amp;" by "&amp;TEXT(ABS('WL Modelling (Hide)'!F2),"#")&amp;" patients per week"</f>
        <v>Based on the service's average capacity, we can expect the waiting list to grow by 28 patients per week</v>
      </c>
    </row>
    <row r="10" spans="1:4" x14ac:dyDescent="0.35">
      <c r="A10" t="str">
        <f>IF('WL Modelling (Hide)'!F2&lt;0,"The waiting list should reach it's sustainable size between "&amp;'WL Modelling (Hide)'!K2&amp;" - "&amp;'WL Modelling (Hide)'!J2&amp;" weeks.","With the current capacity, the waiting list size will not reach the sustainable size.")</f>
        <v>With the current capacity, the waiting list size will not reach the sustainable size.</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244</v>
      </c>
      <c r="C1" t="s">
        <v>245</v>
      </c>
      <c r="D1" t="s">
        <v>248</v>
      </c>
      <c r="E1" t="s">
        <v>249</v>
      </c>
      <c r="F1" t="s">
        <v>250</v>
      </c>
      <c r="G1" t="s">
        <v>251</v>
      </c>
      <c r="H1" t="s">
        <v>252</v>
      </c>
      <c r="I1" t="s">
        <v>41</v>
      </c>
      <c r="J1" t="s">
        <v>253</v>
      </c>
      <c r="K1" t="s">
        <v>254</v>
      </c>
    </row>
    <row r="2" spans="1:11" x14ac:dyDescent="0.35">
      <c r="A2" t="s">
        <v>15</v>
      </c>
      <c r="B2" s="174">
        <f>'Waiting List Config'!D5</f>
        <v>110</v>
      </c>
      <c r="C2" s="174">
        <f>'Waiting List Config'!C5</f>
        <v>30</v>
      </c>
      <c r="D2">
        <v>221</v>
      </c>
      <c r="E2">
        <f>D2/SUM(Service!I6:J10)</f>
        <v>2.3900012359411691</v>
      </c>
      <c r="F2" s="174">
        <f>C2-E2</f>
        <v>27.60999876405883</v>
      </c>
      <c r="G2">
        <f>'Waiting List Config'!$J$5</f>
        <v>99.75</v>
      </c>
      <c r="H2">
        <f>'Waiting List Config'!$K$5</f>
        <v>110.25</v>
      </c>
      <c r="J2">
        <f>COUNTIF(B3:B54,"&gt;="&amp;G2)</f>
        <v>52</v>
      </c>
      <c r="K2">
        <f>COUNTIF(B3:B54,"&gt;="&amp;H2)</f>
        <v>52</v>
      </c>
    </row>
    <row r="3" spans="1:11" x14ac:dyDescent="0.35">
      <c r="A3" s="2">
        <f ca="1">'Capacity Backing (Hide)'!A5</f>
        <v>44228</v>
      </c>
      <c r="B3" s="174">
        <f>MAX(0,B2+$C$2-$E$2)</f>
        <v>137.60999876405884</v>
      </c>
      <c r="G3">
        <f>'Waiting List Config'!$J$5</f>
        <v>99.75</v>
      </c>
      <c r="H3">
        <f>'Waiting List Config'!$K$5</f>
        <v>110.25</v>
      </c>
      <c r="I3">
        <f>H3-G3</f>
        <v>10.5</v>
      </c>
    </row>
    <row r="4" spans="1:11" x14ac:dyDescent="0.35">
      <c r="A4" s="2">
        <f ca="1">'Capacity Backing (Hide)'!A6</f>
        <v>44235</v>
      </c>
      <c r="B4" s="174">
        <f t="shared" ref="B4:B54" si="0">MAX(0,B3+$C$2-$E$2)</f>
        <v>165.21999752811769</v>
      </c>
      <c r="G4">
        <f>'Waiting List Config'!$J$5</f>
        <v>99.75</v>
      </c>
      <c r="H4">
        <f>'Waiting List Config'!$K$5</f>
        <v>110.25</v>
      </c>
      <c r="I4">
        <f t="shared" ref="I4:I54" si="1">H4-G4</f>
        <v>10.5</v>
      </c>
    </row>
    <row r="5" spans="1:11" x14ac:dyDescent="0.35">
      <c r="A5" s="2">
        <f ca="1">'Capacity Backing (Hide)'!A7</f>
        <v>44242</v>
      </c>
      <c r="B5" s="174">
        <f t="shared" si="0"/>
        <v>192.82999629217653</v>
      </c>
      <c r="G5">
        <f>'Waiting List Config'!$J$5</f>
        <v>99.75</v>
      </c>
      <c r="H5">
        <f>'Waiting List Config'!$K$5</f>
        <v>110.25</v>
      </c>
      <c r="I5">
        <f t="shared" si="1"/>
        <v>10.5</v>
      </c>
    </row>
    <row r="6" spans="1:11" x14ac:dyDescent="0.35">
      <c r="A6" s="2">
        <f ca="1">'Capacity Backing (Hide)'!A8</f>
        <v>44249</v>
      </c>
      <c r="B6" s="174">
        <f t="shared" si="0"/>
        <v>220.43999505623538</v>
      </c>
      <c r="G6">
        <f>'Waiting List Config'!$J$5</f>
        <v>99.75</v>
      </c>
      <c r="H6">
        <f>'Waiting List Config'!$K$5</f>
        <v>110.25</v>
      </c>
      <c r="I6">
        <f t="shared" si="1"/>
        <v>10.5</v>
      </c>
    </row>
    <row r="7" spans="1:11" x14ac:dyDescent="0.35">
      <c r="A7" s="2">
        <f ca="1">'Capacity Backing (Hide)'!A9</f>
        <v>44256</v>
      </c>
      <c r="B7" s="174">
        <f t="shared" si="0"/>
        <v>248.04999382029422</v>
      </c>
      <c r="G7">
        <f>'Waiting List Config'!$J$5</f>
        <v>99.75</v>
      </c>
      <c r="H7">
        <f>'Waiting List Config'!$K$5</f>
        <v>110.25</v>
      </c>
      <c r="I7">
        <f t="shared" si="1"/>
        <v>10.5</v>
      </c>
    </row>
    <row r="8" spans="1:11" x14ac:dyDescent="0.35">
      <c r="A8" s="2">
        <f ca="1">'Capacity Backing (Hide)'!A10</f>
        <v>44263</v>
      </c>
      <c r="B8" s="174">
        <f t="shared" si="0"/>
        <v>275.65999258435306</v>
      </c>
      <c r="G8">
        <f>'Waiting List Config'!$J$5</f>
        <v>99.75</v>
      </c>
      <c r="H8">
        <f>'Waiting List Config'!$K$5</f>
        <v>110.25</v>
      </c>
      <c r="I8">
        <f t="shared" si="1"/>
        <v>10.5</v>
      </c>
    </row>
    <row r="9" spans="1:11" x14ac:dyDescent="0.35">
      <c r="A9" s="2">
        <f ca="1">'Capacity Backing (Hide)'!A11</f>
        <v>44270</v>
      </c>
      <c r="B9" s="174">
        <f t="shared" si="0"/>
        <v>303.26999134841191</v>
      </c>
      <c r="G9">
        <f>'Waiting List Config'!$J$5</f>
        <v>99.75</v>
      </c>
      <c r="H9">
        <f>'Waiting List Config'!$K$5</f>
        <v>110.25</v>
      </c>
      <c r="I9">
        <f t="shared" si="1"/>
        <v>10.5</v>
      </c>
    </row>
    <row r="10" spans="1:11" x14ac:dyDescent="0.35">
      <c r="A10" s="2">
        <f ca="1">'Capacity Backing (Hide)'!A12</f>
        <v>44277</v>
      </c>
      <c r="B10" s="174">
        <f t="shared" si="0"/>
        <v>330.87999011247075</v>
      </c>
      <c r="G10">
        <f>'Waiting List Config'!$J$5</f>
        <v>99.75</v>
      </c>
      <c r="H10">
        <f>'Waiting List Config'!$K$5</f>
        <v>110.25</v>
      </c>
      <c r="I10">
        <f t="shared" si="1"/>
        <v>10.5</v>
      </c>
    </row>
    <row r="11" spans="1:11" x14ac:dyDescent="0.35">
      <c r="A11" s="2">
        <f ca="1">'Capacity Backing (Hide)'!A13</f>
        <v>44284</v>
      </c>
      <c r="B11" s="174">
        <f t="shared" si="0"/>
        <v>358.48998887652959</v>
      </c>
      <c r="G11">
        <f>'Waiting List Config'!$J$5</f>
        <v>99.75</v>
      </c>
      <c r="H11">
        <f>'Waiting List Config'!$K$5</f>
        <v>110.25</v>
      </c>
      <c r="I11">
        <f t="shared" si="1"/>
        <v>10.5</v>
      </c>
    </row>
    <row r="12" spans="1:11" x14ac:dyDescent="0.35">
      <c r="A12" s="2">
        <f ca="1">'Capacity Backing (Hide)'!A14</f>
        <v>44291</v>
      </c>
      <c r="B12" s="174">
        <f t="shared" si="0"/>
        <v>386.09998764058844</v>
      </c>
      <c r="G12">
        <f>'Waiting List Config'!$J$5</f>
        <v>99.75</v>
      </c>
      <c r="H12">
        <f>'Waiting List Config'!$K$5</f>
        <v>110.25</v>
      </c>
      <c r="I12">
        <f t="shared" si="1"/>
        <v>10.5</v>
      </c>
    </row>
    <row r="13" spans="1:11" x14ac:dyDescent="0.35">
      <c r="A13" s="2">
        <f ca="1">'Capacity Backing (Hide)'!A15</f>
        <v>44298</v>
      </c>
      <c r="B13" s="174">
        <f t="shared" si="0"/>
        <v>413.70998640464728</v>
      </c>
      <c r="G13">
        <f>'Waiting List Config'!$J$5</f>
        <v>99.75</v>
      </c>
      <c r="H13">
        <f>'Waiting List Config'!$K$5</f>
        <v>110.25</v>
      </c>
      <c r="I13">
        <f t="shared" si="1"/>
        <v>10.5</v>
      </c>
    </row>
    <row r="14" spans="1:11" x14ac:dyDescent="0.35">
      <c r="A14" s="2">
        <f ca="1">'Capacity Backing (Hide)'!A16</f>
        <v>44305</v>
      </c>
      <c r="B14" s="174">
        <f t="shared" si="0"/>
        <v>441.31998516870613</v>
      </c>
      <c r="G14">
        <f>'Waiting List Config'!$J$5</f>
        <v>99.75</v>
      </c>
      <c r="H14">
        <f>'Waiting List Config'!$K$5</f>
        <v>110.25</v>
      </c>
      <c r="I14">
        <f t="shared" si="1"/>
        <v>10.5</v>
      </c>
    </row>
    <row r="15" spans="1:11" x14ac:dyDescent="0.35">
      <c r="A15" s="2">
        <f ca="1">'Capacity Backing (Hide)'!A17</f>
        <v>44312</v>
      </c>
      <c r="B15" s="174">
        <f t="shared" si="0"/>
        <v>468.92998393276497</v>
      </c>
      <c r="G15">
        <f>'Waiting List Config'!$J$5</f>
        <v>99.75</v>
      </c>
      <c r="H15">
        <f>'Waiting List Config'!$K$5</f>
        <v>110.25</v>
      </c>
      <c r="I15">
        <f t="shared" si="1"/>
        <v>10.5</v>
      </c>
    </row>
    <row r="16" spans="1:11" x14ac:dyDescent="0.35">
      <c r="A16" s="2">
        <f ca="1">'Capacity Backing (Hide)'!A18</f>
        <v>44319</v>
      </c>
      <c r="B16" s="174">
        <f t="shared" si="0"/>
        <v>496.53998269682381</v>
      </c>
      <c r="G16">
        <f>'Waiting List Config'!$J$5</f>
        <v>99.75</v>
      </c>
      <c r="H16">
        <f>'Waiting List Config'!$K$5</f>
        <v>110.25</v>
      </c>
      <c r="I16">
        <f t="shared" si="1"/>
        <v>10.5</v>
      </c>
    </row>
    <row r="17" spans="1:9" x14ac:dyDescent="0.35">
      <c r="A17" s="2">
        <f ca="1">'Capacity Backing (Hide)'!A19</f>
        <v>44326</v>
      </c>
      <c r="B17" s="174">
        <f t="shared" si="0"/>
        <v>524.1499814608826</v>
      </c>
      <c r="G17">
        <f>'Waiting List Config'!$J$5</f>
        <v>99.75</v>
      </c>
      <c r="H17">
        <f>'Waiting List Config'!$K$5</f>
        <v>110.25</v>
      </c>
      <c r="I17">
        <f t="shared" si="1"/>
        <v>10.5</v>
      </c>
    </row>
    <row r="18" spans="1:9" x14ac:dyDescent="0.35">
      <c r="A18" s="2">
        <f ca="1">'Capacity Backing (Hide)'!A20</f>
        <v>44333</v>
      </c>
      <c r="B18" s="174">
        <f t="shared" si="0"/>
        <v>551.75998022494139</v>
      </c>
      <c r="G18">
        <f>'Waiting List Config'!$J$5</f>
        <v>99.75</v>
      </c>
      <c r="H18">
        <f>'Waiting List Config'!$K$5</f>
        <v>110.25</v>
      </c>
      <c r="I18">
        <f t="shared" si="1"/>
        <v>10.5</v>
      </c>
    </row>
    <row r="19" spans="1:9" x14ac:dyDescent="0.35">
      <c r="A19" s="2">
        <f ca="1">'Capacity Backing (Hide)'!A21</f>
        <v>44340</v>
      </c>
      <c r="B19" s="174">
        <f t="shared" si="0"/>
        <v>579.36997898900017</v>
      </c>
      <c r="G19">
        <f>'Waiting List Config'!$J$5</f>
        <v>99.75</v>
      </c>
      <c r="H19">
        <f>'Waiting List Config'!$K$5</f>
        <v>110.25</v>
      </c>
      <c r="I19">
        <f t="shared" si="1"/>
        <v>10.5</v>
      </c>
    </row>
    <row r="20" spans="1:9" x14ac:dyDescent="0.35">
      <c r="A20" s="2">
        <f ca="1">'Capacity Backing (Hide)'!A22</f>
        <v>44347</v>
      </c>
      <c r="B20" s="174">
        <f t="shared" si="0"/>
        <v>606.97997775305896</v>
      </c>
      <c r="G20">
        <f>'Waiting List Config'!$J$5</f>
        <v>99.75</v>
      </c>
      <c r="H20">
        <f>'Waiting List Config'!$K$5</f>
        <v>110.25</v>
      </c>
      <c r="I20">
        <f t="shared" si="1"/>
        <v>10.5</v>
      </c>
    </row>
    <row r="21" spans="1:9" x14ac:dyDescent="0.35">
      <c r="A21" s="2">
        <f ca="1">'Capacity Backing (Hide)'!A23</f>
        <v>44354</v>
      </c>
      <c r="B21" s="174">
        <f t="shared" si="0"/>
        <v>634.58997651711775</v>
      </c>
      <c r="G21">
        <f>'Waiting List Config'!$J$5</f>
        <v>99.75</v>
      </c>
      <c r="H21">
        <f>'Waiting List Config'!$K$5</f>
        <v>110.25</v>
      </c>
      <c r="I21">
        <f t="shared" si="1"/>
        <v>10.5</v>
      </c>
    </row>
    <row r="22" spans="1:9" x14ac:dyDescent="0.35">
      <c r="A22" s="2">
        <f ca="1">'Capacity Backing (Hide)'!A24</f>
        <v>44361</v>
      </c>
      <c r="B22" s="174">
        <f t="shared" si="0"/>
        <v>662.19997528117653</v>
      </c>
      <c r="G22">
        <f>'Waiting List Config'!$J$5</f>
        <v>99.75</v>
      </c>
      <c r="H22">
        <f>'Waiting List Config'!$K$5</f>
        <v>110.25</v>
      </c>
      <c r="I22">
        <f t="shared" si="1"/>
        <v>10.5</v>
      </c>
    </row>
    <row r="23" spans="1:9" x14ac:dyDescent="0.35">
      <c r="A23" s="2">
        <f ca="1">'Capacity Backing (Hide)'!A25</f>
        <v>44368</v>
      </c>
      <c r="B23" s="174">
        <f t="shared" si="0"/>
        <v>689.80997404523532</v>
      </c>
      <c r="G23">
        <f>'Waiting List Config'!$J$5</f>
        <v>99.75</v>
      </c>
      <c r="H23">
        <f>'Waiting List Config'!$K$5</f>
        <v>110.25</v>
      </c>
      <c r="I23">
        <f t="shared" si="1"/>
        <v>10.5</v>
      </c>
    </row>
    <row r="24" spans="1:9" x14ac:dyDescent="0.35">
      <c r="A24" s="2">
        <f ca="1">'Capacity Backing (Hide)'!A26</f>
        <v>44375</v>
      </c>
      <c r="B24" s="174">
        <f t="shared" si="0"/>
        <v>717.41997280929411</v>
      </c>
      <c r="G24">
        <f>'Waiting List Config'!$J$5</f>
        <v>99.75</v>
      </c>
      <c r="H24">
        <f>'Waiting List Config'!$K$5</f>
        <v>110.25</v>
      </c>
      <c r="I24">
        <f t="shared" si="1"/>
        <v>10.5</v>
      </c>
    </row>
    <row r="25" spans="1:9" x14ac:dyDescent="0.35">
      <c r="A25" s="2">
        <f ca="1">'Capacity Backing (Hide)'!A27</f>
        <v>44382</v>
      </c>
      <c r="B25" s="174">
        <f t="shared" si="0"/>
        <v>745.0299715733529</v>
      </c>
      <c r="G25">
        <f>'Waiting List Config'!$J$5</f>
        <v>99.75</v>
      </c>
      <c r="H25">
        <f>'Waiting List Config'!$K$5</f>
        <v>110.25</v>
      </c>
      <c r="I25">
        <f t="shared" si="1"/>
        <v>10.5</v>
      </c>
    </row>
    <row r="26" spans="1:9" x14ac:dyDescent="0.35">
      <c r="A26" s="2">
        <f ca="1">'Capacity Backing (Hide)'!A28</f>
        <v>44389</v>
      </c>
      <c r="B26" s="174">
        <f t="shared" si="0"/>
        <v>772.63997033741168</v>
      </c>
      <c r="G26">
        <f>'Waiting List Config'!$J$5</f>
        <v>99.75</v>
      </c>
      <c r="H26">
        <f>'Waiting List Config'!$K$5</f>
        <v>110.25</v>
      </c>
      <c r="I26">
        <f t="shared" si="1"/>
        <v>10.5</v>
      </c>
    </row>
    <row r="27" spans="1:9" x14ac:dyDescent="0.35">
      <c r="A27" s="2">
        <f ca="1">'Capacity Backing (Hide)'!A29</f>
        <v>44396</v>
      </c>
      <c r="B27" s="174">
        <f t="shared" si="0"/>
        <v>800.24996910147047</v>
      </c>
      <c r="G27">
        <f>'Waiting List Config'!$J$5</f>
        <v>99.75</v>
      </c>
      <c r="H27">
        <f>'Waiting List Config'!$K$5</f>
        <v>110.25</v>
      </c>
      <c r="I27">
        <f t="shared" si="1"/>
        <v>10.5</v>
      </c>
    </row>
    <row r="28" spans="1:9" x14ac:dyDescent="0.35">
      <c r="A28" s="2">
        <f ca="1">'Capacity Backing (Hide)'!A30</f>
        <v>44403</v>
      </c>
      <c r="B28" s="174">
        <f t="shared" si="0"/>
        <v>827.85996786552926</v>
      </c>
      <c r="G28">
        <f>'Waiting List Config'!$J$5</f>
        <v>99.75</v>
      </c>
      <c r="H28">
        <f>'Waiting List Config'!$K$5</f>
        <v>110.25</v>
      </c>
      <c r="I28">
        <f t="shared" si="1"/>
        <v>10.5</v>
      </c>
    </row>
    <row r="29" spans="1:9" x14ac:dyDescent="0.35">
      <c r="A29" s="2">
        <f ca="1">'Capacity Backing (Hide)'!A31</f>
        <v>44410</v>
      </c>
      <c r="B29" s="174">
        <f t="shared" si="0"/>
        <v>855.46996662958804</v>
      </c>
      <c r="G29">
        <f>'Waiting List Config'!$J$5</f>
        <v>99.75</v>
      </c>
      <c r="H29">
        <f>'Waiting List Config'!$K$5</f>
        <v>110.25</v>
      </c>
      <c r="I29">
        <f t="shared" si="1"/>
        <v>10.5</v>
      </c>
    </row>
    <row r="30" spans="1:9" x14ac:dyDescent="0.35">
      <c r="A30" s="2">
        <f ca="1">'Capacity Backing (Hide)'!A32</f>
        <v>44417</v>
      </c>
      <c r="B30" s="174">
        <f t="shared" si="0"/>
        <v>883.07996539364683</v>
      </c>
      <c r="G30">
        <f>'Waiting List Config'!$J$5</f>
        <v>99.75</v>
      </c>
      <c r="H30">
        <f>'Waiting List Config'!$K$5</f>
        <v>110.25</v>
      </c>
      <c r="I30">
        <f t="shared" si="1"/>
        <v>10.5</v>
      </c>
    </row>
    <row r="31" spans="1:9" x14ac:dyDescent="0.35">
      <c r="A31" s="2">
        <f ca="1">'Capacity Backing (Hide)'!A33</f>
        <v>44424</v>
      </c>
      <c r="B31" s="174">
        <f t="shared" si="0"/>
        <v>910.68996415770562</v>
      </c>
      <c r="G31">
        <f>'Waiting List Config'!$J$5</f>
        <v>99.75</v>
      </c>
      <c r="H31">
        <f>'Waiting List Config'!$K$5</f>
        <v>110.25</v>
      </c>
      <c r="I31">
        <f t="shared" si="1"/>
        <v>10.5</v>
      </c>
    </row>
    <row r="32" spans="1:9" x14ac:dyDescent="0.35">
      <c r="A32" s="2">
        <f ca="1">'Capacity Backing (Hide)'!A34</f>
        <v>44431</v>
      </c>
      <c r="B32" s="174">
        <f t="shared" si="0"/>
        <v>938.2999629217644</v>
      </c>
      <c r="G32">
        <f>'Waiting List Config'!$J$5</f>
        <v>99.75</v>
      </c>
      <c r="H32">
        <f>'Waiting List Config'!$K$5</f>
        <v>110.25</v>
      </c>
      <c r="I32">
        <f t="shared" si="1"/>
        <v>10.5</v>
      </c>
    </row>
    <row r="33" spans="1:9" x14ac:dyDescent="0.35">
      <c r="A33" s="2">
        <f ca="1">'Capacity Backing (Hide)'!A35</f>
        <v>44438</v>
      </c>
      <c r="B33" s="174">
        <f t="shared" si="0"/>
        <v>965.90996168582319</v>
      </c>
      <c r="G33">
        <f>'Waiting List Config'!$J$5</f>
        <v>99.75</v>
      </c>
      <c r="H33">
        <f>'Waiting List Config'!$K$5</f>
        <v>110.25</v>
      </c>
      <c r="I33">
        <f t="shared" si="1"/>
        <v>10.5</v>
      </c>
    </row>
    <row r="34" spans="1:9" x14ac:dyDescent="0.35">
      <c r="A34" s="2">
        <f ca="1">'Capacity Backing (Hide)'!A36</f>
        <v>44445</v>
      </c>
      <c r="B34" s="174">
        <f t="shared" si="0"/>
        <v>993.51996044988198</v>
      </c>
      <c r="G34">
        <f>'Waiting List Config'!$J$5</f>
        <v>99.75</v>
      </c>
      <c r="H34">
        <f>'Waiting List Config'!$K$5</f>
        <v>110.25</v>
      </c>
      <c r="I34">
        <f t="shared" si="1"/>
        <v>10.5</v>
      </c>
    </row>
    <row r="35" spans="1:9" x14ac:dyDescent="0.35">
      <c r="A35" s="2">
        <f ca="1">'Capacity Backing (Hide)'!A37</f>
        <v>44452</v>
      </c>
      <c r="B35" s="174">
        <f t="shared" si="0"/>
        <v>1021.1299592139408</v>
      </c>
      <c r="G35">
        <f>'Waiting List Config'!$J$5</f>
        <v>99.75</v>
      </c>
      <c r="H35">
        <f>'Waiting List Config'!$K$5</f>
        <v>110.25</v>
      </c>
      <c r="I35">
        <f t="shared" si="1"/>
        <v>10.5</v>
      </c>
    </row>
    <row r="36" spans="1:9" x14ac:dyDescent="0.35">
      <c r="A36" s="2">
        <f ca="1">'Capacity Backing (Hide)'!A38</f>
        <v>44459</v>
      </c>
      <c r="B36" s="174">
        <f t="shared" si="0"/>
        <v>1048.7399579779997</v>
      </c>
      <c r="G36">
        <f>'Waiting List Config'!$J$5</f>
        <v>99.75</v>
      </c>
      <c r="H36">
        <f>'Waiting List Config'!$K$5</f>
        <v>110.25</v>
      </c>
      <c r="I36">
        <f t="shared" si="1"/>
        <v>10.5</v>
      </c>
    </row>
    <row r="37" spans="1:9" x14ac:dyDescent="0.35">
      <c r="A37" s="2">
        <f ca="1">'Capacity Backing (Hide)'!A39</f>
        <v>44466</v>
      </c>
      <c r="B37" s="174">
        <f t="shared" si="0"/>
        <v>1076.3499567420586</v>
      </c>
      <c r="G37">
        <f>'Waiting List Config'!$J$5</f>
        <v>99.75</v>
      </c>
      <c r="H37">
        <f>'Waiting List Config'!$K$5</f>
        <v>110.25</v>
      </c>
      <c r="I37">
        <f t="shared" si="1"/>
        <v>10.5</v>
      </c>
    </row>
    <row r="38" spans="1:9" x14ac:dyDescent="0.35">
      <c r="A38" s="2">
        <f ca="1">'Capacity Backing (Hide)'!A40</f>
        <v>44473</v>
      </c>
      <c r="B38" s="174">
        <f t="shared" si="0"/>
        <v>1103.9599555061175</v>
      </c>
      <c r="G38">
        <f>'Waiting List Config'!$J$5</f>
        <v>99.75</v>
      </c>
      <c r="H38">
        <f>'Waiting List Config'!$K$5</f>
        <v>110.25</v>
      </c>
      <c r="I38">
        <f t="shared" si="1"/>
        <v>10.5</v>
      </c>
    </row>
    <row r="39" spans="1:9" x14ac:dyDescent="0.35">
      <c r="A39" s="2">
        <f ca="1">'Capacity Backing (Hide)'!A41</f>
        <v>44480</v>
      </c>
      <c r="B39" s="174">
        <f t="shared" si="0"/>
        <v>1131.5699542701764</v>
      </c>
      <c r="G39">
        <f>'Waiting List Config'!$J$5</f>
        <v>99.75</v>
      </c>
      <c r="H39">
        <f>'Waiting List Config'!$K$5</f>
        <v>110.25</v>
      </c>
      <c r="I39">
        <f t="shared" si="1"/>
        <v>10.5</v>
      </c>
    </row>
    <row r="40" spans="1:9" x14ac:dyDescent="0.35">
      <c r="A40" s="2">
        <f ca="1">'Capacity Backing (Hide)'!A42</f>
        <v>44487</v>
      </c>
      <c r="B40" s="174">
        <f t="shared" si="0"/>
        <v>1159.1799530342353</v>
      </c>
      <c r="G40">
        <f>'Waiting List Config'!$J$5</f>
        <v>99.75</v>
      </c>
      <c r="H40">
        <f>'Waiting List Config'!$K$5</f>
        <v>110.25</v>
      </c>
      <c r="I40">
        <f t="shared" si="1"/>
        <v>10.5</v>
      </c>
    </row>
    <row r="41" spans="1:9" x14ac:dyDescent="0.35">
      <c r="A41" s="2">
        <f ca="1">'Capacity Backing (Hide)'!A43</f>
        <v>44494</v>
      </c>
      <c r="B41" s="174">
        <f t="shared" si="0"/>
        <v>1186.7899517982942</v>
      </c>
      <c r="G41">
        <f>'Waiting List Config'!$J$5</f>
        <v>99.75</v>
      </c>
      <c r="H41">
        <f>'Waiting List Config'!$K$5</f>
        <v>110.25</v>
      </c>
      <c r="I41">
        <f t="shared" si="1"/>
        <v>10.5</v>
      </c>
    </row>
    <row r="42" spans="1:9" x14ac:dyDescent="0.35">
      <c r="A42" s="2">
        <f ca="1">'Capacity Backing (Hide)'!A44</f>
        <v>44501</v>
      </c>
      <c r="B42" s="174">
        <f t="shared" si="0"/>
        <v>1214.3999505623531</v>
      </c>
      <c r="G42">
        <f>'Waiting List Config'!$J$5</f>
        <v>99.75</v>
      </c>
      <c r="H42">
        <f>'Waiting List Config'!$K$5</f>
        <v>110.25</v>
      </c>
      <c r="I42">
        <f t="shared" si="1"/>
        <v>10.5</v>
      </c>
    </row>
    <row r="43" spans="1:9" x14ac:dyDescent="0.35">
      <c r="A43" s="2">
        <f ca="1">'Capacity Backing (Hide)'!A45</f>
        <v>44508</v>
      </c>
      <c r="B43" s="174">
        <f t="shared" si="0"/>
        <v>1242.009949326412</v>
      </c>
      <c r="G43">
        <f>'Waiting List Config'!$J$5</f>
        <v>99.75</v>
      </c>
      <c r="H43">
        <f>'Waiting List Config'!$K$5</f>
        <v>110.25</v>
      </c>
      <c r="I43">
        <f t="shared" si="1"/>
        <v>10.5</v>
      </c>
    </row>
    <row r="44" spans="1:9" x14ac:dyDescent="0.35">
      <c r="A44" s="2">
        <f ca="1">'Capacity Backing (Hide)'!A46</f>
        <v>44515</v>
      </c>
      <c r="B44" s="174">
        <f t="shared" si="0"/>
        <v>1269.6199480904709</v>
      </c>
      <c r="G44">
        <f>'Waiting List Config'!$J$5</f>
        <v>99.75</v>
      </c>
      <c r="H44">
        <f>'Waiting List Config'!$K$5</f>
        <v>110.25</v>
      </c>
      <c r="I44">
        <f t="shared" si="1"/>
        <v>10.5</v>
      </c>
    </row>
    <row r="45" spans="1:9" x14ac:dyDescent="0.35">
      <c r="A45" s="2">
        <f ca="1">'Capacity Backing (Hide)'!A47</f>
        <v>44522</v>
      </c>
      <c r="B45" s="174">
        <f t="shared" si="0"/>
        <v>1297.2299468545298</v>
      </c>
      <c r="G45">
        <f>'Waiting List Config'!$J$5</f>
        <v>99.75</v>
      </c>
      <c r="H45">
        <f>'Waiting List Config'!$K$5</f>
        <v>110.25</v>
      </c>
      <c r="I45">
        <f t="shared" si="1"/>
        <v>10.5</v>
      </c>
    </row>
    <row r="46" spans="1:9" x14ac:dyDescent="0.35">
      <c r="A46" s="2">
        <f ca="1">'Capacity Backing (Hide)'!A48</f>
        <v>44529</v>
      </c>
      <c r="B46" s="174">
        <f t="shared" si="0"/>
        <v>1324.8399456185887</v>
      </c>
      <c r="G46">
        <f>'Waiting List Config'!$J$5</f>
        <v>99.75</v>
      </c>
      <c r="H46">
        <f>'Waiting List Config'!$K$5</f>
        <v>110.25</v>
      </c>
      <c r="I46">
        <f t="shared" si="1"/>
        <v>10.5</v>
      </c>
    </row>
    <row r="47" spans="1:9" x14ac:dyDescent="0.35">
      <c r="A47" s="2">
        <f ca="1">'Capacity Backing (Hide)'!A49</f>
        <v>44536</v>
      </c>
      <c r="B47" s="174">
        <f t="shared" si="0"/>
        <v>1352.4499443826476</v>
      </c>
      <c r="G47">
        <f>'Waiting List Config'!$J$5</f>
        <v>99.75</v>
      </c>
      <c r="H47">
        <f>'Waiting List Config'!$K$5</f>
        <v>110.25</v>
      </c>
      <c r="I47">
        <f t="shared" si="1"/>
        <v>10.5</v>
      </c>
    </row>
    <row r="48" spans="1:9" x14ac:dyDescent="0.35">
      <c r="A48" s="2">
        <f ca="1">'Capacity Backing (Hide)'!A50</f>
        <v>44543</v>
      </c>
      <c r="B48" s="174">
        <f t="shared" si="0"/>
        <v>1380.0599431467065</v>
      </c>
      <c r="G48">
        <f>'Waiting List Config'!$J$5</f>
        <v>99.75</v>
      </c>
      <c r="H48">
        <f>'Waiting List Config'!$K$5</f>
        <v>110.25</v>
      </c>
      <c r="I48">
        <f t="shared" si="1"/>
        <v>10.5</v>
      </c>
    </row>
    <row r="49" spans="1:9" x14ac:dyDescent="0.35">
      <c r="A49" s="2">
        <f ca="1">'Capacity Backing (Hide)'!A51</f>
        <v>44550</v>
      </c>
      <c r="B49" s="174">
        <f t="shared" si="0"/>
        <v>1407.6699419107654</v>
      </c>
      <c r="G49">
        <f>'Waiting List Config'!$J$5</f>
        <v>99.75</v>
      </c>
      <c r="H49">
        <f>'Waiting List Config'!$K$5</f>
        <v>110.25</v>
      </c>
      <c r="I49">
        <f t="shared" si="1"/>
        <v>10.5</v>
      </c>
    </row>
    <row r="50" spans="1:9" x14ac:dyDescent="0.35">
      <c r="A50" s="2">
        <f ca="1">'Capacity Backing (Hide)'!A52</f>
        <v>44557</v>
      </c>
      <c r="B50" s="174">
        <f t="shared" si="0"/>
        <v>1435.2799406748243</v>
      </c>
      <c r="G50">
        <f>'Waiting List Config'!$J$5</f>
        <v>99.75</v>
      </c>
      <c r="H50">
        <f>'Waiting List Config'!$K$5</f>
        <v>110.25</v>
      </c>
      <c r="I50">
        <f t="shared" si="1"/>
        <v>10.5</v>
      </c>
    </row>
    <row r="51" spans="1:9" x14ac:dyDescent="0.35">
      <c r="A51" s="2">
        <f ca="1">'Capacity Backing (Hide)'!A53</f>
        <v>44564</v>
      </c>
      <c r="B51" s="174">
        <f t="shared" si="0"/>
        <v>1462.8899394388832</v>
      </c>
      <c r="G51">
        <f>'Waiting List Config'!$J$5</f>
        <v>99.75</v>
      </c>
      <c r="H51">
        <f>'Waiting List Config'!$K$5</f>
        <v>110.25</v>
      </c>
      <c r="I51">
        <f t="shared" si="1"/>
        <v>10.5</v>
      </c>
    </row>
    <row r="52" spans="1:9" x14ac:dyDescent="0.35">
      <c r="A52" s="2">
        <f ca="1">'Capacity Backing (Hide)'!A54</f>
        <v>44571</v>
      </c>
      <c r="B52" s="174">
        <f t="shared" si="0"/>
        <v>1490.4999382029421</v>
      </c>
      <c r="G52">
        <f>'Waiting List Config'!$J$5</f>
        <v>99.75</v>
      </c>
      <c r="H52">
        <f>'Waiting List Config'!$K$5</f>
        <v>110.25</v>
      </c>
      <c r="I52">
        <f t="shared" si="1"/>
        <v>10.5</v>
      </c>
    </row>
    <row r="53" spans="1:9" x14ac:dyDescent="0.35">
      <c r="A53" s="2">
        <f ca="1">'Capacity Backing (Hide)'!A55</f>
        <v>44578</v>
      </c>
      <c r="B53" s="174">
        <f t="shared" si="0"/>
        <v>1518.109936967001</v>
      </c>
      <c r="G53">
        <f>'Waiting List Config'!$J$5</f>
        <v>99.75</v>
      </c>
      <c r="H53">
        <f>'Waiting List Config'!$K$5</f>
        <v>110.25</v>
      </c>
      <c r="I53">
        <f t="shared" si="1"/>
        <v>10.5</v>
      </c>
    </row>
    <row r="54" spans="1:9" x14ac:dyDescent="0.35">
      <c r="A54" s="2">
        <f ca="1">'Capacity Backing (Hide)'!A56</f>
        <v>44585</v>
      </c>
      <c r="B54" s="174">
        <f t="shared" si="0"/>
        <v>1545.7199357310599</v>
      </c>
      <c r="G54">
        <f>'Waiting List Config'!$J$5</f>
        <v>99.75</v>
      </c>
      <c r="H54">
        <f>'Waiting List Config'!$K$5</f>
        <v>110.25</v>
      </c>
      <c r="I54">
        <f t="shared" si="1"/>
        <v>10.5</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17.46857142857143</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507.4620000000001</v>
      </c>
      <c r="M5">
        <f>INDEX($D$4:$E$18,MATCH(L$1,$A$4:$A$18,0),2)*L$3</f>
        <v>611.40000000000009</v>
      </c>
      <c r="N5">
        <f>SUMIF(J$4:M$4,N$4,J5:M5)</f>
        <v>2686.2120000000004</v>
      </c>
      <c r="O5">
        <f>SUMIF(J$4:M$4,O$4,J5:M5)</f>
        <v>3236.4</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7881.0000000000009</v>
      </c>
      <c r="CW5">
        <f t="shared" si="0"/>
        <v>10011</v>
      </c>
      <c r="CX5">
        <f t="shared" si="0"/>
        <v>1270.3191428571431</v>
      </c>
      <c r="CY5">
        <f t="shared" si="0"/>
        <v>1614.2571428571428</v>
      </c>
      <c r="CZ5">
        <f t="shared" si="0"/>
        <v>9151.3191428571445</v>
      </c>
      <c r="DA5">
        <f t="shared" si="0"/>
        <v>11625.257142857143</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507.4620000000001</v>
      </c>
      <c r="M6">
        <f t="shared" ref="M6:M56" si="4">INDEX($D$4:$E$18,MATCH(L$1,$A$4:$A$18,0),2)*L$3</f>
        <v>611.40000000000009</v>
      </c>
      <c r="N6">
        <f t="shared" ref="N6:N56" si="5">SUMIF(J$4:M$4,N$4,J6:M6)</f>
        <v>2686.2120000000004</v>
      </c>
      <c r="O6">
        <f t="shared" ref="O6:O56" si="6">SUMIF(J$4:M$4,O$4,J6:M6)</f>
        <v>3236.4</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1270.3191428571431</v>
      </c>
      <c r="CY6">
        <f t="shared" si="92"/>
        <v>1614.2571428571428</v>
      </c>
      <c r="CZ6">
        <f t="shared" ref="CZ6:DA56" si="93">SUMIFS($J6:$CU6,$J$2:$CU$2,CZ$2,$J$4:$CU$4,CZ$4)</f>
        <v>9151.3191428571445</v>
      </c>
      <c r="DA6">
        <f t="shared" si="93"/>
        <v>11625.257142857143</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507.4620000000001</v>
      </c>
      <c r="M7">
        <f t="shared" si="4"/>
        <v>611.40000000000009</v>
      </c>
      <c r="N7">
        <f t="shared" si="5"/>
        <v>2686.2120000000004</v>
      </c>
      <c r="O7">
        <f t="shared" si="6"/>
        <v>3236.4</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1270.3191428571431</v>
      </c>
      <c r="CY7">
        <f t="shared" si="92"/>
        <v>1614.2571428571428</v>
      </c>
      <c r="CZ7">
        <f t="shared" si="93"/>
        <v>9151.3191428571445</v>
      </c>
      <c r="DA7">
        <f t="shared" si="93"/>
        <v>11625.257142857143</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507.4620000000001</v>
      </c>
      <c r="M8">
        <f t="shared" si="4"/>
        <v>611.40000000000009</v>
      </c>
      <c r="N8">
        <f t="shared" si="5"/>
        <v>2686.2120000000004</v>
      </c>
      <c r="O8">
        <f t="shared" si="6"/>
        <v>3236.4</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1270.3191428571431</v>
      </c>
      <c r="CY8">
        <f t="shared" si="92"/>
        <v>1614.2571428571428</v>
      </c>
      <c r="CZ8">
        <f t="shared" si="93"/>
        <v>9151.3191428571445</v>
      </c>
      <c r="DA8">
        <f t="shared" si="93"/>
        <v>11625.257142857143</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507.4620000000001</v>
      </c>
      <c r="M9">
        <f t="shared" si="4"/>
        <v>611.40000000000009</v>
      </c>
      <c r="N9">
        <f t="shared" si="5"/>
        <v>2686.2120000000004</v>
      </c>
      <c r="O9">
        <f t="shared" si="6"/>
        <v>3236.4</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1270.3191428571431</v>
      </c>
      <c r="CY9">
        <f t="shared" si="92"/>
        <v>1614.2571428571428</v>
      </c>
      <c r="CZ9">
        <f t="shared" si="93"/>
        <v>9151.3191428571445</v>
      </c>
      <c r="DA9">
        <f t="shared" si="93"/>
        <v>11625.257142857143</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507.4620000000001</v>
      </c>
      <c r="M10">
        <f t="shared" si="4"/>
        <v>611.40000000000009</v>
      </c>
      <c r="N10">
        <f t="shared" si="5"/>
        <v>2686.2120000000004</v>
      </c>
      <c r="O10">
        <f t="shared" si="6"/>
        <v>3236.4</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1270.3191428571431</v>
      </c>
      <c r="CY10">
        <f t="shared" si="92"/>
        <v>1614.2571428571428</v>
      </c>
      <c r="CZ10">
        <f t="shared" si="93"/>
        <v>9151.3191428571445</v>
      </c>
      <c r="DA10">
        <f t="shared" si="93"/>
        <v>11625.257142857143</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507.4620000000001</v>
      </c>
      <c r="M11">
        <f t="shared" si="4"/>
        <v>611.40000000000009</v>
      </c>
      <c r="N11">
        <f t="shared" si="5"/>
        <v>2686.2120000000004</v>
      </c>
      <c r="O11">
        <f t="shared" si="6"/>
        <v>3236.4</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1270.3191428571431</v>
      </c>
      <c r="CY11">
        <f t="shared" si="92"/>
        <v>1614.2571428571428</v>
      </c>
      <c r="CZ11">
        <f t="shared" si="93"/>
        <v>9151.3191428571445</v>
      </c>
      <c r="DA11">
        <f t="shared" si="93"/>
        <v>11625.257142857143</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507.4620000000001</v>
      </c>
      <c r="M12">
        <f t="shared" si="4"/>
        <v>611.40000000000009</v>
      </c>
      <c r="N12">
        <f t="shared" si="5"/>
        <v>2686.2120000000004</v>
      </c>
      <c r="O12">
        <f t="shared" si="6"/>
        <v>3236.4</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1270.3191428571431</v>
      </c>
      <c r="CY12">
        <f t="shared" si="92"/>
        <v>1614.2571428571428</v>
      </c>
      <c r="CZ12">
        <f t="shared" si="93"/>
        <v>9151.3191428571445</v>
      </c>
      <c r="DA12">
        <f t="shared" si="93"/>
        <v>11625.257142857143</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507.4620000000001</v>
      </c>
      <c r="M13">
        <f t="shared" si="4"/>
        <v>611.40000000000009</v>
      </c>
      <c r="N13">
        <f t="shared" si="5"/>
        <v>2686.2120000000004</v>
      </c>
      <c r="O13">
        <f t="shared" si="6"/>
        <v>3236.4</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1270.3191428571431</v>
      </c>
      <c r="CY13">
        <f t="shared" si="92"/>
        <v>1614.2571428571428</v>
      </c>
      <c r="CZ13">
        <f t="shared" si="93"/>
        <v>9151.3191428571445</v>
      </c>
      <c r="DA13">
        <f t="shared" si="93"/>
        <v>11625.257142857143</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507.4620000000001</v>
      </c>
      <c r="M14">
        <f t="shared" si="4"/>
        <v>611.40000000000009</v>
      </c>
      <c r="N14">
        <f t="shared" si="5"/>
        <v>2686.2120000000004</v>
      </c>
      <c r="O14">
        <f t="shared" si="6"/>
        <v>3236.4</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1270.3191428571431</v>
      </c>
      <c r="CY14">
        <f t="shared" si="92"/>
        <v>1614.2571428571428</v>
      </c>
      <c r="CZ14">
        <f t="shared" si="93"/>
        <v>9151.3191428571445</v>
      </c>
      <c r="DA14">
        <f t="shared" si="93"/>
        <v>11625.257142857143</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507.4620000000001</v>
      </c>
      <c r="M15">
        <f t="shared" si="4"/>
        <v>611.40000000000009</v>
      </c>
      <c r="N15">
        <f t="shared" si="5"/>
        <v>2686.2120000000004</v>
      </c>
      <c r="O15">
        <f t="shared" si="6"/>
        <v>3236.4</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1270.3191428571431</v>
      </c>
      <c r="CY15">
        <f t="shared" si="92"/>
        <v>1614.2571428571428</v>
      </c>
      <c r="CZ15">
        <f t="shared" si="93"/>
        <v>9151.3191428571445</v>
      </c>
      <c r="DA15">
        <f t="shared" si="93"/>
        <v>11625.257142857143</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507.4620000000001</v>
      </c>
      <c r="M16">
        <f t="shared" si="4"/>
        <v>611.40000000000009</v>
      </c>
      <c r="N16">
        <f t="shared" si="5"/>
        <v>2686.2120000000004</v>
      </c>
      <c r="O16">
        <f t="shared" si="6"/>
        <v>3236.4</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1270.3191428571431</v>
      </c>
      <c r="CY16">
        <f t="shared" si="92"/>
        <v>1614.2571428571428</v>
      </c>
      <c r="CZ16">
        <f t="shared" si="93"/>
        <v>9151.3191428571445</v>
      </c>
      <c r="DA16">
        <f t="shared" si="93"/>
        <v>11625.257142857143</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507.4620000000001</v>
      </c>
      <c r="M17">
        <f t="shared" si="4"/>
        <v>611.40000000000009</v>
      </c>
      <c r="N17">
        <f t="shared" si="5"/>
        <v>2686.2120000000004</v>
      </c>
      <c r="O17">
        <f t="shared" si="6"/>
        <v>3236.4</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1270.3191428571431</v>
      </c>
      <c r="CY17">
        <f t="shared" si="92"/>
        <v>1614.2571428571428</v>
      </c>
      <c r="CZ17">
        <f t="shared" si="93"/>
        <v>9151.3191428571445</v>
      </c>
      <c r="DA17">
        <f t="shared" si="93"/>
        <v>11625.257142857143</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507.4620000000001</v>
      </c>
      <c r="M18">
        <f t="shared" si="4"/>
        <v>611.40000000000009</v>
      </c>
      <c r="N18">
        <f t="shared" si="5"/>
        <v>2686.2120000000004</v>
      </c>
      <c r="O18">
        <f t="shared" si="6"/>
        <v>3236.4</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1270.3191428571431</v>
      </c>
      <c r="CY18">
        <f t="shared" si="92"/>
        <v>1614.2571428571428</v>
      </c>
      <c r="CZ18">
        <f t="shared" si="93"/>
        <v>9151.3191428571445</v>
      </c>
      <c r="DA18">
        <f t="shared" si="93"/>
        <v>11625.257142857143</v>
      </c>
    </row>
    <row r="19" spans="1:105" x14ac:dyDescent="0.35">
      <c r="I19" s="12">
        <f ca="1">'Required Capacity (Hide)'!E19</f>
        <v>44326</v>
      </c>
      <c r="J19">
        <f t="shared" si="1"/>
        <v>2178.7500000000005</v>
      </c>
      <c r="K19">
        <f t="shared" si="2"/>
        <v>2625</v>
      </c>
      <c r="L19">
        <f t="shared" si="3"/>
        <v>507.4620000000001</v>
      </c>
      <c r="M19">
        <f t="shared" si="4"/>
        <v>611.40000000000009</v>
      </c>
      <c r="N19">
        <f t="shared" si="5"/>
        <v>2686.2120000000004</v>
      </c>
      <c r="O19">
        <f t="shared" si="6"/>
        <v>3236.4</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1270.3191428571431</v>
      </c>
      <c r="CY19">
        <f t="shared" si="92"/>
        <v>1614.2571428571428</v>
      </c>
      <c r="CZ19">
        <f t="shared" si="93"/>
        <v>9151.3191428571445</v>
      </c>
      <c r="DA19">
        <f t="shared" si="93"/>
        <v>11625.257142857143</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507.4620000000001</v>
      </c>
      <c r="M20">
        <f t="shared" si="4"/>
        <v>611.40000000000009</v>
      </c>
      <c r="N20">
        <f t="shared" si="5"/>
        <v>2686.2120000000004</v>
      </c>
      <c r="O20">
        <f t="shared" si="6"/>
        <v>3236.4</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1270.3191428571431</v>
      </c>
      <c r="CY20">
        <f t="shared" si="92"/>
        <v>1614.2571428571428</v>
      </c>
      <c r="CZ20">
        <f t="shared" si="93"/>
        <v>9151.3191428571445</v>
      </c>
      <c r="DA20">
        <f t="shared" si="93"/>
        <v>11625.257142857143</v>
      </c>
    </row>
    <row r="21" spans="1:105" x14ac:dyDescent="0.35">
      <c r="A21" t="str">
        <f>Setup!A20</f>
        <v>20 Group Sessions</v>
      </c>
      <c r="B21">
        <f>INDEX($H$100:$H$174,MATCH(A21,$A$100:$A$174,0),1)</f>
        <v>75</v>
      </c>
      <c r="C21">
        <f>INDEX($I$100:$I$174,MATCH(A21,$A$100:$A$174,0),1)</f>
        <v>17.46857142857143</v>
      </c>
      <c r="D21">
        <f>IF(Planning!D25="",'Planning Backing (Hide)'!B21,Planning!D25)</f>
        <v>75</v>
      </c>
      <c r="E21">
        <f>IF(Planning!E25="",'Planning Backing (Hide)'!C21,Planning!E25)</f>
        <v>17.46857142857143</v>
      </c>
      <c r="F21">
        <f>IFERROR($D$21/$B$21,"")</f>
        <v>1</v>
      </c>
      <c r="G21">
        <f>IFERROR($E$21/$C$21,"")</f>
        <v>1</v>
      </c>
      <c r="I21" s="12">
        <f ca="1">'Required Capacity (Hide)'!E21</f>
        <v>44340</v>
      </c>
      <c r="J21">
        <f t="shared" si="1"/>
        <v>2178.7500000000005</v>
      </c>
      <c r="K21">
        <f t="shared" si="2"/>
        <v>2625</v>
      </c>
      <c r="L21">
        <f t="shared" si="3"/>
        <v>507.4620000000001</v>
      </c>
      <c r="M21">
        <f t="shared" si="4"/>
        <v>611.40000000000009</v>
      </c>
      <c r="N21">
        <f t="shared" si="5"/>
        <v>2686.2120000000004</v>
      </c>
      <c r="O21">
        <f t="shared" si="6"/>
        <v>3236.4</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1270.3191428571431</v>
      </c>
      <c r="CY21">
        <f t="shared" si="91"/>
        <v>1614.2571428571428</v>
      </c>
      <c r="CZ21">
        <f t="shared" si="93"/>
        <v>9151.3191428571445</v>
      </c>
      <c r="DA21">
        <f t="shared" si="93"/>
        <v>11625.257142857143</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507.4620000000001</v>
      </c>
      <c r="M22">
        <f t="shared" si="4"/>
        <v>611.40000000000009</v>
      </c>
      <c r="N22">
        <f t="shared" si="5"/>
        <v>2686.2120000000004</v>
      </c>
      <c r="O22">
        <f t="shared" si="6"/>
        <v>3236.4</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1270.3191428571431</v>
      </c>
      <c r="CY22">
        <f t="shared" si="91"/>
        <v>1614.2571428571428</v>
      </c>
      <c r="CZ22">
        <f t="shared" si="93"/>
        <v>9151.3191428571445</v>
      </c>
      <c r="DA22">
        <f t="shared" si="93"/>
        <v>11625.257142857143</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507.4620000000001</v>
      </c>
      <c r="M23">
        <f t="shared" si="4"/>
        <v>611.40000000000009</v>
      </c>
      <c r="N23">
        <f t="shared" si="5"/>
        <v>2686.2120000000004</v>
      </c>
      <c r="O23">
        <f t="shared" si="6"/>
        <v>3236.4</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1270.3191428571431</v>
      </c>
      <c r="CY23">
        <f t="shared" si="91"/>
        <v>1614.2571428571428</v>
      </c>
      <c r="CZ23">
        <f t="shared" si="93"/>
        <v>9151.3191428571445</v>
      </c>
      <c r="DA23">
        <f t="shared" si="93"/>
        <v>11625.257142857143</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507.4620000000001</v>
      </c>
      <c r="M24">
        <f t="shared" si="4"/>
        <v>611.40000000000009</v>
      </c>
      <c r="N24">
        <f t="shared" si="5"/>
        <v>2686.2120000000004</v>
      </c>
      <c r="O24">
        <f t="shared" si="6"/>
        <v>3236.4</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1270.3191428571431</v>
      </c>
      <c r="CY24">
        <f t="shared" si="91"/>
        <v>1614.2571428571428</v>
      </c>
      <c r="CZ24">
        <f t="shared" si="93"/>
        <v>9151.3191428571445</v>
      </c>
      <c r="DA24">
        <f t="shared" si="93"/>
        <v>11625.257142857143</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507.4620000000001</v>
      </c>
      <c r="M25">
        <f t="shared" si="4"/>
        <v>611.40000000000009</v>
      </c>
      <c r="N25">
        <f t="shared" si="5"/>
        <v>2686.2120000000004</v>
      </c>
      <c r="O25">
        <f t="shared" si="6"/>
        <v>3236.4</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1270.3191428571431</v>
      </c>
      <c r="CY25">
        <f t="shared" si="91"/>
        <v>1614.2571428571428</v>
      </c>
      <c r="CZ25">
        <f t="shared" si="93"/>
        <v>9151.3191428571445</v>
      </c>
      <c r="DA25">
        <f t="shared" si="93"/>
        <v>11625.257142857143</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507.4620000000001</v>
      </c>
      <c r="M26">
        <f t="shared" si="4"/>
        <v>611.40000000000009</v>
      </c>
      <c r="N26">
        <f t="shared" si="5"/>
        <v>2686.2120000000004</v>
      </c>
      <c r="O26">
        <f t="shared" si="6"/>
        <v>3236.4</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1270.3191428571431</v>
      </c>
      <c r="CY26">
        <f t="shared" si="91"/>
        <v>1614.2571428571428</v>
      </c>
      <c r="CZ26">
        <f t="shared" si="93"/>
        <v>9151.3191428571445</v>
      </c>
      <c r="DA26">
        <f t="shared" si="93"/>
        <v>11625.257142857143</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507.4620000000001</v>
      </c>
      <c r="M27">
        <f t="shared" si="4"/>
        <v>611.40000000000009</v>
      </c>
      <c r="N27">
        <f t="shared" si="5"/>
        <v>2686.2120000000004</v>
      </c>
      <c r="O27">
        <f t="shared" si="6"/>
        <v>3236.4</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1270.3191428571431</v>
      </c>
      <c r="CY27">
        <f t="shared" si="91"/>
        <v>1614.2571428571428</v>
      </c>
      <c r="CZ27">
        <f t="shared" si="93"/>
        <v>9151.3191428571445</v>
      </c>
      <c r="DA27">
        <f t="shared" si="93"/>
        <v>11625.257142857143</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507.4620000000001</v>
      </c>
      <c r="M28">
        <f t="shared" si="4"/>
        <v>611.40000000000009</v>
      </c>
      <c r="N28">
        <f t="shared" si="5"/>
        <v>2686.2120000000004</v>
      </c>
      <c r="O28">
        <f t="shared" si="6"/>
        <v>3236.4</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1270.3191428571431</v>
      </c>
      <c r="CY28">
        <f t="shared" si="91"/>
        <v>1614.2571428571428</v>
      </c>
      <c r="CZ28">
        <f t="shared" si="93"/>
        <v>9151.3191428571445</v>
      </c>
      <c r="DA28">
        <f t="shared" si="93"/>
        <v>11625.257142857143</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507.4620000000001</v>
      </c>
      <c r="M29">
        <f t="shared" si="4"/>
        <v>611.40000000000009</v>
      </c>
      <c r="N29">
        <f t="shared" si="5"/>
        <v>2686.2120000000004</v>
      </c>
      <c r="O29">
        <f t="shared" si="6"/>
        <v>3236.4</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1270.3191428571431</v>
      </c>
      <c r="CY29">
        <f t="shared" si="91"/>
        <v>1614.2571428571428</v>
      </c>
      <c r="CZ29">
        <f t="shared" si="93"/>
        <v>9151.3191428571445</v>
      </c>
      <c r="DA29">
        <f t="shared" si="93"/>
        <v>11625.257142857143</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507.4620000000001</v>
      </c>
      <c r="M30">
        <f t="shared" si="4"/>
        <v>611.40000000000009</v>
      </c>
      <c r="N30">
        <f t="shared" si="5"/>
        <v>2686.2120000000004</v>
      </c>
      <c r="O30">
        <f t="shared" si="6"/>
        <v>3236.4</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1270.3191428571431</v>
      </c>
      <c r="CY30">
        <f t="shared" si="91"/>
        <v>1614.2571428571428</v>
      </c>
      <c r="CZ30">
        <f t="shared" si="93"/>
        <v>9151.3191428571445</v>
      </c>
      <c r="DA30">
        <f t="shared" si="93"/>
        <v>11625.257142857143</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507.4620000000001</v>
      </c>
      <c r="M31">
        <f t="shared" si="4"/>
        <v>611.40000000000009</v>
      </c>
      <c r="N31">
        <f t="shared" si="5"/>
        <v>2686.2120000000004</v>
      </c>
      <c r="O31">
        <f t="shared" si="6"/>
        <v>3236.4</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1270.3191428571431</v>
      </c>
      <c r="CY31">
        <f t="shared" si="91"/>
        <v>1614.2571428571428</v>
      </c>
      <c r="CZ31">
        <f t="shared" si="93"/>
        <v>9151.3191428571445</v>
      </c>
      <c r="DA31">
        <f t="shared" si="93"/>
        <v>11625.257142857143</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507.4620000000001</v>
      </c>
      <c r="M32">
        <f t="shared" si="4"/>
        <v>611.40000000000009</v>
      </c>
      <c r="N32">
        <f t="shared" si="5"/>
        <v>2686.2120000000004</v>
      </c>
      <c r="O32">
        <f t="shared" si="6"/>
        <v>3236.4</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1270.3191428571431</v>
      </c>
      <c r="CY32">
        <f t="shared" si="91"/>
        <v>1614.2571428571428</v>
      </c>
      <c r="CZ32">
        <f t="shared" si="93"/>
        <v>9151.3191428571445</v>
      </c>
      <c r="DA32">
        <f t="shared" si="93"/>
        <v>11625.257142857143</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507.4620000000001</v>
      </c>
      <c r="M33">
        <f t="shared" si="4"/>
        <v>611.40000000000009</v>
      </c>
      <c r="N33">
        <f t="shared" si="5"/>
        <v>2686.2120000000004</v>
      </c>
      <c r="O33">
        <f t="shared" si="6"/>
        <v>3236.4</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1270.3191428571431</v>
      </c>
      <c r="CY33">
        <f t="shared" si="91"/>
        <v>1614.2571428571428</v>
      </c>
      <c r="CZ33">
        <f t="shared" si="93"/>
        <v>9151.3191428571445</v>
      </c>
      <c r="DA33">
        <f t="shared" si="93"/>
        <v>11625.257142857143</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507.4620000000001</v>
      </c>
      <c r="M34">
        <f t="shared" si="4"/>
        <v>611.40000000000009</v>
      </c>
      <c r="N34">
        <f t="shared" si="5"/>
        <v>2686.2120000000004</v>
      </c>
      <c r="O34">
        <f t="shared" si="6"/>
        <v>3236.4</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1270.3191428571431</v>
      </c>
      <c r="CY34">
        <f t="shared" si="91"/>
        <v>1614.2571428571428</v>
      </c>
      <c r="CZ34">
        <f t="shared" si="93"/>
        <v>9151.3191428571445</v>
      </c>
      <c r="DA34">
        <f t="shared" si="93"/>
        <v>11625.257142857143</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507.4620000000001</v>
      </c>
      <c r="M35">
        <f t="shared" si="4"/>
        <v>611.40000000000009</v>
      </c>
      <c r="N35">
        <f t="shared" si="5"/>
        <v>2686.2120000000004</v>
      </c>
      <c r="O35">
        <f t="shared" si="6"/>
        <v>3236.4</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1270.3191428571431</v>
      </c>
      <c r="CY35">
        <f t="shared" si="91"/>
        <v>1614.2571428571428</v>
      </c>
      <c r="CZ35">
        <f t="shared" si="93"/>
        <v>9151.3191428571445</v>
      </c>
      <c r="DA35">
        <f t="shared" si="93"/>
        <v>11625.257142857143</v>
      </c>
    </row>
    <row r="36" spans="1:105" x14ac:dyDescent="0.35">
      <c r="I36" s="12">
        <f ca="1">'Required Capacity (Hide)'!E36</f>
        <v>44445</v>
      </c>
      <c r="J36">
        <f t="shared" si="1"/>
        <v>2178.7500000000005</v>
      </c>
      <c r="K36">
        <f t="shared" si="2"/>
        <v>2625</v>
      </c>
      <c r="L36">
        <f t="shared" si="3"/>
        <v>507.4620000000001</v>
      </c>
      <c r="M36">
        <f t="shared" si="4"/>
        <v>611.40000000000009</v>
      </c>
      <c r="N36">
        <f t="shared" si="5"/>
        <v>2686.2120000000004</v>
      </c>
      <c r="O36">
        <f t="shared" si="6"/>
        <v>3236.4</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1270.3191428571431</v>
      </c>
      <c r="CY36">
        <f t="shared" si="91"/>
        <v>1614.2571428571428</v>
      </c>
      <c r="CZ36">
        <f t="shared" si="93"/>
        <v>9151.3191428571445</v>
      </c>
      <c r="DA36">
        <f t="shared" si="93"/>
        <v>11625.257142857143</v>
      </c>
    </row>
    <row r="37" spans="1:105" x14ac:dyDescent="0.35">
      <c r="I37" s="12">
        <f ca="1">'Required Capacity (Hide)'!E37</f>
        <v>44452</v>
      </c>
      <c r="J37">
        <f t="shared" si="1"/>
        <v>2178.7500000000005</v>
      </c>
      <c r="K37">
        <f t="shared" si="2"/>
        <v>2625</v>
      </c>
      <c r="L37">
        <f t="shared" si="3"/>
        <v>507.4620000000001</v>
      </c>
      <c r="M37">
        <f t="shared" si="4"/>
        <v>611.40000000000009</v>
      </c>
      <c r="N37">
        <f t="shared" si="5"/>
        <v>2686.2120000000004</v>
      </c>
      <c r="O37">
        <f t="shared" si="6"/>
        <v>3236.4</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1270.3191428571431</v>
      </c>
      <c r="CY37">
        <f t="shared" si="91"/>
        <v>1614.2571428571428</v>
      </c>
      <c r="CZ37">
        <f t="shared" si="93"/>
        <v>9151.3191428571445</v>
      </c>
      <c r="DA37">
        <f t="shared" si="93"/>
        <v>11625.257142857143</v>
      </c>
    </row>
    <row r="38" spans="1:105" x14ac:dyDescent="0.35">
      <c r="I38" s="12">
        <f ca="1">'Required Capacity (Hide)'!E38</f>
        <v>44459</v>
      </c>
      <c r="J38">
        <f t="shared" si="1"/>
        <v>2178.7500000000005</v>
      </c>
      <c r="K38">
        <f t="shared" si="2"/>
        <v>2625</v>
      </c>
      <c r="L38">
        <f t="shared" si="3"/>
        <v>507.4620000000001</v>
      </c>
      <c r="M38">
        <f t="shared" si="4"/>
        <v>611.40000000000009</v>
      </c>
      <c r="N38">
        <f t="shared" si="5"/>
        <v>2686.2120000000004</v>
      </c>
      <c r="O38">
        <f t="shared" si="6"/>
        <v>3236.4</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1270.3191428571431</v>
      </c>
      <c r="CY38">
        <f t="shared" si="91"/>
        <v>1614.2571428571428</v>
      </c>
      <c r="CZ38">
        <f t="shared" si="93"/>
        <v>9151.3191428571445</v>
      </c>
      <c r="DA38">
        <f t="shared" si="93"/>
        <v>11625.257142857143</v>
      </c>
    </row>
    <row r="39" spans="1:105" x14ac:dyDescent="0.35">
      <c r="I39" s="12">
        <f ca="1">'Required Capacity (Hide)'!E39</f>
        <v>44466</v>
      </c>
      <c r="J39">
        <f t="shared" si="1"/>
        <v>2178.7500000000005</v>
      </c>
      <c r="K39">
        <f t="shared" si="2"/>
        <v>2625</v>
      </c>
      <c r="L39">
        <f t="shared" si="3"/>
        <v>507.4620000000001</v>
      </c>
      <c r="M39">
        <f t="shared" si="4"/>
        <v>611.40000000000009</v>
      </c>
      <c r="N39">
        <f t="shared" si="5"/>
        <v>2686.2120000000004</v>
      </c>
      <c r="O39">
        <f t="shared" si="6"/>
        <v>3236.4</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1270.3191428571431</v>
      </c>
      <c r="CY39">
        <f t="shared" si="91"/>
        <v>1614.2571428571428</v>
      </c>
      <c r="CZ39">
        <f t="shared" si="93"/>
        <v>9151.3191428571445</v>
      </c>
      <c r="DA39">
        <f t="shared" si="93"/>
        <v>11625.257142857143</v>
      </c>
    </row>
    <row r="40" spans="1:105" x14ac:dyDescent="0.35">
      <c r="I40" s="12">
        <f ca="1">'Required Capacity (Hide)'!E40</f>
        <v>44473</v>
      </c>
      <c r="J40">
        <f t="shared" si="1"/>
        <v>2178.7500000000005</v>
      </c>
      <c r="K40">
        <f t="shared" si="2"/>
        <v>2625</v>
      </c>
      <c r="L40">
        <f t="shared" si="3"/>
        <v>507.4620000000001</v>
      </c>
      <c r="M40">
        <f t="shared" si="4"/>
        <v>611.40000000000009</v>
      </c>
      <c r="N40">
        <f t="shared" si="5"/>
        <v>2686.2120000000004</v>
      </c>
      <c r="O40">
        <f t="shared" si="6"/>
        <v>3236.4</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1270.3191428571431</v>
      </c>
      <c r="CY40">
        <f t="shared" si="91"/>
        <v>1614.2571428571428</v>
      </c>
      <c r="CZ40">
        <f t="shared" si="93"/>
        <v>9151.3191428571445</v>
      </c>
      <c r="DA40">
        <f t="shared" si="93"/>
        <v>11625.257142857143</v>
      </c>
    </row>
    <row r="41" spans="1:105" x14ac:dyDescent="0.35">
      <c r="I41" s="12">
        <f ca="1">'Required Capacity (Hide)'!E41</f>
        <v>44480</v>
      </c>
      <c r="J41">
        <f t="shared" si="1"/>
        <v>2178.7500000000005</v>
      </c>
      <c r="K41">
        <f t="shared" si="2"/>
        <v>2625</v>
      </c>
      <c r="L41">
        <f t="shared" si="3"/>
        <v>507.4620000000001</v>
      </c>
      <c r="M41">
        <f t="shared" si="4"/>
        <v>611.40000000000009</v>
      </c>
      <c r="N41">
        <f t="shared" si="5"/>
        <v>2686.2120000000004</v>
      </c>
      <c r="O41">
        <f t="shared" si="6"/>
        <v>3236.4</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1270.3191428571431</v>
      </c>
      <c r="CY41">
        <f t="shared" si="91"/>
        <v>1614.2571428571428</v>
      </c>
      <c r="CZ41">
        <f t="shared" si="93"/>
        <v>9151.3191428571445</v>
      </c>
      <c r="DA41">
        <f t="shared" si="93"/>
        <v>11625.257142857143</v>
      </c>
    </row>
    <row r="42" spans="1:105" x14ac:dyDescent="0.35">
      <c r="I42" s="12">
        <f ca="1">'Required Capacity (Hide)'!E42</f>
        <v>44487</v>
      </c>
      <c r="J42">
        <f t="shared" si="1"/>
        <v>2178.7500000000005</v>
      </c>
      <c r="K42">
        <f t="shared" si="2"/>
        <v>2625</v>
      </c>
      <c r="L42">
        <f t="shared" si="3"/>
        <v>507.4620000000001</v>
      </c>
      <c r="M42">
        <f t="shared" si="4"/>
        <v>611.40000000000009</v>
      </c>
      <c r="N42">
        <f t="shared" si="5"/>
        <v>2686.2120000000004</v>
      </c>
      <c r="O42">
        <f t="shared" si="6"/>
        <v>3236.4</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1270.3191428571431</v>
      </c>
      <c r="CY42">
        <f t="shared" si="91"/>
        <v>1614.2571428571428</v>
      </c>
      <c r="CZ42">
        <f t="shared" si="93"/>
        <v>9151.3191428571445</v>
      </c>
      <c r="DA42">
        <f t="shared" si="93"/>
        <v>11625.257142857143</v>
      </c>
    </row>
    <row r="43" spans="1:105" x14ac:dyDescent="0.35">
      <c r="I43" s="12">
        <f ca="1">'Required Capacity (Hide)'!E43</f>
        <v>44494</v>
      </c>
      <c r="J43">
        <f t="shared" si="1"/>
        <v>2178.7500000000005</v>
      </c>
      <c r="K43">
        <f t="shared" si="2"/>
        <v>2625</v>
      </c>
      <c r="L43">
        <f t="shared" si="3"/>
        <v>507.4620000000001</v>
      </c>
      <c r="M43">
        <f t="shared" si="4"/>
        <v>611.40000000000009</v>
      </c>
      <c r="N43">
        <f t="shared" si="5"/>
        <v>2686.2120000000004</v>
      </c>
      <c r="O43">
        <f t="shared" si="6"/>
        <v>3236.4</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1270.3191428571431</v>
      </c>
      <c r="CY43">
        <f t="shared" si="91"/>
        <v>1614.2571428571428</v>
      </c>
      <c r="CZ43">
        <f t="shared" si="93"/>
        <v>9151.3191428571445</v>
      </c>
      <c r="DA43">
        <f t="shared" si="93"/>
        <v>11625.257142857143</v>
      </c>
    </row>
    <row r="44" spans="1:105" x14ac:dyDescent="0.35">
      <c r="I44" s="12">
        <f ca="1">'Required Capacity (Hide)'!E44</f>
        <v>44501</v>
      </c>
      <c r="J44">
        <f t="shared" si="1"/>
        <v>2178.7500000000005</v>
      </c>
      <c r="K44">
        <f t="shared" si="2"/>
        <v>2625</v>
      </c>
      <c r="L44">
        <f t="shared" si="3"/>
        <v>507.4620000000001</v>
      </c>
      <c r="M44">
        <f t="shared" si="4"/>
        <v>611.40000000000009</v>
      </c>
      <c r="N44">
        <f t="shared" si="5"/>
        <v>2686.2120000000004</v>
      </c>
      <c r="O44">
        <f t="shared" si="6"/>
        <v>3236.4</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1270.3191428571431</v>
      </c>
      <c r="CY44">
        <f t="shared" si="91"/>
        <v>1614.2571428571428</v>
      </c>
      <c r="CZ44">
        <f t="shared" si="93"/>
        <v>9151.3191428571445</v>
      </c>
      <c r="DA44">
        <f t="shared" si="93"/>
        <v>11625.257142857143</v>
      </c>
    </row>
    <row r="45" spans="1:105" x14ac:dyDescent="0.35">
      <c r="I45" s="12">
        <f ca="1">'Required Capacity (Hide)'!E45</f>
        <v>44508</v>
      </c>
      <c r="J45">
        <f t="shared" si="1"/>
        <v>2178.7500000000005</v>
      </c>
      <c r="K45">
        <f t="shared" si="2"/>
        <v>2625</v>
      </c>
      <c r="L45">
        <f t="shared" si="3"/>
        <v>507.4620000000001</v>
      </c>
      <c r="M45">
        <f t="shared" si="4"/>
        <v>611.40000000000009</v>
      </c>
      <c r="N45">
        <f t="shared" si="5"/>
        <v>2686.2120000000004</v>
      </c>
      <c r="O45">
        <f t="shared" si="6"/>
        <v>3236.4</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1270.3191428571431</v>
      </c>
      <c r="CY45">
        <f t="shared" si="91"/>
        <v>1614.2571428571428</v>
      </c>
      <c r="CZ45">
        <f t="shared" si="93"/>
        <v>9151.3191428571445</v>
      </c>
      <c r="DA45">
        <f t="shared" si="93"/>
        <v>11625.257142857143</v>
      </c>
    </row>
    <row r="46" spans="1:105" x14ac:dyDescent="0.35">
      <c r="I46" s="12">
        <f ca="1">'Required Capacity (Hide)'!E46</f>
        <v>44515</v>
      </c>
      <c r="J46">
        <f t="shared" si="1"/>
        <v>2178.7500000000005</v>
      </c>
      <c r="K46">
        <f t="shared" si="2"/>
        <v>2625</v>
      </c>
      <c r="L46">
        <f t="shared" si="3"/>
        <v>507.4620000000001</v>
      </c>
      <c r="M46">
        <f t="shared" si="4"/>
        <v>611.40000000000009</v>
      </c>
      <c r="N46">
        <f t="shared" si="5"/>
        <v>2686.2120000000004</v>
      </c>
      <c r="O46">
        <f t="shared" si="6"/>
        <v>3236.4</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1270.3191428571431</v>
      </c>
      <c r="CY46">
        <f t="shared" si="91"/>
        <v>1614.2571428571428</v>
      </c>
      <c r="CZ46">
        <f t="shared" si="93"/>
        <v>9151.3191428571445</v>
      </c>
      <c r="DA46">
        <f t="shared" si="93"/>
        <v>11625.257142857143</v>
      </c>
    </row>
    <row r="47" spans="1:105" x14ac:dyDescent="0.35">
      <c r="I47" s="12">
        <f ca="1">'Required Capacity (Hide)'!E47</f>
        <v>44522</v>
      </c>
      <c r="J47">
        <f t="shared" si="1"/>
        <v>2178.7500000000005</v>
      </c>
      <c r="K47">
        <f t="shared" si="2"/>
        <v>2625</v>
      </c>
      <c r="L47">
        <f t="shared" si="3"/>
        <v>507.4620000000001</v>
      </c>
      <c r="M47">
        <f t="shared" si="4"/>
        <v>611.40000000000009</v>
      </c>
      <c r="N47">
        <f t="shared" si="5"/>
        <v>2686.2120000000004</v>
      </c>
      <c r="O47">
        <f t="shared" si="6"/>
        <v>3236.4</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1270.3191428571431</v>
      </c>
      <c r="CY47">
        <f t="shared" si="91"/>
        <v>1614.2571428571428</v>
      </c>
      <c r="CZ47">
        <f t="shared" si="93"/>
        <v>9151.3191428571445</v>
      </c>
      <c r="DA47">
        <f t="shared" si="93"/>
        <v>11625.257142857143</v>
      </c>
    </row>
    <row r="48" spans="1:105" x14ac:dyDescent="0.35">
      <c r="I48" s="12">
        <f ca="1">'Required Capacity (Hide)'!E48</f>
        <v>44529</v>
      </c>
      <c r="J48">
        <f t="shared" si="1"/>
        <v>2178.7500000000005</v>
      </c>
      <c r="K48">
        <f t="shared" si="2"/>
        <v>2625</v>
      </c>
      <c r="L48">
        <f t="shared" si="3"/>
        <v>507.4620000000001</v>
      </c>
      <c r="M48">
        <f t="shared" si="4"/>
        <v>611.40000000000009</v>
      </c>
      <c r="N48">
        <f t="shared" si="5"/>
        <v>2686.2120000000004</v>
      </c>
      <c r="O48">
        <f t="shared" si="6"/>
        <v>3236.4</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1270.3191428571431</v>
      </c>
      <c r="CY48">
        <f t="shared" si="91"/>
        <v>1614.2571428571428</v>
      </c>
      <c r="CZ48">
        <f t="shared" si="93"/>
        <v>9151.3191428571445</v>
      </c>
      <c r="DA48">
        <f t="shared" si="93"/>
        <v>11625.257142857143</v>
      </c>
    </row>
    <row r="49" spans="8:105" x14ac:dyDescent="0.35">
      <c r="I49" s="12">
        <f ca="1">'Required Capacity (Hide)'!E49</f>
        <v>44536</v>
      </c>
      <c r="J49">
        <f t="shared" si="1"/>
        <v>2178.7500000000005</v>
      </c>
      <c r="K49">
        <f t="shared" si="2"/>
        <v>2625</v>
      </c>
      <c r="L49">
        <f t="shared" si="3"/>
        <v>507.4620000000001</v>
      </c>
      <c r="M49">
        <f t="shared" si="4"/>
        <v>611.40000000000009</v>
      </c>
      <c r="N49">
        <f t="shared" si="5"/>
        <v>2686.2120000000004</v>
      </c>
      <c r="O49">
        <f t="shared" si="6"/>
        <v>3236.4</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1270.3191428571431</v>
      </c>
      <c r="CY49">
        <f t="shared" si="91"/>
        <v>1614.2571428571428</v>
      </c>
      <c r="CZ49">
        <f t="shared" si="93"/>
        <v>9151.3191428571445</v>
      </c>
      <c r="DA49">
        <f t="shared" si="93"/>
        <v>11625.257142857143</v>
      </c>
    </row>
    <row r="50" spans="8:105" x14ac:dyDescent="0.35">
      <c r="I50" s="12">
        <f ca="1">'Required Capacity (Hide)'!E50</f>
        <v>44543</v>
      </c>
      <c r="J50">
        <f t="shared" si="1"/>
        <v>2178.7500000000005</v>
      </c>
      <c r="K50">
        <f t="shared" si="2"/>
        <v>2625</v>
      </c>
      <c r="L50">
        <f t="shared" si="3"/>
        <v>507.4620000000001</v>
      </c>
      <c r="M50">
        <f t="shared" si="4"/>
        <v>611.40000000000009</v>
      </c>
      <c r="N50">
        <f t="shared" si="5"/>
        <v>2686.2120000000004</v>
      </c>
      <c r="O50">
        <f t="shared" si="6"/>
        <v>3236.4</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1270.3191428571431</v>
      </c>
      <c r="CY50">
        <f t="shared" si="91"/>
        <v>1614.2571428571428</v>
      </c>
      <c r="CZ50">
        <f t="shared" si="93"/>
        <v>9151.3191428571445</v>
      </c>
      <c r="DA50">
        <f t="shared" si="93"/>
        <v>11625.257142857143</v>
      </c>
    </row>
    <row r="51" spans="8:105" x14ac:dyDescent="0.35">
      <c r="I51" s="12">
        <f ca="1">'Required Capacity (Hide)'!E51</f>
        <v>44550</v>
      </c>
      <c r="J51">
        <f t="shared" si="1"/>
        <v>2178.7500000000005</v>
      </c>
      <c r="K51">
        <f t="shared" si="2"/>
        <v>2625</v>
      </c>
      <c r="L51">
        <f t="shared" si="3"/>
        <v>507.4620000000001</v>
      </c>
      <c r="M51">
        <f t="shared" si="4"/>
        <v>611.40000000000009</v>
      </c>
      <c r="N51">
        <f t="shared" si="5"/>
        <v>2686.2120000000004</v>
      </c>
      <c r="O51">
        <f t="shared" si="6"/>
        <v>3236.4</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1270.3191428571431</v>
      </c>
      <c r="CY51">
        <f t="shared" si="91"/>
        <v>1614.2571428571428</v>
      </c>
      <c r="CZ51">
        <f t="shared" si="93"/>
        <v>9151.3191428571445</v>
      </c>
      <c r="DA51">
        <f t="shared" si="93"/>
        <v>11625.257142857143</v>
      </c>
    </row>
    <row r="52" spans="8:105" x14ac:dyDescent="0.35">
      <c r="I52" s="12">
        <f ca="1">'Required Capacity (Hide)'!E52</f>
        <v>44557</v>
      </c>
      <c r="J52">
        <f t="shared" si="1"/>
        <v>2178.7500000000005</v>
      </c>
      <c r="K52">
        <f t="shared" si="2"/>
        <v>2625</v>
      </c>
      <c r="L52">
        <f t="shared" si="3"/>
        <v>507.4620000000001</v>
      </c>
      <c r="M52">
        <f t="shared" si="4"/>
        <v>611.40000000000009</v>
      </c>
      <c r="N52">
        <f t="shared" si="5"/>
        <v>2686.2120000000004</v>
      </c>
      <c r="O52">
        <f t="shared" si="6"/>
        <v>3236.4</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1270.3191428571431</v>
      </c>
      <c r="CY52">
        <f t="shared" si="91"/>
        <v>1614.2571428571428</v>
      </c>
      <c r="CZ52">
        <f t="shared" si="93"/>
        <v>9151.3191428571445</v>
      </c>
      <c r="DA52">
        <f t="shared" si="93"/>
        <v>11625.257142857143</v>
      </c>
    </row>
    <row r="53" spans="8:105" x14ac:dyDescent="0.35">
      <c r="I53" s="12">
        <f ca="1">'Required Capacity (Hide)'!E53</f>
        <v>44564</v>
      </c>
      <c r="J53">
        <f t="shared" si="1"/>
        <v>2178.7500000000005</v>
      </c>
      <c r="K53">
        <f t="shared" si="2"/>
        <v>2625</v>
      </c>
      <c r="L53">
        <f t="shared" si="3"/>
        <v>507.4620000000001</v>
      </c>
      <c r="M53">
        <f t="shared" si="4"/>
        <v>611.40000000000009</v>
      </c>
      <c r="N53">
        <f t="shared" si="5"/>
        <v>2686.2120000000004</v>
      </c>
      <c r="O53">
        <f t="shared" si="6"/>
        <v>3236.4</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1270.3191428571431</v>
      </c>
      <c r="CY53">
        <f t="shared" si="91"/>
        <v>1614.2571428571428</v>
      </c>
      <c r="CZ53">
        <f t="shared" si="93"/>
        <v>9151.3191428571445</v>
      </c>
      <c r="DA53">
        <f t="shared" si="93"/>
        <v>11625.257142857143</v>
      </c>
    </row>
    <row r="54" spans="8:105" x14ac:dyDescent="0.35">
      <c r="I54" s="12">
        <f ca="1">'Required Capacity (Hide)'!E54</f>
        <v>44571</v>
      </c>
      <c r="J54">
        <f t="shared" si="1"/>
        <v>2178.7500000000005</v>
      </c>
      <c r="K54">
        <f t="shared" si="2"/>
        <v>2625</v>
      </c>
      <c r="L54">
        <f t="shared" si="3"/>
        <v>507.4620000000001</v>
      </c>
      <c r="M54">
        <f t="shared" si="4"/>
        <v>611.40000000000009</v>
      </c>
      <c r="N54">
        <f t="shared" si="5"/>
        <v>2686.2120000000004</v>
      </c>
      <c r="O54">
        <f t="shared" si="6"/>
        <v>3236.4</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1270.3191428571431</v>
      </c>
      <c r="CY54">
        <f t="shared" si="91"/>
        <v>1614.2571428571428</v>
      </c>
      <c r="CZ54">
        <f t="shared" si="93"/>
        <v>9151.3191428571445</v>
      </c>
      <c r="DA54">
        <f t="shared" si="93"/>
        <v>11625.257142857143</v>
      </c>
    </row>
    <row r="55" spans="8:105" x14ac:dyDescent="0.35">
      <c r="I55" s="12">
        <f ca="1">'Required Capacity (Hide)'!E55</f>
        <v>44578</v>
      </c>
      <c r="J55">
        <f t="shared" si="1"/>
        <v>2178.7500000000005</v>
      </c>
      <c r="K55">
        <f t="shared" si="2"/>
        <v>2625</v>
      </c>
      <c r="L55">
        <f t="shared" si="3"/>
        <v>507.4620000000001</v>
      </c>
      <c r="M55">
        <f t="shared" si="4"/>
        <v>611.40000000000009</v>
      </c>
      <c r="N55">
        <f t="shared" si="5"/>
        <v>2686.2120000000004</v>
      </c>
      <c r="O55">
        <f t="shared" si="6"/>
        <v>3236.4</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1270.3191428571431</v>
      </c>
      <c r="CY55">
        <f t="shared" si="91"/>
        <v>1614.2571428571428</v>
      </c>
      <c r="CZ55">
        <f t="shared" si="93"/>
        <v>9151.3191428571445</v>
      </c>
      <c r="DA55">
        <f t="shared" si="93"/>
        <v>11625.257142857143</v>
      </c>
    </row>
    <row r="56" spans="8:105" ht="15" thickBot="1" x14ac:dyDescent="0.4">
      <c r="I56" s="13">
        <f ca="1">'Required Capacity (Hide)'!E56</f>
        <v>44585</v>
      </c>
      <c r="J56">
        <f t="shared" si="1"/>
        <v>2178.7500000000005</v>
      </c>
      <c r="K56">
        <f t="shared" si="2"/>
        <v>2625</v>
      </c>
      <c r="L56">
        <f t="shared" si="3"/>
        <v>507.4620000000001</v>
      </c>
      <c r="M56">
        <f t="shared" si="4"/>
        <v>611.40000000000009</v>
      </c>
      <c r="N56">
        <f t="shared" si="5"/>
        <v>2686.2120000000004</v>
      </c>
      <c r="O56">
        <f t="shared" si="6"/>
        <v>3236.4</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1270.3191428571431</v>
      </c>
      <c r="CY56">
        <f t="shared" si="91"/>
        <v>1614.2571428571428</v>
      </c>
      <c r="CZ56">
        <f t="shared" si="93"/>
        <v>9151.3191428571445</v>
      </c>
      <c r="DA56">
        <f t="shared" si="93"/>
        <v>11625.257142857143</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AVERAGE(L5:L56)</f>
        <v>507.46199999999976</v>
      </c>
      <c r="M59" s="5">
        <f>AVERAGE(M5:M56)-L59</f>
        <v>103.9380000000009</v>
      </c>
      <c r="N59" s="5">
        <f>AVERAGE(N5:N56)</f>
        <v>2686.212</v>
      </c>
      <c r="O59" s="5">
        <f>AVERAGE(O5:O56)-N59</f>
        <v>550.18799999999692</v>
      </c>
      <c r="P59" s="5">
        <f>AVERAGE(P5:P56)</f>
        <v>1020.0000000000001</v>
      </c>
      <c r="Q59" s="5">
        <f>AVERAGE(Q5:Q56)-P59</f>
        <v>1355.9999999999995</v>
      </c>
      <c r="R59" s="5">
        <f>AVERAGE(R5:R56)</f>
        <v>145.71428571428598</v>
      </c>
      <c r="S59" s="5">
        <f>AVERAGE(S5:S56)-R59</f>
        <v>193.71428571428518</v>
      </c>
      <c r="T59" s="5">
        <f>AVERAGE(T5:T56)</f>
        <v>1165.7142857142878</v>
      </c>
      <c r="U59" s="5">
        <f>AVERAGE(U5:U56)-T59</f>
        <v>1549.7142857142815</v>
      </c>
      <c r="V59" s="5">
        <f>AVERAGE(V5:V56)</f>
        <v>0</v>
      </c>
      <c r="W59" s="5">
        <f>AVERAGE(W5:W56)-V59</f>
        <v>0</v>
      </c>
      <c r="X59" s="5">
        <f>AVERAGE(X5:X56)</f>
        <v>617.14285714285779</v>
      </c>
      <c r="Y59" s="5">
        <f>AVERAGE(Y5:Y56)-X59</f>
        <v>46.285714285713993</v>
      </c>
      <c r="Z59" s="5">
        <f>AVERAGE(Z5:Z56)</f>
        <v>617.14285714285779</v>
      </c>
      <c r="AA59" s="5">
        <f>AVERAGE(AA5:AA56)-Z59</f>
        <v>46.285714285713993</v>
      </c>
      <c r="AB59" s="5">
        <f>AVERAGE(AB5:AB56)</f>
        <v>2882.25</v>
      </c>
      <c r="AC59" s="5">
        <f>AVERAGE(AC5:AC56)-AB59</f>
        <v>267.75</v>
      </c>
      <c r="AD59" s="5">
        <f>AVERAGE(AD5:AD56)</f>
        <v>0</v>
      </c>
      <c r="AE59" s="5">
        <f>AVERAGE(AE5:AE56)-AD59</f>
        <v>0</v>
      </c>
      <c r="AF59" s="5">
        <f>AVERAGE(AF5:AF56)</f>
        <v>2882.25</v>
      </c>
      <c r="AG59" s="5">
        <f>AVERAGE(AG5:AG56)-AF59</f>
        <v>267.75</v>
      </c>
      <c r="AH59" s="5">
        <f>AVERAGE(AH5:AH56)</f>
        <v>1800</v>
      </c>
      <c r="AI59" s="5">
        <f>AVERAGE(AI5:AI56)-AH59</f>
        <v>60</v>
      </c>
      <c r="AJ59" s="5">
        <f>AVERAGE(AJ5:AJ56)</f>
        <v>0</v>
      </c>
      <c r="AK59" s="5">
        <f>AVERAGE(AK5:AK56)-AJ59</f>
        <v>0</v>
      </c>
      <c r="AL59" s="5">
        <f>AVERAGE(AL5:AL56)</f>
        <v>1800</v>
      </c>
      <c r="AM59" s="5">
        <f>AVERAGE(AM5:AM56)-AL59</f>
        <v>60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2686.212</v>
      </c>
      <c r="K63" s="5" cm="1">
        <f t="array" ref="K63">INDEX($J$59:$DA$60,1,MATCH(1,($I63=$J$1:$CU$1)*($K$62=$J$58:$CU$58)*(Planning!$M$2=$J$2:$CU$2),0))</f>
        <v>550.18799999999692</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'Capacity Backing (Hide)2'!B424/IF(Planning!$P$2="minutes",1,60)</f>
        <v>0</v>
      </c>
      <c r="C82">
        <f ca="1">'Capacity Backing (Hide)2'!C424/IF(Planning!$P$2="minutes",1,60)</f>
        <v>692.30769230769226</v>
      </c>
      <c r="D82">
        <f>IF(Planning!D63="",'Planning Backing (Hide)'!B82,Planning!D63)</f>
        <v>1000</v>
      </c>
      <c r="E82">
        <f ca="1">IF(Planning!E63="",'Planning Backing (Hide)'!C82,Planning!E63)</f>
        <v>692.30769230769226</v>
      </c>
      <c r="F82">
        <f ca="1">SUM(D82:E82)</f>
        <v>1692.3076923076924</v>
      </c>
    </row>
    <row r="83" spans="1:6" x14ac:dyDescent="0.35">
      <c r="A83" t="str">
        <f>Setup!A21</f>
        <v>40 Group Session</v>
      </c>
      <c r="B83">
        <f ca="1">'Capacity Backing (Hide)2'!B425/IF(Planning!$P$2="minutes",1,60)</f>
        <v>0</v>
      </c>
      <c r="C83">
        <f ca="1">'Capacity Backing (Hide)2'!C425/IF(Planning!$P$2="minutes",1,60)</f>
        <v>3600</v>
      </c>
      <c r="D83">
        <f ca="1">IF(Planning!D64="",'Planning Backing (Hide)'!B83,Planning!D64)</f>
        <v>0</v>
      </c>
      <c r="E83">
        <f ca="1">IF(Planning!E64="",'Planning Backing (Hide)'!C83,Planning!E64)</f>
        <v>3600</v>
      </c>
      <c r="F83">
        <f t="shared" ref="F83:F96" ca="1" si="96">SUM(D83:E83)</f>
        <v>3600</v>
      </c>
    </row>
    <row r="84" spans="1:6" x14ac:dyDescent="0.35">
      <c r="A84" t="str">
        <f>Setup!A22</f>
        <v>8 Group Session</v>
      </c>
      <c r="B84">
        <f ca="1">'Capacity Backing (Hide)2'!B426/IF(Planning!$P$2="minutes",1,60)</f>
        <v>0</v>
      </c>
      <c r="C84">
        <f ca="1">'Capacity Backing (Hide)2'!C426/IF(Planning!$P$2="minutes",1,60)</f>
        <v>3600</v>
      </c>
      <c r="D84">
        <f ca="1">IF(Planning!D65="",'Planning Backing (Hide)'!B84,Planning!D65)</f>
        <v>0</v>
      </c>
      <c r="E84">
        <f ca="1">IF(Planning!E65="",'Planning Backing (Hide)'!C84,Planning!E65)</f>
        <v>3600</v>
      </c>
      <c r="F84">
        <f t="shared" ca="1" si="96"/>
        <v>3600</v>
      </c>
    </row>
    <row r="85" spans="1:6" x14ac:dyDescent="0.35">
      <c r="A85" t="str">
        <f>Setup!A23</f>
        <v>20 Individual</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5">
      <c r="A86" t="str">
        <f>Setup!A24</f>
        <v>40 Individual</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3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3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3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3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3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3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3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3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3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3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256</v>
      </c>
      <c r="H99" t="s">
        <v>257</v>
      </c>
      <c r="I99" t="s">
        <v>258</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year</v>
      </c>
      <c r="F100">
        <f>Service!G6</f>
        <v>1.9E-2</v>
      </c>
      <c r="G100">
        <f>C100/D100*F100</f>
        <v>0.32571428571428568</v>
      </c>
      <c r="H100">
        <f>SUMIF(INDEX($D$100:$D$174,ROW(A1),0):INDEX($D$100:$D$174,ROUNDUP(ROW(A1)/5,0)*5,1),1,INDEX($G$100:$G$174,ROW(A1),0):INDEX($G$100:$G$174,ROUNDUP(ROW(A1)/5,0)*5,1))</f>
        <v>75</v>
      </c>
      <c r="I100">
        <f>SUMIF(INDEX($D$100:$D$174,ROW(A1),0):INDEX($D$100:$D$174,ROUNDUP(ROW(A1)/5,0)*5,1),"&gt;"&amp;1,INDEX($G$100:$G$174,ROW(A1),0):INDEX($G$100:$G$174,ROUNDUP(ROW(A1)/5,0)*5,1))</f>
        <v>17.46857142857143</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97">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97"/>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97"/>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97"/>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97"/>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97"/>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97"/>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2021-06-16T09:14:31Z</dcterms:modified>
</cp:coreProperties>
</file>